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Rebalans plana 2022. i Plan za 2023\"/>
    </mc:Choice>
  </mc:AlternateContent>
  <bookViews>
    <workbookView xWindow="0" yWindow="0" windowWidth="28800" windowHeight="11835" tabRatio="598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rebalans" sheetId="106" r:id="rId15"/>
  </sheets>
  <definedNames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Area" localSheetId="14">rebalans!$A$1:$BY$103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N10" i="106" l="1"/>
  <c r="V11" i="106" l="1"/>
  <c r="BH11" i="106" l="1"/>
  <c r="BH13" i="106"/>
  <c r="BG13" i="106"/>
  <c r="BH12" i="106"/>
  <c r="BG12" i="106"/>
  <c r="BE32" i="106"/>
  <c r="BC32" i="106"/>
  <c r="AS32" i="106"/>
  <c r="BD13" i="106" l="1"/>
  <c r="BD12" i="106"/>
  <c r="BD11" i="106"/>
  <c r="AQ32" i="106" l="1"/>
  <c r="AV76" i="106"/>
  <c r="AR76" i="106"/>
  <c r="BA32" i="106" l="1"/>
  <c r="BT15" i="106" l="1"/>
  <c r="BI10" i="106"/>
  <c r="BG15" i="106"/>
  <c r="BG11" i="106"/>
  <c r="BE13" i="106"/>
  <c r="BD15" i="106"/>
  <c r="BE12" i="106"/>
  <c r="BE11" i="106"/>
  <c r="BE10" i="106"/>
  <c r="BE15" i="106" l="1"/>
  <c r="BO88" i="106"/>
  <c r="BQ88" i="106" s="1"/>
  <c r="BP88" i="106"/>
  <c r="BQ87" i="106"/>
  <c r="BQ78" i="106"/>
  <c r="BQ13" i="106"/>
  <c r="BQ12" i="106"/>
  <c r="BQ11" i="106"/>
  <c r="BT10" i="106"/>
  <c r="BQ10" i="106"/>
  <c r="BQ14" i="106"/>
  <c r="BG32" i="106" l="1"/>
  <c r="V32" i="106"/>
  <c r="T39" i="106" l="1"/>
  <c r="AZ32" i="106" l="1"/>
  <c r="AY34" i="106"/>
  <c r="AX34" i="106"/>
  <c r="AX31" i="106"/>
  <c r="BQ92" i="106" l="1"/>
  <c r="BQ84" i="106"/>
  <c r="BQ76" i="106"/>
  <c r="BT13" i="106"/>
  <c r="BT12" i="106"/>
  <c r="BT11" i="106"/>
  <c r="BD19" i="106"/>
  <c r="BA11" i="106"/>
  <c r="BB11" i="106"/>
  <c r="Z15" i="106"/>
  <c r="V15" i="106"/>
  <c r="V31" i="106"/>
  <c r="T11" i="106"/>
  <c r="I19" i="106" l="1"/>
  <c r="BG27" i="106"/>
  <c r="AR19" i="106"/>
  <c r="BB27" i="106" l="1"/>
  <c r="BA27" i="106"/>
  <c r="BB15" i="106"/>
  <c r="BA15" i="106"/>
  <c r="AY27" i="106"/>
  <c r="AX27" i="106"/>
  <c r="AX15" i="106"/>
  <c r="BQ39" i="106" l="1"/>
  <c r="G39" i="106"/>
  <c r="Z32" i="106" l="1"/>
  <c r="BT40" i="106" l="1"/>
  <c r="BM45" i="106"/>
  <c r="BM46" i="106"/>
  <c r="BM47" i="106"/>
  <c r="BM48" i="106"/>
  <c r="BM49" i="106"/>
  <c r="BM44" i="106"/>
  <c r="BM38" i="106"/>
  <c r="BM40" i="106"/>
  <c r="BM41" i="106"/>
  <c r="BM42" i="106"/>
  <c r="BM24" i="106"/>
  <c r="BM25" i="106"/>
  <c r="BM26" i="106"/>
  <c r="BM23" i="106"/>
  <c r="BM22" i="106"/>
  <c r="BM21" i="106"/>
  <c r="BM20" i="106"/>
  <c r="G10" i="106"/>
  <c r="J10" i="106"/>
  <c r="M10" i="106"/>
  <c r="O10" i="106"/>
  <c r="V10" i="106"/>
  <c r="AC10" i="106"/>
  <c r="AC15" i="106" s="1"/>
  <c r="AH10" i="106"/>
  <c r="AK10" i="106"/>
  <c r="AN10" i="106"/>
  <c r="AS10" i="106"/>
  <c r="AW10" i="106"/>
  <c r="AZ10" i="106"/>
  <c r="BN10" i="106"/>
  <c r="BO10" i="106"/>
  <c r="G11" i="106"/>
  <c r="J11" i="106"/>
  <c r="N11" i="106"/>
  <c r="O11" i="106"/>
  <c r="AC11" i="106"/>
  <c r="AH11" i="106"/>
  <c r="AI11" i="106"/>
  <c r="AN11" i="106"/>
  <c r="AS11" i="106"/>
  <c r="AV11" i="106"/>
  <c r="AZ11" i="106"/>
  <c r="BI11" i="106"/>
  <c r="BO11" i="106"/>
  <c r="F12" i="106"/>
  <c r="N12" i="106" s="1"/>
  <c r="R12" i="106"/>
  <c r="T12" i="106"/>
  <c r="U12" i="106"/>
  <c r="AE12" i="106"/>
  <c r="AJ12" i="106"/>
  <c r="AN12" i="106"/>
  <c r="AS12" i="106"/>
  <c r="AV12" i="106"/>
  <c r="AW12" i="106" s="1"/>
  <c r="AZ12" i="106"/>
  <c r="BI12" i="106"/>
  <c r="BO12" i="106"/>
  <c r="G13" i="106"/>
  <c r="O13" i="106"/>
  <c r="T13" i="106"/>
  <c r="U13" i="106"/>
  <c r="V13" i="106"/>
  <c r="Z13" i="106"/>
  <c r="AC13" i="106"/>
  <c r="AD13" i="106"/>
  <c r="AH13" i="106"/>
  <c r="AJ13" i="106"/>
  <c r="AI13" i="106" s="1"/>
  <c r="AN13" i="106"/>
  <c r="AS13" i="106"/>
  <c r="AV13" i="106"/>
  <c r="AW13" i="106" s="1"/>
  <c r="AZ13" i="106"/>
  <c r="BI13" i="106"/>
  <c r="BL13" i="106"/>
  <c r="BO13" i="106"/>
  <c r="AC14" i="106"/>
  <c r="AH14" i="106"/>
  <c r="AJ14" i="106"/>
  <c r="BS14" i="106" s="1"/>
  <c r="AK14" i="106"/>
  <c r="BT14" i="106" s="1"/>
  <c r="AN14" i="106"/>
  <c r="BK14" i="106" s="1"/>
  <c r="AS14" i="106"/>
  <c r="AW14" i="106"/>
  <c r="AZ14" i="106"/>
  <c r="BE14" i="106" s="1"/>
  <c r="BH14" i="106"/>
  <c r="BI14" i="106" s="1"/>
  <c r="BJ14" i="106"/>
  <c r="BM14" i="106"/>
  <c r="BN14" i="106"/>
  <c r="BO14" i="106"/>
  <c r="BP14" i="106"/>
  <c r="BR14" i="106"/>
  <c r="E15" i="106"/>
  <c r="E31" i="106" s="1"/>
  <c r="H15" i="106"/>
  <c r="I15" i="106"/>
  <c r="K15" i="106"/>
  <c r="K31" i="106" s="1"/>
  <c r="L15" i="106"/>
  <c r="L31" i="106" s="1"/>
  <c r="P15" i="106"/>
  <c r="Q15" i="106"/>
  <c r="S15" i="106"/>
  <c r="AB15" i="106"/>
  <c r="AF15" i="106"/>
  <c r="AF31" i="106" s="1"/>
  <c r="AG15" i="106"/>
  <c r="AM15" i="106"/>
  <c r="AN15" i="106" s="1"/>
  <c r="AO15" i="106"/>
  <c r="AP15" i="106"/>
  <c r="AQ15" i="106"/>
  <c r="AR15" i="106"/>
  <c r="AT15" i="106"/>
  <c r="AU15" i="106"/>
  <c r="AY15" i="106"/>
  <c r="AY31" i="106" s="1"/>
  <c r="BF15" i="106"/>
  <c r="V16" i="106"/>
  <c r="Z16" i="106"/>
  <c r="AH16" i="106"/>
  <c r="AJ16" i="106"/>
  <c r="AN16" i="106"/>
  <c r="AS16" i="106"/>
  <c r="AW16" i="106"/>
  <c r="AZ16" i="106"/>
  <c r="BE16" i="106" s="1"/>
  <c r="BI16" i="106"/>
  <c r="BL16" i="106"/>
  <c r="BM16" i="106"/>
  <c r="BN16" i="106"/>
  <c r="BR16" i="106"/>
  <c r="V17" i="106"/>
  <c r="Z17" i="106"/>
  <c r="AC17" i="106"/>
  <c r="AH17" i="106"/>
  <c r="AJ17" i="106"/>
  <c r="AN17" i="106"/>
  <c r="AS17" i="106"/>
  <c r="AW17" i="106"/>
  <c r="AZ17" i="106"/>
  <c r="BE17" i="106" s="1"/>
  <c r="BI17" i="106"/>
  <c r="BL17" i="106"/>
  <c r="BM17" i="106"/>
  <c r="BQ17" i="106" s="1"/>
  <c r="BR17" i="106"/>
  <c r="J19" i="106"/>
  <c r="J27" i="106" s="1"/>
  <c r="N19" i="106"/>
  <c r="O19" i="106"/>
  <c r="V19" i="106"/>
  <c r="AH19" i="106"/>
  <c r="AK19" i="106"/>
  <c r="AN19" i="106"/>
  <c r="AW19" i="106"/>
  <c r="AZ19" i="106"/>
  <c r="BE19" i="106" s="1"/>
  <c r="BI19" i="106"/>
  <c r="BI27" i="106" s="1"/>
  <c r="BL19" i="106"/>
  <c r="BO19" i="106"/>
  <c r="BS19" i="106"/>
  <c r="Z27" i="106"/>
  <c r="AS20" i="106"/>
  <c r="AZ20" i="106"/>
  <c r="BE20" i="106" s="1"/>
  <c r="BK27" i="106"/>
  <c r="BN20" i="106"/>
  <c r="BO20" i="106"/>
  <c r="BR20" i="106"/>
  <c r="BS20" i="106"/>
  <c r="BT20" i="106"/>
  <c r="AH21" i="106"/>
  <c r="AK21" i="106"/>
  <c r="BT21" i="106" s="1"/>
  <c r="AS21" i="106"/>
  <c r="AZ21" i="106"/>
  <c r="BE21" i="106" s="1"/>
  <c r="BJ21" i="106"/>
  <c r="BN21" i="106"/>
  <c r="BO21" i="106"/>
  <c r="BP21" i="106"/>
  <c r="BR21" i="106"/>
  <c r="BS21" i="106"/>
  <c r="N22" i="106"/>
  <c r="O22" i="106"/>
  <c r="AK22" i="106"/>
  <c r="AN22" i="106"/>
  <c r="AS22" i="106"/>
  <c r="BQ22" i="106" s="1"/>
  <c r="AW22" i="106"/>
  <c r="AZ22" i="106"/>
  <c r="BE22" i="106" s="1"/>
  <c r="BI22" i="106"/>
  <c r="BJ22" i="106"/>
  <c r="BL22" i="106" s="1"/>
  <c r="BN22" i="106"/>
  <c r="BO22" i="106"/>
  <c r="BP22" i="106"/>
  <c r="BR22" i="106"/>
  <c r="BS22" i="106"/>
  <c r="AN23" i="106"/>
  <c r="AS23" i="106"/>
  <c r="BQ23" i="106" s="1"/>
  <c r="AZ23" i="106"/>
  <c r="BE23" i="106" s="1"/>
  <c r="BJ23" i="106"/>
  <c r="BL23" i="106" s="1"/>
  <c r="BN23" i="106"/>
  <c r="BO23" i="106"/>
  <c r="BP23" i="106"/>
  <c r="BR23" i="106"/>
  <c r="BS23" i="106"/>
  <c r="BT23" i="106"/>
  <c r="N24" i="106"/>
  <c r="O24" i="106"/>
  <c r="Q24" i="106" s="1"/>
  <c r="V24" i="106" s="1"/>
  <c r="AH24" i="106"/>
  <c r="AK24" i="106"/>
  <c r="AN24" i="106"/>
  <c r="AS24" i="106"/>
  <c r="AW24" i="106"/>
  <c r="AZ24" i="106"/>
  <c r="BE24" i="106" s="1"/>
  <c r="BJ24" i="106"/>
  <c r="BL24" i="106" s="1"/>
  <c r="BN24" i="106"/>
  <c r="BO24" i="106"/>
  <c r="BP24" i="106"/>
  <c r="BR24" i="106"/>
  <c r="BS24" i="106"/>
  <c r="AS25" i="106"/>
  <c r="BQ25" i="106" s="1"/>
  <c r="AW25" i="106"/>
  <c r="BT25" i="106" s="1"/>
  <c r="BE25" i="106"/>
  <c r="BN25" i="106"/>
  <c r="BO25" i="106"/>
  <c r="BP25" i="106"/>
  <c r="BR25" i="106"/>
  <c r="BS25" i="106"/>
  <c r="AN26" i="106"/>
  <c r="AS26" i="106"/>
  <c r="AW26" i="106"/>
  <c r="BT26" i="106" s="1"/>
  <c r="BE26" i="106"/>
  <c r="BL26" i="106"/>
  <c r="BN26" i="106"/>
  <c r="BO26" i="106"/>
  <c r="BP26" i="106"/>
  <c r="BQ26" i="106"/>
  <c r="BR26" i="106"/>
  <c r="BS26" i="106"/>
  <c r="E27" i="106"/>
  <c r="F27" i="106"/>
  <c r="G27" i="106"/>
  <c r="H27" i="106"/>
  <c r="I27" i="106"/>
  <c r="T27" i="106"/>
  <c r="AA27" i="106"/>
  <c r="AB27" i="106"/>
  <c r="AD27" i="106"/>
  <c r="AE27" i="106"/>
  <c r="AG27" i="106"/>
  <c r="AL27" i="106"/>
  <c r="AM27" i="106"/>
  <c r="AP27" i="106"/>
  <c r="AQ27" i="106"/>
  <c r="AT27" i="106"/>
  <c r="AU27" i="106"/>
  <c r="AV27" i="106"/>
  <c r="BD27" i="106"/>
  <c r="BE27" i="106" s="1"/>
  <c r="V28" i="106"/>
  <c r="Z28" i="106"/>
  <c r="AC28" i="106"/>
  <c r="AH28" i="106"/>
  <c r="AK28" i="106"/>
  <c r="AK30" i="106" s="1"/>
  <c r="AN28" i="106"/>
  <c r="AS28" i="106"/>
  <c r="AS30" i="106" s="1"/>
  <c r="AW28" i="106"/>
  <c r="AW30" i="106" s="1"/>
  <c r="AZ28" i="106"/>
  <c r="BE28" i="106" s="1"/>
  <c r="BE30" i="106" s="1"/>
  <c r="BI28" i="106"/>
  <c r="BI30" i="106" s="1"/>
  <c r="BM28" i="106"/>
  <c r="BN28" i="106"/>
  <c r="BN30" i="106" s="1"/>
  <c r="BR28" i="106"/>
  <c r="BR30" i="106" s="1"/>
  <c r="BS28" i="106"/>
  <c r="AS29" i="106"/>
  <c r="AW29" i="106"/>
  <c r="BE29" i="106"/>
  <c r="AH30" i="106"/>
  <c r="AI30" i="106"/>
  <c r="AJ30" i="106"/>
  <c r="AL30" i="106"/>
  <c r="AM30" i="106"/>
  <c r="AO30" i="106"/>
  <c r="AP30" i="106"/>
  <c r="AQ30" i="106"/>
  <c r="AT30" i="106"/>
  <c r="AU30" i="106"/>
  <c r="AV30" i="106"/>
  <c r="AX30" i="106"/>
  <c r="AY30" i="106"/>
  <c r="BA30" i="106"/>
  <c r="BA31" i="106" s="1"/>
  <c r="BB30" i="106"/>
  <c r="BC30" i="106"/>
  <c r="BC31" i="106" s="1"/>
  <c r="BF30" i="106"/>
  <c r="BG30" i="106"/>
  <c r="BH30" i="106"/>
  <c r="BJ30" i="106"/>
  <c r="BK30" i="106"/>
  <c r="BL30" i="106"/>
  <c r="BB31" i="106"/>
  <c r="G32" i="106"/>
  <c r="J32" i="106"/>
  <c r="N32" i="106"/>
  <c r="O32" i="106"/>
  <c r="V34" i="106"/>
  <c r="AC32" i="106"/>
  <c r="AH32" i="106"/>
  <c r="AH34" i="106" s="1"/>
  <c r="AK32" i="106"/>
  <c r="AN32" i="106"/>
  <c r="AW32" i="106"/>
  <c r="AW34" i="106" s="1"/>
  <c r="BE34" i="106"/>
  <c r="BI32" i="106"/>
  <c r="BM34" i="106"/>
  <c r="BN34" i="106"/>
  <c r="N33" i="106"/>
  <c r="O33" i="106"/>
  <c r="AK33" i="106"/>
  <c r="AS33" i="106"/>
  <c r="BE33" i="106"/>
  <c r="BI33" i="106"/>
  <c r="BJ33" i="106"/>
  <c r="BM33" i="106"/>
  <c r="BO33" i="106"/>
  <c r="BR33" i="106"/>
  <c r="BS33" i="106"/>
  <c r="E34" i="106"/>
  <c r="F34" i="106"/>
  <c r="H34" i="106"/>
  <c r="I34" i="106"/>
  <c r="P34" i="106"/>
  <c r="Q34" i="106"/>
  <c r="R34" i="106"/>
  <c r="S34" i="106"/>
  <c r="T34" i="106"/>
  <c r="U34" i="106"/>
  <c r="AA34" i="106"/>
  <c r="AB34" i="106"/>
  <c r="AD34" i="106"/>
  <c r="AE34" i="106"/>
  <c r="AI34" i="106"/>
  <c r="AL34" i="106"/>
  <c r="AM34" i="106"/>
  <c r="AO34" i="106"/>
  <c r="AP34" i="106"/>
  <c r="AQ34" i="106"/>
  <c r="AU34" i="106"/>
  <c r="AV34" i="106"/>
  <c r="AV51" i="106" s="1"/>
  <c r="BA34" i="106"/>
  <c r="BB34" i="106"/>
  <c r="BC34" i="106"/>
  <c r="BG34" i="106"/>
  <c r="BH34" i="106"/>
  <c r="BP34" i="106"/>
  <c r="N35" i="106"/>
  <c r="O35" i="106"/>
  <c r="AC35" i="106"/>
  <c r="AK35" i="106"/>
  <c r="AN35" i="106"/>
  <c r="AS35" i="106"/>
  <c r="AW35" i="106"/>
  <c r="AX35" i="106"/>
  <c r="AZ35" i="106" s="1"/>
  <c r="BE35" i="106" s="1"/>
  <c r="BI35" i="106"/>
  <c r="BM35" i="106"/>
  <c r="BN35" i="106"/>
  <c r="BO35" i="106"/>
  <c r="BR35" i="106"/>
  <c r="BS35" i="106"/>
  <c r="V36" i="106"/>
  <c r="AC36" i="106"/>
  <c r="AH36" i="106"/>
  <c r="AJ36" i="106"/>
  <c r="AK36" i="106" s="1"/>
  <c r="AN36" i="106"/>
  <c r="AS36" i="106"/>
  <c r="AW36" i="106"/>
  <c r="AZ36" i="106"/>
  <c r="BE36" i="106" s="1"/>
  <c r="BI36" i="106"/>
  <c r="BK36" i="106"/>
  <c r="BM36" i="106"/>
  <c r="BN36" i="106"/>
  <c r="BR36" i="106"/>
  <c r="V37" i="106"/>
  <c r="AC37" i="106"/>
  <c r="AH37" i="106"/>
  <c r="AJ37" i="106"/>
  <c r="BS37" i="106" s="1"/>
  <c r="AN37" i="106"/>
  <c r="AS37" i="106"/>
  <c r="AW37" i="106"/>
  <c r="AZ37" i="106"/>
  <c r="BE37" i="106" s="1"/>
  <c r="BI37" i="106"/>
  <c r="BM37" i="106"/>
  <c r="BN37" i="106"/>
  <c r="BR37" i="106"/>
  <c r="V38" i="106"/>
  <c r="AC38" i="106"/>
  <c r="AH38" i="106"/>
  <c r="AJ38" i="106"/>
  <c r="AN38" i="106"/>
  <c r="AS38" i="106"/>
  <c r="AW38" i="106"/>
  <c r="AZ38" i="106"/>
  <c r="BE38" i="106" s="1"/>
  <c r="BI38" i="106"/>
  <c r="BJ38" i="106"/>
  <c r="BL38" i="106" s="1"/>
  <c r="BN38" i="106"/>
  <c r="BR38" i="106"/>
  <c r="N39" i="106"/>
  <c r="O39" i="106"/>
  <c r="Z39" i="106" s="1"/>
  <c r="V39" i="106"/>
  <c r="AC39" i="106"/>
  <c r="AH39" i="106"/>
  <c r="AK39" i="106"/>
  <c r="AN39" i="106"/>
  <c r="AS39" i="106"/>
  <c r="AW39" i="106"/>
  <c r="AZ39" i="106"/>
  <c r="BE39" i="106" s="1"/>
  <c r="BI39" i="106"/>
  <c r="BK39" i="106"/>
  <c r="BO39" i="106"/>
  <c r="BT39" i="106"/>
  <c r="N40" i="106"/>
  <c r="O40" i="106"/>
  <c r="V40" i="106"/>
  <c r="AC40" i="106"/>
  <c r="AH40" i="106"/>
  <c r="AN40" i="106"/>
  <c r="AS40" i="106"/>
  <c r="AZ40" i="106"/>
  <c r="BE40" i="106" s="1"/>
  <c r="BH40" i="106"/>
  <c r="BI40" i="106" s="1"/>
  <c r="BJ40" i="106"/>
  <c r="BK40" i="106"/>
  <c r="BN40" i="106"/>
  <c r="BO40" i="106"/>
  <c r="BR40" i="106"/>
  <c r="BS40" i="106"/>
  <c r="G41" i="106"/>
  <c r="N41" i="106"/>
  <c r="O41" i="106"/>
  <c r="Z41" i="106" s="1"/>
  <c r="V41" i="106"/>
  <c r="AC41" i="106"/>
  <c r="AH41" i="106"/>
  <c r="AS41" i="106"/>
  <c r="AZ41" i="106"/>
  <c r="BE41" i="106" s="1"/>
  <c r="BH41" i="106"/>
  <c r="BI41" i="106" s="1"/>
  <c r="BJ41" i="106"/>
  <c r="BL41" i="106" s="1"/>
  <c r="BN41" i="106"/>
  <c r="BR41" i="106"/>
  <c r="BS41" i="106"/>
  <c r="BT41" i="106"/>
  <c r="O42" i="106"/>
  <c r="AC42" i="106"/>
  <c r="AH42" i="106"/>
  <c r="AJ42" i="106"/>
  <c r="BS42" i="106" s="1"/>
  <c r="AK42" i="106"/>
  <c r="AN42" i="106"/>
  <c r="AS42" i="106"/>
  <c r="AW42" i="106"/>
  <c r="AZ42" i="106"/>
  <c r="BC42" i="106"/>
  <c r="BI42" i="106"/>
  <c r="BN42" i="106"/>
  <c r="BR42" i="106"/>
  <c r="N43" i="106"/>
  <c r="O43" i="106"/>
  <c r="Z43" i="106" s="1"/>
  <c r="V43" i="106"/>
  <c r="AC43" i="106"/>
  <c r="AE43" i="106"/>
  <c r="AE50" i="106" s="1"/>
  <c r="AK43" i="106"/>
  <c r="AN43" i="106"/>
  <c r="AS43" i="106"/>
  <c r="AW43" i="106"/>
  <c r="AZ43" i="106"/>
  <c r="BE43" i="106" s="1"/>
  <c r="BI43" i="106"/>
  <c r="BR43" i="106"/>
  <c r="BS43" i="106"/>
  <c r="AC44" i="106"/>
  <c r="AH44" i="106"/>
  <c r="AJ44" i="106"/>
  <c r="BS44" i="106" s="1"/>
  <c r="AK44" i="106"/>
  <c r="AN44" i="106"/>
  <c r="AS44" i="106"/>
  <c r="AW44" i="106"/>
  <c r="AZ44" i="106"/>
  <c r="BE44" i="106" s="1"/>
  <c r="BI44" i="106"/>
  <c r="BN44" i="106"/>
  <c r="BR44" i="106"/>
  <c r="V45" i="106"/>
  <c r="AC45" i="106"/>
  <c r="AH45" i="106"/>
  <c r="AJ45" i="106"/>
  <c r="BS45" i="106" s="1"/>
  <c r="AN45" i="106"/>
  <c r="AS45" i="106"/>
  <c r="AW45" i="106"/>
  <c r="AZ45" i="106"/>
  <c r="BC45" i="106"/>
  <c r="BI45" i="106"/>
  <c r="BL45" i="106"/>
  <c r="BN45" i="106"/>
  <c r="BR45" i="106"/>
  <c r="N46" i="106"/>
  <c r="O46" i="106"/>
  <c r="V46" i="106"/>
  <c r="AC46" i="106"/>
  <c r="AH46" i="106"/>
  <c r="AK46" i="106"/>
  <c r="AS46" i="106"/>
  <c r="AW46" i="106"/>
  <c r="BE46" i="106"/>
  <c r="BI46" i="106"/>
  <c r="BJ46" i="106"/>
  <c r="BK46" i="106"/>
  <c r="BN46" i="106"/>
  <c r="BR46" i="106"/>
  <c r="BS46" i="106"/>
  <c r="N47" i="106"/>
  <c r="O47" i="106"/>
  <c r="V47" i="106"/>
  <c r="AC47" i="106"/>
  <c r="AH47" i="106"/>
  <c r="AJ47" i="106"/>
  <c r="BS47" i="106" s="1"/>
  <c r="AN47" i="106"/>
  <c r="AS47" i="106"/>
  <c r="AW47" i="106"/>
  <c r="AZ47" i="106"/>
  <c r="BE47" i="106" s="1"/>
  <c r="BI47" i="106"/>
  <c r="BJ47" i="106"/>
  <c r="BK47" i="106"/>
  <c r="BN47" i="106"/>
  <c r="BR47" i="106"/>
  <c r="N48" i="106"/>
  <c r="O48" i="106"/>
  <c r="U48" i="106" s="1"/>
  <c r="AC48" i="106"/>
  <c r="AH48" i="106"/>
  <c r="AS48" i="106"/>
  <c r="AW48" i="106"/>
  <c r="AZ48" i="106"/>
  <c r="BE48" i="106" s="1"/>
  <c r="BI48" i="106"/>
  <c r="BL48" i="106"/>
  <c r="BQ48" i="106"/>
  <c r="BR48" i="106"/>
  <c r="BS48" i="106"/>
  <c r="N49" i="106"/>
  <c r="O49" i="106"/>
  <c r="U49" i="106" s="1"/>
  <c r="AC49" i="106"/>
  <c r="AH49" i="106"/>
  <c r="AS49" i="106"/>
  <c r="AZ49" i="106"/>
  <c r="BE49" i="106" s="1"/>
  <c r="BI49" i="106"/>
  <c r="BL49" i="106"/>
  <c r="BQ49" i="106"/>
  <c r="BR49" i="106"/>
  <c r="BS49" i="106"/>
  <c r="E50" i="106"/>
  <c r="F50" i="106"/>
  <c r="H50" i="106"/>
  <c r="I50" i="106"/>
  <c r="K50" i="106"/>
  <c r="K51" i="106" s="1"/>
  <c r="L50" i="106"/>
  <c r="P50" i="106"/>
  <c r="Q50" i="106"/>
  <c r="S50" i="106"/>
  <c r="T50" i="106"/>
  <c r="AA50" i="106"/>
  <c r="AB50" i="106"/>
  <c r="AD50" i="106"/>
  <c r="AF50" i="106"/>
  <c r="AF51" i="106" s="1"/>
  <c r="AI50" i="106"/>
  <c r="AL50" i="106"/>
  <c r="AM50" i="106"/>
  <c r="AO50" i="106"/>
  <c r="AP50" i="106"/>
  <c r="AQ50" i="106"/>
  <c r="AR50" i="106"/>
  <c r="AR51" i="106" s="1"/>
  <c r="AT50" i="106"/>
  <c r="AT51" i="106" s="1"/>
  <c r="AU50" i="106"/>
  <c r="AV50" i="106"/>
  <c r="AY50" i="106"/>
  <c r="BA50" i="106"/>
  <c r="BF50" i="106"/>
  <c r="BF51" i="106" s="1"/>
  <c r="BG50" i="106"/>
  <c r="AA51" i="106"/>
  <c r="G54" i="106"/>
  <c r="R54" i="106"/>
  <c r="V54" i="106" s="1"/>
  <c r="Z54" i="106"/>
  <c r="AH54" i="106"/>
  <c r="AK54" i="106"/>
  <c r="AS54" i="106"/>
  <c r="AW54" i="106"/>
  <c r="BE54" i="106"/>
  <c r="BI54" i="106"/>
  <c r="BK54" i="106"/>
  <c r="BM54" i="106"/>
  <c r="BN54" i="106"/>
  <c r="BR54" i="106"/>
  <c r="BS54" i="106"/>
  <c r="AH55" i="106"/>
  <c r="AI55" i="106" s="1"/>
  <c r="AS55" i="106"/>
  <c r="AW55" i="106"/>
  <c r="BE55" i="106"/>
  <c r="BI55" i="106"/>
  <c r="BJ55" i="106"/>
  <c r="BK55" i="106"/>
  <c r="BM55" i="106"/>
  <c r="BN55" i="106"/>
  <c r="BS55" i="106"/>
  <c r="G56" i="106"/>
  <c r="R56" i="106"/>
  <c r="V56" i="106" s="1"/>
  <c r="Z56" i="106"/>
  <c r="AA56" i="106"/>
  <c r="AB56" i="106"/>
  <c r="AB60" i="106" s="1"/>
  <c r="AB63" i="106" s="1"/>
  <c r="AH56" i="106"/>
  <c r="AK56" i="106"/>
  <c r="AS56" i="106"/>
  <c r="AW56" i="106"/>
  <c r="BE56" i="106"/>
  <c r="BI56" i="106"/>
  <c r="BJ56" i="106"/>
  <c r="BK56" i="106"/>
  <c r="BM56" i="106"/>
  <c r="BN56" i="106"/>
  <c r="BR56" i="106"/>
  <c r="BS56" i="106"/>
  <c r="R57" i="106"/>
  <c r="AH57" i="106"/>
  <c r="AI57" i="106" s="1"/>
  <c r="AS57" i="106"/>
  <c r="AW57" i="106"/>
  <c r="BE57" i="106"/>
  <c r="BI57" i="106"/>
  <c r="BJ57" i="106"/>
  <c r="BK57" i="106"/>
  <c r="BM57" i="106"/>
  <c r="BN57" i="106"/>
  <c r="BS57" i="106"/>
  <c r="F58" i="106"/>
  <c r="N58" i="106"/>
  <c r="O58" i="106"/>
  <c r="R58" i="106" s="1"/>
  <c r="V58" i="106" s="1"/>
  <c r="Z58" i="106"/>
  <c r="AH58" i="106"/>
  <c r="AS58" i="106"/>
  <c r="AW58" i="106"/>
  <c r="BE58" i="106"/>
  <c r="BI58" i="106"/>
  <c r="BJ58" i="106"/>
  <c r="BK58" i="106"/>
  <c r="BM58" i="106"/>
  <c r="BN58" i="106"/>
  <c r="BR58" i="106"/>
  <c r="BS58" i="106"/>
  <c r="AH59" i="106"/>
  <c r="AS59" i="106"/>
  <c r="AW59" i="106"/>
  <c r="BE59" i="106"/>
  <c r="BI59" i="106"/>
  <c r="BJ59" i="106"/>
  <c r="BK59" i="106"/>
  <c r="BM59" i="106"/>
  <c r="BN59" i="106"/>
  <c r="BR59" i="106"/>
  <c r="BS59" i="106"/>
  <c r="E60" i="106"/>
  <c r="F60" i="106"/>
  <c r="H60" i="106"/>
  <c r="I60" i="106"/>
  <c r="J60" i="106"/>
  <c r="K60" i="106"/>
  <c r="L60" i="106"/>
  <c r="M60" i="106"/>
  <c r="N60" i="106"/>
  <c r="AD60" i="106"/>
  <c r="AD63" i="106" s="1"/>
  <c r="AF60" i="106"/>
  <c r="AF63" i="106" s="1"/>
  <c r="AJ60" i="106"/>
  <c r="AJ63" i="106" s="1"/>
  <c r="AL60" i="106"/>
  <c r="AL63" i="106" s="1"/>
  <c r="AM60" i="106"/>
  <c r="AM63" i="106" s="1"/>
  <c r="AO60" i="106"/>
  <c r="AO63" i="106" s="1"/>
  <c r="AP60" i="106"/>
  <c r="AQ60" i="106"/>
  <c r="AS60" i="106" s="1"/>
  <c r="AT60" i="106" s="1"/>
  <c r="AU60" i="106"/>
  <c r="AV60" i="106"/>
  <c r="AX60" i="106"/>
  <c r="AY60" i="106"/>
  <c r="AY63" i="106" s="1"/>
  <c r="BA60" i="106"/>
  <c r="BA63" i="106" s="1"/>
  <c r="BB60" i="106"/>
  <c r="BC60" i="106"/>
  <c r="BE60" i="106" s="1"/>
  <c r="BF60" i="106" s="1"/>
  <c r="BG60" i="106"/>
  <c r="BH60" i="106"/>
  <c r="V61" i="106"/>
  <c r="AA61" i="106"/>
  <c r="BJ61" i="106" s="1"/>
  <c r="AK61" i="106"/>
  <c r="AS61" i="106"/>
  <c r="AW61" i="106"/>
  <c r="BE61" i="106"/>
  <c r="BI61" i="106"/>
  <c r="BK61" i="106"/>
  <c r="BM61" i="106"/>
  <c r="BR61" i="106"/>
  <c r="BS61" i="106"/>
  <c r="V62" i="106"/>
  <c r="AA62" i="106"/>
  <c r="BJ62" i="106" s="1"/>
  <c r="AK62" i="106"/>
  <c r="AS62" i="106"/>
  <c r="AW62" i="106"/>
  <c r="BE62" i="106"/>
  <c r="BI62" i="106"/>
  <c r="BK62" i="106"/>
  <c r="BM62" i="106"/>
  <c r="BR62" i="106"/>
  <c r="BS62" i="106"/>
  <c r="O63" i="106"/>
  <c r="P63" i="106"/>
  <c r="Q63" i="106"/>
  <c r="S63" i="106"/>
  <c r="T63" i="106"/>
  <c r="AC63" i="106"/>
  <c r="AQ63" i="106"/>
  <c r="AV63" i="106"/>
  <c r="BS63" i="106" s="1"/>
  <c r="BC63" i="106"/>
  <c r="BH63" i="106"/>
  <c r="BL63" i="106"/>
  <c r="AC66" i="106"/>
  <c r="AK66" i="106"/>
  <c r="AN66" i="106"/>
  <c r="AS66" i="106"/>
  <c r="AW66" i="106"/>
  <c r="AZ66" i="106"/>
  <c r="BE66" i="106"/>
  <c r="BI66" i="106"/>
  <c r="BJ66" i="106"/>
  <c r="BK66" i="106"/>
  <c r="BM66" i="106"/>
  <c r="BN66" i="106"/>
  <c r="BR66" i="106"/>
  <c r="BS66" i="106"/>
  <c r="AC67" i="106"/>
  <c r="AK67" i="106"/>
  <c r="AN67" i="106"/>
  <c r="AS67" i="106"/>
  <c r="AW67" i="106"/>
  <c r="AZ67" i="106"/>
  <c r="BE67" i="106"/>
  <c r="BI67" i="106"/>
  <c r="BJ67" i="106"/>
  <c r="BL67" i="106" s="1"/>
  <c r="BK67" i="106"/>
  <c r="BM67" i="106"/>
  <c r="BN67" i="106"/>
  <c r="BR67" i="106"/>
  <c r="BS67" i="106"/>
  <c r="AA68" i="106"/>
  <c r="AB68" i="106"/>
  <c r="AD68" i="106"/>
  <c r="AO68" i="106"/>
  <c r="AP68" i="106"/>
  <c r="AT68" i="106"/>
  <c r="AU68" i="106"/>
  <c r="AV68" i="106"/>
  <c r="BA68" i="106"/>
  <c r="BB68" i="106"/>
  <c r="BF68" i="106"/>
  <c r="BG68" i="106"/>
  <c r="BH68" i="106"/>
  <c r="AC71" i="106"/>
  <c r="AH71" i="106"/>
  <c r="AK71" i="106"/>
  <c r="AN71" i="106"/>
  <c r="AS71" i="106"/>
  <c r="AW71" i="106"/>
  <c r="AZ71" i="106"/>
  <c r="BE71" i="106"/>
  <c r="BI71" i="106"/>
  <c r="BL71" i="106"/>
  <c r="BM71" i="106"/>
  <c r="BN71" i="106"/>
  <c r="BR71" i="106"/>
  <c r="BT71" i="106"/>
  <c r="AC72" i="106"/>
  <c r="AH72" i="106"/>
  <c r="AK72" i="106"/>
  <c r="AN72" i="106"/>
  <c r="AS72" i="106"/>
  <c r="AW72" i="106"/>
  <c r="AZ72" i="106"/>
  <c r="BE72" i="106"/>
  <c r="BI72" i="106"/>
  <c r="BJ72" i="106"/>
  <c r="BK72" i="106"/>
  <c r="BK74" i="106" s="1"/>
  <c r="BM72" i="106"/>
  <c r="BN72" i="106"/>
  <c r="BR72" i="106"/>
  <c r="BT72" i="106" s="1"/>
  <c r="AC73" i="106"/>
  <c r="AH73" i="106"/>
  <c r="AK73" i="106"/>
  <c r="AN73" i="106"/>
  <c r="AS73" i="106"/>
  <c r="AW73" i="106"/>
  <c r="AZ73" i="106"/>
  <c r="BE73" i="106"/>
  <c r="BI73" i="106"/>
  <c r="BL73" i="106"/>
  <c r="BM73" i="106"/>
  <c r="BN73" i="106"/>
  <c r="BR73" i="106"/>
  <c r="BT73" i="106" s="1"/>
  <c r="Z74" i="106"/>
  <c r="AA74" i="106" s="1"/>
  <c r="AB74" i="106"/>
  <c r="AD74" i="106"/>
  <c r="AH74" i="106" s="1"/>
  <c r="AL74" i="106"/>
  <c r="AM74" i="106"/>
  <c r="AO74" i="106"/>
  <c r="AQ74" i="106"/>
  <c r="AU74" i="106"/>
  <c r="AV74" i="106"/>
  <c r="AX74" i="106"/>
  <c r="AY74" i="106"/>
  <c r="BA74" i="106"/>
  <c r="BC74" i="106"/>
  <c r="BG74" i="106"/>
  <c r="BH74" i="106"/>
  <c r="BS74" i="106"/>
  <c r="AC76" i="106"/>
  <c r="AH76" i="106"/>
  <c r="AK76" i="106"/>
  <c r="AN76" i="106"/>
  <c r="AS76" i="106"/>
  <c r="AW76" i="106"/>
  <c r="AZ76" i="106"/>
  <c r="BE76" i="106"/>
  <c r="BM76" i="106"/>
  <c r="BN76" i="106"/>
  <c r="BR76" i="106"/>
  <c r="AC77" i="106"/>
  <c r="AH77" i="106"/>
  <c r="AJ77" i="106"/>
  <c r="AN77" i="106"/>
  <c r="AS77" i="106"/>
  <c r="AW77" i="106"/>
  <c r="AZ77" i="106"/>
  <c r="BE77" i="106"/>
  <c r="BI77" i="106"/>
  <c r="BM77" i="106"/>
  <c r="BN77" i="106"/>
  <c r="BN78" i="106" s="1"/>
  <c r="BR77" i="106"/>
  <c r="Z78" i="106"/>
  <c r="AD78" i="106"/>
  <c r="AG78" i="106"/>
  <c r="AH78" i="106" s="1"/>
  <c r="AI78" i="106"/>
  <c r="AL78" i="106"/>
  <c r="AM78" i="106"/>
  <c r="AO78" i="106"/>
  <c r="AS78" i="106" s="1"/>
  <c r="AQ78" i="106"/>
  <c r="AU78" i="106"/>
  <c r="AV78" i="106"/>
  <c r="AX78" i="106"/>
  <c r="AY78" i="106"/>
  <c r="BA78" i="106"/>
  <c r="BE78" i="106" s="1"/>
  <c r="BC78" i="106"/>
  <c r="BG78" i="106"/>
  <c r="AH82" i="106"/>
  <c r="AK82" i="106"/>
  <c r="AS82" i="106"/>
  <c r="AW82" i="106"/>
  <c r="BE82" i="106"/>
  <c r="BI82" i="106"/>
  <c r="BM82" i="106"/>
  <c r="BN82" i="106"/>
  <c r="BR82" i="106"/>
  <c r="BS82" i="106"/>
  <c r="AH84" i="106"/>
  <c r="AK84" i="106"/>
  <c r="AS84" i="106"/>
  <c r="AW84" i="106"/>
  <c r="BE84" i="106"/>
  <c r="BI84" i="106"/>
  <c r="BM84" i="106"/>
  <c r="BN84" i="106"/>
  <c r="BR84" i="106"/>
  <c r="BT84" i="106" s="1"/>
  <c r="AH86" i="106"/>
  <c r="AS86" i="106"/>
  <c r="AW86" i="106"/>
  <c r="BE86" i="106"/>
  <c r="BI86" i="106"/>
  <c r="BM86" i="106"/>
  <c r="BN86" i="106"/>
  <c r="BR86" i="106"/>
  <c r="AH87" i="106"/>
  <c r="AK87" i="106"/>
  <c r="AS87" i="106"/>
  <c r="AW87" i="106"/>
  <c r="BH87" i="106"/>
  <c r="BI87" i="106" s="1"/>
  <c r="BM87" i="106"/>
  <c r="BN87" i="106"/>
  <c r="BR87" i="106"/>
  <c r="BS88" i="106"/>
  <c r="AD88" i="106"/>
  <c r="BM88" i="106" s="1"/>
  <c r="AS88" i="106"/>
  <c r="BE88" i="106"/>
  <c r="AS90" i="106"/>
  <c r="AW90" i="106"/>
  <c r="BE90" i="106"/>
  <c r="BI90" i="106"/>
  <c r="BR90" i="106"/>
  <c r="AS91" i="106"/>
  <c r="AW91" i="106"/>
  <c r="BE91" i="106"/>
  <c r="BI91" i="106"/>
  <c r="BR91" i="106"/>
  <c r="AH92" i="106"/>
  <c r="AK92" i="106"/>
  <c r="AS92" i="106"/>
  <c r="AW92" i="106"/>
  <c r="BE92" i="106"/>
  <c r="BI92" i="106"/>
  <c r="BM92" i="106"/>
  <c r="BP92" i="106" s="1"/>
  <c r="BN92" i="106"/>
  <c r="BS92" i="106"/>
  <c r="AH93" i="106"/>
  <c r="AS93" i="106"/>
  <c r="AW93" i="106"/>
  <c r="BE93" i="106"/>
  <c r="BI93" i="106"/>
  <c r="BM93" i="106"/>
  <c r="BN93" i="106"/>
  <c r="BR93" i="106"/>
  <c r="BS93" i="106"/>
  <c r="AD94" i="106"/>
  <c r="AH94" i="106" s="1"/>
  <c r="AI94" i="106"/>
  <c r="AJ94" i="106"/>
  <c r="AL94" i="106"/>
  <c r="AM94" i="106"/>
  <c r="AO94" i="106"/>
  <c r="AQ94" i="106"/>
  <c r="AU94" i="106"/>
  <c r="AV94" i="106"/>
  <c r="AX94" i="106"/>
  <c r="AY94" i="106"/>
  <c r="BA94" i="106"/>
  <c r="BC94" i="106"/>
  <c r="BG94" i="106"/>
  <c r="BH94" i="106"/>
  <c r="AS96" i="106"/>
  <c r="AW96" i="106"/>
  <c r="BE96" i="106"/>
  <c r="BI96" i="106"/>
  <c r="AC98" i="106"/>
  <c r="AH98" i="106"/>
  <c r="AN98" i="106"/>
  <c r="AS98" i="106"/>
  <c r="AW98" i="106"/>
  <c r="AZ98" i="106"/>
  <c r="BE98" i="106"/>
  <c r="BI98" i="106"/>
  <c r="BM98" i="106"/>
  <c r="BJ98" i="106" s="1"/>
  <c r="BK98" i="106" s="1"/>
  <c r="BN98" i="106"/>
  <c r="BQ98" i="106" s="1"/>
  <c r="BR98" i="106"/>
  <c r="BS98" i="106"/>
  <c r="AC99" i="106"/>
  <c r="AH99" i="106"/>
  <c r="AN99" i="106"/>
  <c r="AS99" i="106"/>
  <c r="AW99" i="106"/>
  <c r="AZ99" i="106"/>
  <c r="BE99" i="106"/>
  <c r="BI99" i="106"/>
  <c r="BM99" i="106"/>
  <c r="BJ99" i="106" s="1"/>
  <c r="BK99" i="106" s="1"/>
  <c r="BN99" i="106"/>
  <c r="BR99" i="106"/>
  <c r="BS99" i="106"/>
  <c r="AC100" i="106"/>
  <c r="AH100" i="106"/>
  <c r="AN100" i="106"/>
  <c r="AS100" i="106"/>
  <c r="AW100" i="106"/>
  <c r="AZ100" i="106"/>
  <c r="BE100" i="106"/>
  <c r="BI100" i="106"/>
  <c r="BM100" i="106"/>
  <c r="BJ100" i="106" s="1"/>
  <c r="BK100" i="106" s="1"/>
  <c r="BN100" i="106"/>
  <c r="BQ100" i="106" s="1"/>
  <c r="BR100" i="106"/>
  <c r="BS100" i="106"/>
  <c r="AC101" i="106"/>
  <c r="AH101" i="106"/>
  <c r="AN101" i="106"/>
  <c r="AS101" i="106"/>
  <c r="AW101" i="106"/>
  <c r="AZ101" i="106"/>
  <c r="BE101" i="106"/>
  <c r="BI101" i="106"/>
  <c r="BM101" i="106"/>
  <c r="BN101" i="106"/>
  <c r="BR101" i="106"/>
  <c r="BS101" i="106"/>
  <c r="Z102" i="106"/>
  <c r="AA102" i="106"/>
  <c r="AB102" i="106"/>
  <c r="AD102" i="106"/>
  <c r="AF102" i="106"/>
  <c r="AI102" i="106"/>
  <c r="AJ102" i="106"/>
  <c r="AK102" i="106"/>
  <c r="AL102" i="106"/>
  <c r="AM102" i="106"/>
  <c r="AO102" i="106"/>
  <c r="AQ102" i="106"/>
  <c r="AU102" i="106"/>
  <c r="AV102" i="106"/>
  <c r="AX102" i="106"/>
  <c r="AY102" i="106"/>
  <c r="BA102" i="106"/>
  <c r="BC102" i="106"/>
  <c r="BG102" i="106"/>
  <c r="BH102" i="106"/>
  <c r="AW78" i="106" l="1"/>
  <c r="AW60" i="106"/>
  <c r="AU63" i="106"/>
  <c r="AH50" i="106"/>
  <c r="H31" i="106"/>
  <c r="H53" i="106" s="1"/>
  <c r="H64" i="106" s="1"/>
  <c r="BQ54" i="106"/>
  <c r="BT46" i="106"/>
  <c r="BL43" i="106"/>
  <c r="V42" i="106"/>
  <c r="AO31" i="106"/>
  <c r="BE94" i="106"/>
  <c r="AZ78" i="106"/>
  <c r="BH76" i="106"/>
  <c r="BH78" i="106" s="1"/>
  <c r="BI78" i="106" s="1"/>
  <c r="AC68" i="106"/>
  <c r="BT62" i="106"/>
  <c r="AC50" i="106"/>
  <c r="AC51" i="106" s="1"/>
  <c r="BT47" i="106"/>
  <c r="AZ102" i="106"/>
  <c r="AS102" i="106"/>
  <c r="BT98" i="106"/>
  <c r="AQ51" i="106"/>
  <c r="BL40" i="106"/>
  <c r="BT54" i="106"/>
  <c r="S51" i="106"/>
  <c r="BO76" i="106"/>
  <c r="AN60" i="106"/>
  <c r="AN63" i="106" s="1"/>
  <c r="AP63" i="106" s="1"/>
  <c r="BN63" i="106" s="1"/>
  <c r="AH60" i="106"/>
  <c r="AH63" i="106" s="1"/>
  <c r="BT59" i="106"/>
  <c r="G60" i="106"/>
  <c r="BA51" i="106"/>
  <c r="P51" i="106"/>
  <c r="AR27" i="106"/>
  <c r="AR31" i="106" s="1"/>
  <c r="AR53" i="106" s="1"/>
  <c r="AN27" i="106"/>
  <c r="BP15" i="106"/>
  <c r="BR88" i="106"/>
  <c r="BT88" i="106" s="1"/>
  <c r="BQ40" i="106"/>
  <c r="BE42" i="106"/>
  <c r="AU31" i="106"/>
  <c r="AU53" i="106" s="1"/>
  <c r="AU64" i="106" s="1"/>
  <c r="AN102" i="106"/>
  <c r="BO98" i="106"/>
  <c r="BT82" i="106"/>
  <c r="BB50" i="106"/>
  <c r="BB51" i="106" s="1"/>
  <c r="BT44" i="106"/>
  <c r="BJ42" i="106"/>
  <c r="BK42" i="106" s="1"/>
  <c r="BL42" i="106" s="1"/>
  <c r="BJ36" i="106"/>
  <c r="BL36" i="106" s="1"/>
  <c r="BJ35" i="106"/>
  <c r="BS27" i="106"/>
  <c r="BT22" i="106"/>
  <c r="AS19" i="106"/>
  <c r="AS27" i="106" s="1"/>
  <c r="AT31" i="106"/>
  <c r="AT53" i="106" s="1"/>
  <c r="U15" i="106"/>
  <c r="BR78" i="106"/>
  <c r="AX50" i="106"/>
  <c r="AX53" i="106" s="1"/>
  <c r="BT48" i="106"/>
  <c r="AM31" i="106"/>
  <c r="AS74" i="106"/>
  <c r="BK68" i="106"/>
  <c r="AK68" i="106"/>
  <c r="R48" i="106"/>
  <c r="V48" i="106" s="1"/>
  <c r="AK37" i="106"/>
  <c r="AI51" i="106"/>
  <c r="BJ34" i="106"/>
  <c r="AK34" i="106"/>
  <c r="U50" i="106"/>
  <c r="U51" i="106" s="1"/>
  <c r="V60" i="106"/>
  <c r="V63" i="106" s="1"/>
  <c r="AW50" i="106"/>
  <c r="AK27" i="106"/>
  <c r="BO101" i="106"/>
  <c r="BP101" i="106" s="1"/>
  <c r="BT86" i="106"/>
  <c r="BQ72" i="106"/>
  <c r="AC74" i="106"/>
  <c r="BM74" i="106"/>
  <c r="BQ67" i="106"/>
  <c r="BI60" i="106"/>
  <c r="R60" i="106"/>
  <c r="R63" i="106" s="1"/>
  <c r="BQ47" i="106"/>
  <c r="BT45" i="106"/>
  <c r="BQ41" i="106"/>
  <c r="Z34" i="106"/>
  <c r="AG31" i="106"/>
  <c r="BE63" i="106"/>
  <c r="BF63" i="106" s="1"/>
  <c r="BQ58" i="106"/>
  <c r="BQ55" i="106"/>
  <c r="BQ44" i="106"/>
  <c r="BO36" i="106"/>
  <c r="BP36" i="106" s="1"/>
  <c r="O34" i="106"/>
  <c r="N27" i="106"/>
  <c r="BL20" i="106"/>
  <c r="BL27" i="106" s="1"/>
  <c r="AB31" i="106"/>
  <c r="BO82" i="106"/>
  <c r="BP82" i="106" s="1"/>
  <c r="BE74" i="106"/>
  <c r="AN74" i="106"/>
  <c r="BC68" i="106"/>
  <c r="BE68" i="106" s="1"/>
  <c r="BH50" i="106"/>
  <c r="BH51" i="106" s="1"/>
  <c r="AD51" i="106"/>
  <c r="F51" i="106"/>
  <c r="R49" i="106"/>
  <c r="BE45" i="106"/>
  <c r="AK45" i="106"/>
  <c r="BL44" i="106"/>
  <c r="BC50" i="106"/>
  <c r="BC51" i="106" s="1"/>
  <c r="BQ36" i="106"/>
  <c r="AP51" i="106"/>
  <c r="BT33" i="106"/>
  <c r="AQ31" i="106"/>
  <c r="AQ53" i="106" s="1"/>
  <c r="AN30" i="106"/>
  <c r="BT24" i="106"/>
  <c r="BO27" i="106"/>
  <c r="AJ15" i="106"/>
  <c r="AJ31" i="106" s="1"/>
  <c r="BO99" i="106"/>
  <c r="BP99" i="106" s="1"/>
  <c r="BS68" i="106"/>
  <c r="AX63" i="106"/>
  <c r="AZ60" i="106"/>
  <c r="AZ63" i="106" s="1"/>
  <c r="BB63" i="106" s="1"/>
  <c r="AK57" i="106"/>
  <c r="BR57" i="106"/>
  <c r="BT57" i="106" s="1"/>
  <c r="H51" i="106"/>
  <c r="J50" i="106"/>
  <c r="BS30" i="106"/>
  <c r="BT28" i="106"/>
  <c r="BT30" i="106" s="1"/>
  <c r="BS17" i="106"/>
  <c r="AK17" i="106"/>
  <c r="BO72" i="106"/>
  <c r="BP72" i="106" s="1"/>
  <c r="BT67" i="106"/>
  <c r="AS63" i="106"/>
  <c r="AT63" i="106" s="1"/>
  <c r="AQ64" i="106"/>
  <c r="L51" i="106"/>
  <c r="L53" i="106"/>
  <c r="BC53" i="106"/>
  <c r="BC64" i="106" s="1"/>
  <c r="BM102" i="106"/>
  <c r="BE102" i="106"/>
  <c r="BJ101" i="106"/>
  <c r="BK101" i="106" s="1"/>
  <c r="BK102" i="106" s="1"/>
  <c r="BG63" i="106"/>
  <c r="BI63" i="106" s="1"/>
  <c r="BR55" i="106"/>
  <c r="BT55" i="106" s="1"/>
  <c r="AK55" i="106"/>
  <c r="AS50" i="106"/>
  <c r="BO45" i="106"/>
  <c r="BP45" i="106" s="1"/>
  <c r="BQ38" i="106"/>
  <c r="BO38" i="106"/>
  <c r="BP38" i="106" s="1"/>
  <c r="BQ24" i="106"/>
  <c r="BL14" i="106"/>
  <c r="AI12" i="106"/>
  <c r="AK12" i="106" s="1"/>
  <c r="AW102" i="106"/>
  <c r="BO84" i="106"/>
  <c r="BP84" i="106" s="1"/>
  <c r="AN78" i="106"/>
  <c r="BI74" i="106"/>
  <c r="BT66" i="106"/>
  <c r="BM68" i="106"/>
  <c r="BS60" i="106"/>
  <c r="AK47" i="106"/>
  <c r="BS38" i="106"/>
  <c r="BT38" i="106" s="1"/>
  <c r="AK38" i="106"/>
  <c r="S22" i="106"/>
  <c r="S27" i="106" s="1"/>
  <c r="S31" i="106" s="1"/>
  <c r="S53" i="106" s="1"/>
  <c r="S64" i="106" s="1"/>
  <c r="Q22" i="106"/>
  <c r="Q27" i="106" s="1"/>
  <c r="Q31" i="106" s="1"/>
  <c r="Q53" i="106" s="1"/>
  <c r="Q64" i="106" s="1"/>
  <c r="O27" i="106"/>
  <c r="BJ27" i="106"/>
  <c r="AH27" i="106"/>
  <c r="BO16" i="106"/>
  <c r="BP16" i="106" s="1"/>
  <c r="BM63" i="106"/>
  <c r="BQ57" i="106"/>
  <c r="AM51" i="106"/>
  <c r="BL47" i="106"/>
  <c r="BT43" i="106"/>
  <c r="BT37" i="106"/>
  <c r="T51" i="106"/>
  <c r="BI34" i="106"/>
  <c r="N34" i="106"/>
  <c r="BA53" i="106"/>
  <c r="BA64" i="106" s="1"/>
  <c r="BN27" i="106"/>
  <c r="BO15" i="106"/>
  <c r="BI15" i="106"/>
  <c r="BI31" i="106" s="1"/>
  <c r="AD12" i="106"/>
  <c r="AE15" i="106"/>
  <c r="AE31" i="106" s="1"/>
  <c r="AE53" i="106" s="1"/>
  <c r="BK15" i="106"/>
  <c r="BK31" i="106" s="1"/>
  <c r="BI102" i="106"/>
  <c r="BS102" i="106"/>
  <c r="BR94" i="106"/>
  <c r="BT92" i="106"/>
  <c r="AQ68" i="106"/>
  <c r="AS68" i="106" s="1"/>
  <c r="BR68" i="106"/>
  <c r="BQ59" i="106"/>
  <c r="BG51" i="106"/>
  <c r="AY53" i="106"/>
  <c r="AY64" i="106" s="1"/>
  <c r="AY51" i="106"/>
  <c r="AU51" i="106"/>
  <c r="AW51" i="106" s="1"/>
  <c r="N50" i="106"/>
  <c r="AH43" i="106"/>
  <c r="BN50" i="106"/>
  <c r="BN51" i="106" s="1"/>
  <c r="BT35" i="106"/>
  <c r="AS34" i="106"/>
  <c r="K53" i="106"/>
  <c r="K64" i="106" s="1"/>
  <c r="BF31" i="106"/>
  <c r="BF53" i="106" s="1"/>
  <c r="BQ16" i="106"/>
  <c r="BD31" i="106"/>
  <c r="AF53" i="106"/>
  <c r="AF64" i="106" s="1"/>
  <c r="N15" i="106"/>
  <c r="T15" i="106"/>
  <c r="T31" i="106" s="1"/>
  <c r="T53" i="106" s="1"/>
  <c r="T64" i="106" s="1"/>
  <c r="BL11" i="106"/>
  <c r="BQ101" i="106"/>
  <c r="BQ99" i="106"/>
  <c r="AS94" i="106"/>
  <c r="BN94" i="106"/>
  <c r="BT87" i="106"/>
  <c r="AH88" i="106"/>
  <c r="BT76" i="106"/>
  <c r="BL72" i="106"/>
  <c r="BL74" i="106" s="1"/>
  <c r="BI68" i="106"/>
  <c r="BN68" i="106"/>
  <c r="BT61" i="106"/>
  <c r="BT56" i="106"/>
  <c r="BQ45" i="106"/>
  <c r="O50" i="106"/>
  <c r="O51" i="106" s="1"/>
  <c r="Q51" i="106"/>
  <c r="AP31" i="106"/>
  <c r="BP27" i="106"/>
  <c r="BQ21" i="106"/>
  <c r="BM27" i="106"/>
  <c r="M15" i="106"/>
  <c r="Z50" i="106"/>
  <c r="BP93" i="106"/>
  <c r="BQ93" i="106"/>
  <c r="BM94" i="106"/>
  <c r="BN88" i="106"/>
  <c r="BQ86" i="106"/>
  <c r="AK77" i="106"/>
  <c r="BS77" i="106"/>
  <c r="BT77" i="106" s="1"/>
  <c r="AJ78" i="106"/>
  <c r="AK78" i="106" s="1"/>
  <c r="BQ71" i="106"/>
  <c r="BO71" i="106"/>
  <c r="BJ37" i="106"/>
  <c r="BL37" i="106" s="1"/>
  <c r="BO37" i="106"/>
  <c r="BP37" i="106" s="1"/>
  <c r="BQ37" i="106"/>
  <c r="AK13" i="106"/>
  <c r="BE31" i="106"/>
  <c r="AZ15" i="106"/>
  <c r="BR102" i="106"/>
  <c r="BT99" i="106"/>
  <c r="BL98" i="106"/>
  <c r="AC102" i="106"/>
  <c r="BI94" i="106"/>
  <c r="BO77" i="106"/>
  <c r="BO78" i="106" s="1"/>
  <c r="BM78" i="106"/>
  <c r="BR74" i="106"/>
  <c r="BT74" i="106" s="1"/>
  <c r="BJ74" i="106"/>
  <c r="AZ74" i="106"/>
  <c r="BN60" i="106"/>
  <c r="BR50" i="106"/>
  <c r="BQ46" i="106"/>
  <c r="BM50" i="106"/>
  <c r="BQ35" i="106"/>
  <c r="AO53" i="106"/>
  <c r="AO64" i="106" s="1"/>
  <c r="AW11" i="106"/>
  <c r="AV15" i="106"/>
  <c r="AV31" i="106" s="1"/>
  <c r="AV53" i="106" s="1"/>
  <c r="AV64" i="106" s="1"/>
  <c r="AH102" i="106"/>
  <c r="BT100" i="106"/>
  <c r="BL99" i="106"/>
  <c r="BO87" i="106"/>
  <c r="BQ82" i="106"/>
  <c r="BQ77" i="106"/>
  <c r="BO73" i="106"/>
  <c r="BP73" i="106" s="1"/>
  <c r="BQ73" i="106"/>
  <c r="AW68" i="106"/>
  <c r="BJ68" i="106"/>
  <c r="BL66" i="106"/>
  <c r="AW63" i="106"/>
  <c r="AI60" i="106"/>
  <c r="BM60" i="106"/>
  <c r="BT42" i="106"/>
  <c r="G34" i="106"/>
  <c r="E51" i="106"/>
  <c r="BT32" i="106"/>
  <c r="BR34" i="106"/>
  <c r="BK34" i="106"/>
  <c r="AH51" i="106"/>
  <c r="E53" i="106"/>
  <c r="E64" i="106" s="1"/>
  <c r="AS15" i="106"/>
  <c r="BN102" i="106"/>
  <c r="BT101" i="106"/>
  <c r="BO100" i="106"/>
  <c r="BP100" i="106" s="1"/>
  <c r="BL100" i="106"/>
  <c r="BP98" i="106"/>
  <c r="AW94" i="106"/>
  <c r="BS94" i="106"/>
  <c r="BE87" i="106"/>
  <c r="BO86" i="106"/>
  <c r="BP86" i="106" s="1"/>
  <c r="BN74" i="106"/>
  <c r="AM53" i="106"/>
  <c r="AM64" i="106" s="1"/>
  <c r="BQ42" i="106"/>
  <c r="BO42" i="106"/>
  <c r="BP42" i="106" s="1"/>
  <c r="AO51" i="106"/>
  <c r="I51" i="106"/>
  <c r="AJ50" i="106"/>
  <c r="AJ51" i="106" s="1"/>
  <c r="AB51" i="106"/>
  <c r="AB53" i="106"/>
  <c r="BQ33" i="106"/>
  <c r="BO34" i="106"/>
  <c r="BR27" i="106"/>
  <c r="BO17" i="106"/>
  <c r="BP17" i="106" s="1"/>
  <c r="V12" i="106"/>
  <c r="R15" i="106"/>
  <c r="BL10" i="106"/>
  <c r="BO66" i="106"/>
  <c r="BT58" i="106"/>
  <c r="BQ56" i="106"/>
  <c r="AP53" i="106"/>
  <c r="AN50" i="106"/>
  <c r="AN51" i="106" s="1"/>
  <c r="AL51" i="106"/>
  <c r="BL39" i="106"/>
  <c r="BS36" i="106"/>
  <c r="BI50" i="106"/>
  <c r="AL31" i="106"/>
  <c r="BO28" i="106"/>
  <c r="BP28" i="106" s="1"/>
  <c r="BP30" i="106" s="1"/>
  <c r="BM30" i="106"/>
  <c r="BQ28" i="106"/>
  <c r="BQ30" i="106" s="1"/>
  <c r="BN15" i="106"/>
  <c r="AW74" i="106"/>
  <c r="BO67" i="106"/>
  <c r="BP67" i="106" s="1"/>
  <c r="BQ66" i="106"/>
  <c r="BK60" i="106"/>
  <c r="BK63" i="106" s="1"/>
  <c r="AA54" i="106"/>
  <c r="Z60" i="106"/>
  <c r="Z63" i="106" s="1"/>
  <c r="G50" i="106"/>
  <c r="BT49" i="106"/>
  <c r="BS34" i="106"/>
  <c r="BQ32" i="106"/>
  <c r="BQ34" i="106" s="1"/>
  <c r="M31" i="106"/>
  <c r="AW27" i="106"/>
  <c r="P22" i="106"/>
  <c r="P27" i="106" s="1"/>
  <c r="P31" i="106" s="1"/>
  <c r="P53" i="106" s="1"/>
  <c r="P64" i="106" s="1"/>
  <c r="U22" i="106"/>
  <c r="R22" i="106"/>
  <c r="R27" i="106" s="1"/>
  <c r="BT17" i="106"/>
  <c r="AK16" i="106"/>
  <c r="BS16" i="106"/>
  <c r="BT16" i="106" s="1"/>
  <c r="BH15" i="106"/>
  <c r="BH31" i="106" s="1"/>
  <c r="O12" i="106"/>
  <c r="F15" i="106"/>
  <c r="G12" i="106"/>
  <c r="AK11" i="106"/>
  <c r="AZ30" i="106"/>
  <c r="BG31" i="106"/>
  <c r="BG53" i="106" s="1"/>
  <c r="J15" i="106"/>
  <c r="I31" i="106"/>
  <c r="AX51" i="106" l="1"/>
  <c r="BL68" i="106"/>
  <c r="BB53" i="106"/>
  <c r="BB64" i="106" s="1"/>
  <c r="BI53" i="106"/>
  <c r="BI64" i="106" s="1"/>
  <c r="BI76" i="106"/>
  <c r="BT27" i="106"/>
  <c r="AX64" i="106"/>
  <c r="BQ63" i="106"/>
  <c r="BN31" i="106"/>
  <c r="BN53" i="106" s="1"/>
  <c r="BN64" i="106" s="1"/>
  <c r="AZ50" i="106"/>
  <c r="AZ51" i="106" s="1"/>
  <c r="AZ53" i="106" s="1"/>
  <c r="AZ64" i="106" s="1"/>
  <c r="BH53" i="106"/>
  <c r="BH64" i="106" s="1"/>
  <c r="Z51" i="106"/>
  <c r="N31" i="106"/>
  <c r="N53" i="106" s="1"/>
  <c r="N64" i="106" s="1"/>
  <c r="BF64" i="106"/>
  <c r="BE50" i="106"/>
  <c r="BE51" i="106" s="1"/>
  <c r="G51" i="106"/>
  <c r="BO31" i="106"/>
  <c r="AP64" i="106"/>
  <c r="BQ27" i="106"/>
  <c r="BT68" i="106"/>
  <c r="BP31" i="106"/>
  <c r="BR60" i="106"/>
  <c r="BT60" i="106" s="1"/>
  <c r="AT64" i="106"/>
  <c r="R50" i="106"/>
  <c r="R51" i="106" s="1"/>
  <c r="BQ60" i="106"/>
  <c r="BQ74" i="106"/>
  <c r="BJ102" i="106"/>
  <c r="BK50" i="106"/>
  <c r="BK53" i="106" s="1"/>
  <c r="BK64" i="106" s="1"/>
  <c r="M53" i="106"/>
  <c r="V49" i="106"/>
  <c r="V50" i="106" s="1"/>
  <c r="V51" i="106" s="1"/>
  <c r="BI51" i="106"/>
  <c r="AJ53" i="106"/>
  <c r="AJ64" i="106" s="1"/>
  <c r="AS64" i="106"/>
  <c r="BT102" i="106"/>
  <c r="BQ68" i="106"/>
  <c r="AS51" i="106"/>
  <c r="BQ50" i="106"/>
  <c r="BQ51" i="106" s="1"/>
  <c r="BG64" i="106"/>
  <c r="BO50" i="106"/>
  <c r="BO51" i="106" s="1"/>
  <c r="AK50" i="106"/>
  <c r="AK51" i="106" s="1"/>
  <c r="BQ102" i="106"/>
  <c r="BJ50" i="106"/>
  <c r="BJ51" i="106" s="1"/>
  <c r="AI15" i="106"/>
  <c r="AI31" i="106" s="1"/>
  <c r="AI53" i="106" s="1"/>
  <c r="L64" i="106"/>
  <c r="M64" i="106" s="1"/>
  <c r="BQ43" i="106"/>
  <c r="BR15" i="106"/>
  <c r="BR31" i="106" s="1"/>
  <c r="BR53" i="106" s="1"/>
  <c r="J51" i="106"/>
  <c r="AS31" i="106"/>
  <c r="AS53" i="106" s="1"/>
  <c r="BS15" i="106"/>
  <c r="BS31" i="106" s="1"/>
  <c r="BP50" i="106"/>
  <c r="BP51" i="106" s="1"/>
  <c r="BQ94" i="106"/>
  <c r="N51" i="106"/>
  <c r="BM15" i="106"/>
  <c r="BM31" i="106" s="1"/>
  <c r="BM53" i="106" s="1"/>
  <c r="BM64" i="106" s="1"/>
  <c r="AH12" i="106"/>
  <c r="AD15" i="106"/>
  <c r="AD31" i="106" s="1"/>
  <c r="AD53" i="106" s="1"/>
  <c r="AD64" i="106" s="1"/>
  <c r="BE64" i="106"/>
  <c r="Z12" i="106"/>
  <c r="Z31" i="106" s="1"/>
  <c r="Z53" i="106" s="1"/>
  <c r="AA12" i="106"/>
  <c r="BT36" i="106"/>
  <c r="BS50" i="106"/>
  <c r="BS51" i="106" s="1"/>
  <c r="AB103" i="106"/>
  <c r="AB64" i="106"/>
  <c r="BT34" i="106"/>
  <c r="AW15" i="106"/>
  <c r="AW31" i="106" s="1"/>
  <c r="AW53" i="106" s="1"/>
  <c r="AW64" i="106" s="1"/>
  <c r="BO102" i="106"/>
  <c r="U27" i="106"/>
  <c r="U31" i="106" s="1"/>
  <c r="U53" i="106" s="1"/>
  <c r="U64" i="106" s="1"/>
  <c r="V22" i="106"/>
  <c r="V27" i="106" s="1"/>
  <c r="AN31" i="106"/>
  <c r="AN53" i="106" s="1"/>
  <c r="AN64" i="106" s="1"/>
  <c r="AL53" i="106"/>
  <c r="AL64" i="106" s="1"/>
  <c r="BL34" i="106"/>
  <c r="BP77" i="106"/>
  <c r="BP78" i="106" s="1"/>
  <c r="BP102" i="106"/>
  <c r="BL101" i="106"/>
  <c r="BL102" i="106" s="1"/>
  <c r="J31" i="106"/>
  <c r="I53" i="106"/>
  <c r="O15" i="106"/>
  <c r="O31" i="106" s="1"/>
  <c r="O53" i="106" s="1"/>
  <c r="O64" i="106" s="1"/>
  <c r="G15" i="106"/>
  <c r="F31" i="106"/>
  <c r="AA60" i="106"/>
  <c r="AA63" i="106" s="1"/>
  <c r="BJ54" i="106"/>
  <c r="BJ60" i="106" s="1"/>
  <c r="BO68" i="106"/>
  <c r="BP66" i="106"/>
  <c r="BP68" i="106" s="1"/>
  <c r="R31" i="106"/>
  <c r="BM51" i="106"/>
  <c r="BS78" i="106"/>
  <c r="BT78" i="106" s="1"/>
  <c r="BR51" i="106"/>
  <c r="AK60" i="106"/>
  <c r="AI63" i="106"/>
  <c r="BO74" i="106"/>
  <c r="BP71" i="106"/>
  <c r="BP74" i="106" s="1"/>
  <c r="BL50" i="106" l="1"/>
  <c r="BK51" i="106"/>
  <c r="BL51" i="106" s="1"/>
  <c r="V53" i="106"/>
  <c r="V64" i="106" s="1"/>
  <c r="BQ64" i="106"/>
  <c r="BO53" i="106"/>
  <c r="R53" i="106"/>
  <c r="R64" i="106" s="1"/>
  <c r="BE53" i="106"/>
  <c r="BK103" i="106"/>
  <c r="AK15" i="106"/>
  <c r="AK31" i="106" s="1"/>
  <c r="AK53" i="106" s="1"/>
  <c r="BQ15" i="106"/>
  <c r="BQ31" i="106" s="1"/>
  <c r="BQ53" i="106" s="1"/>
  <c r="AH15" i="106"/>
  <c r="AH31" i="106" s="1"/>
  <c r="AH53" i="106" s="1"/>
  <c r="AH64" i="106" s="1"/>
  <c r="BP53" i="106"/>
  <c r="BR63" i="106"/>
  <c r="AK63" i="106"/>
  <c r="G31" i="106"/>
  <c r="F53" i="106"/>
  <c r="AC12" i="106"/>
  <c r="AA15" i="106"/>
  <c r="AA31" i="106" s="1"/>
  <c r="AI64" i="106"/>
  <c r="BJ63" i="106"/>
  <c r="BL60" i="106"/>
  <c r="Z64" i="106"/>
  <c r="Z103" i="106"/>
  <c r="BT50" i="106"/>
  <c r="BS53" i="106"/>
  <c r="BS64" i="106" s="1"/>
  <c r="J53" i="106"/>
  <c r="I64" i="106"/>
  <c r="J64" i="106" s="1"/>
  <c r="AK64" i="106" l="1"/>
  <c r="BT31" i="106"/>
  <c r="BL12" i="106"/>
  <c r="BL15" i="106" s="1"/>
  <c r="BL31" i="106" s="1"/>
  <c r="BL53" i="106" s="1"/>
  <c r="BJ15" i="106"/>
  <c r="BJ31" i="106" s="1"/>
  <c r="BJ53" i="106" s="1"/>
  <c r="BT63" i="106"/>
  <c r="BR64" i="106"/>
  <c r="BT51" i="106"/>
  <c r="F64" i="106"/>
  <c r="G64" i="106" s="1"/>
  <c r="G53" i="106"/>
  <c r="AC31" i="106"/>
  <c r="AC53" i="106" s="1"/>
  <c r="AA53" i="106"/>
  <c r="BJ64" i="106" l="1"/>
  <c r="BJ103" i="106"/>
  <c r="AA64" i="106"/>
  <c r="AA103" i="106"/>
  <c r="BL103" i="106"/>
  <c r="BL64" i="106"/>
  <c r="AC64" i="106"/>
  <c r="AC103" i="106"/>
  <c r="BT53" i="106"/>
  <c r="BT64" i="106" l="1"/>
  <c r="D9" i="11" l="1"/>
  <c r="G9" i="11"/>
  <c r="L9" i="11"/>
  <c r="N9" i="11"/>
  <c r="N12" i="11" s="1"/>
  <c r="R9" i="11"/>
  <c r="Z9" i="11" s="1"/>
  <c r="AH9" i="11" s="1"/>
  <c r="AP9" i="11" s="1"/>
  <c r="AX9" i="11" s="1"/>
  <c r="BF9" i="11" s="1"/>
  <c r="BN9" i="11" s="1"/>
  <c r="W9" i="1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Q12" i="11"/>
  <c r="R12" i="11"/>
  <c r="S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I17" i="11"/>
  <c r="DK17" i="11"/>
  <c r="DU17" i="11"/>
  <c r="DZ17" i="11"/>
  <c r="ED17" i="11"/>
  <c r="EE17" i="11"/>
  <c r="D18" i="11"/>
  <c r="L18" i="11"/>
  <c r="R18" i="11"/>
  <c r="W18" i="11"/>
  <c r="Z18" i="11"/>
  <c r="AH18" i="11" s="1"/>
  <c r="AP18" i="11" s="1"/>
  <c r="AX18" i="11" s="1"/>
  <c r="BF18" i="11" s="1"/>
  <c r="BN18" i="11" s="1"/>
  <c r="BV18" i="11" s="1"/>
  <c r="AE18" i="1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DF21" i="11"/>
  <c r="DG21" i="11" s="1"/>
  <c r="DI21" i="11"/>
  <c r="DK21" i="11"/>
  <c r="DL21" i="11"/>
  <c r="DM21" i="11"/>
  <c r="DU21" i="11"/>
  <c r="DZ21" i="11"/>
  <c r="ED21" i="11"/>
  <c r="Q90" i="17" s="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Z23" i="11" s="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W23" i="1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Q92" i="17" s="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Q96" i="17" s="1"/>
  <c r="EE26" i="11"/>
  <c r="L27" i="11"/>
  <c r="R27" i="11"/>
  <c r="Z27" i="11" s="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W27" i="1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Q98" i="17" s="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W30" i="11"/>
  <c r="Z30" i="1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Z31" i="11" s="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W31" i="1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Q105" i="17" s="1"/>
  <c r="EE31" i="11"/>
  <c r="R32" i="11"/>
  <c r="W32" i="11"/>
  <c r="Z32" i="11"/>
  <c r="AH32" i="11" s="1"/>
  <c r="AP32" i="11" s="1"/>
  <c r="AX32" i="11" s="1"/>
  <c r="BF32" i="11" s="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Q108" i="17" s="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V34" i="11"/>
  <c r="Y34" i="11"/>
  <c r="Y35" i="11" s="1"/>
  <c r="Y102" i="11" s="1"/>
  <c r="AA34" i="11"/>
  <c r="AA35" i="11" s="1"/>
  <c r="AB34" i="11"/>
  <c r="AC34" i="11"/>
  <c r="AC35" i="11" s="1"/>
  <c r="AC37" i="11" s="1"/>
  <c r="AD34" i="11"/>
  <c r="AG34" i="11"/>
  <c r="AI34" i="11"/>
  <c r="AI35" i="11" s="1"/>
  <c r="AI37" i="11" s="1"/>
  <c r="AJ34" i="11"/>
  <c r="AK34" i="11"/>
  <c r="AK35" i="11" s="1"/>
  <c r="AK37" i="11" s="1"/>
  <c r="AL34" i="11"/>
  <c r="AO34" i="11"/>
  <c r="AO35" i="11" s="1"/>
  <c r="AQ34" i="11"/>
  <c r="AQ35" i="11" s="1"/>
  <c r="AQ37" i="11" s="1"/>
  <c r="AR34" i="11"/>
  <c r="AR35" i="11" s="1"/>
  <c r="AR37" i="11" s="1"/>
  <c r="AS34" i="11"/>
  <c r="AT34" i="11"/>
  <c r="AT35" i="11" s="1"/>
  <c r="AT37" i="11" s="1"/>
  <c r="AW34" i="11"/>
  <c r="AW35" i="11" s="1"/>
  <c r="AY34" i="11"/>
  <c r="AY35" i="11" s="1"/>
  <c r="AY37" i="11" s="1"/>
  <c r="AZ34" i="11"/>
  <c r="AZ35" i="11" s="1"/>
  <c r="BA34" i="11"/>
  <c r="BA35" i="11" s="1"/>
  <c r="BA37" i="11" s="1"/>
  <c r="BE34" i="11"/>
  <c r="BE35" i="11" s="1"/>
  <c r="BG34" i="11"/>
  <c r="BG35" i="11" s="1"/>
  <c r="BH34" i="11"/>
  <c r="BI34" i="11"/>
  <c r="BI35" i="11" s="1"/>
  <c r="BI37" i="11" s="1"/>
  <c r="BJ34" i="11"/>
  <c r="BJ35" i="11" s="1"/>
  <c r="BM34" i="11"/>
  <c r="BM35" i="11" s="1"/>
  <c r="BO34" i="11"/>
  <c r="BP34" i="11"/>
  <c r="BP35" i="11" s="1"/>
  <c r="BP37" i="11" s="1"/>
  <c r="BQ34" i="11"/>
  <c r="BQ35" i="11" s="1"/>
  <c r="BQ37" i="11" s="1"/>
  <c r="BU34" i="11"/>
  <c r="BU35" i="11" s="1"/>
  <c r="BW34" i="11"/>
  <c r="BW35" i="11" s="1"/>
  <c r="BW37" i="11" s="1"/>
  <c r="BX34" i="11"/>
  <c r="BX35" i="11" s="1"/>
  <c r="BX37" i="11" s="1"/>
  <c r="BY34" i="11"/>
  <c r="BY35" i="11" s="1"/>
  <c r="BY37" i="11" s="1"/>
  <c r="CC34" i="11"/>
  <c r="CC35" i="11" s="1"/>
  <c r="CE34" i="11"/>
  <c r="CE35" i="11" s="1"/>
  <c r="CE37" i="11" s="1"/>
  <c r="CF34" i="11"/>
  <c r="CF35" i="11" s="1"/>
  <c r="CF37" i="11" s="1"/>
  <c r="CG34" i="11"/>
  <c r="CG35" i="11" s="1"/>
  <c r="CG37" i="11" s="1"/>
  <c r="CK34" i="11"/>
  <c r="CK35" i="11" s="1"/>
  <c r="CM34" i="11"/>
  <c r="CM35" i="11" s="1"/>
  <c r="CM37" i="11" s="1"/>
  <c r="CN34" i="11"/>
  <c r="CN35" i="11" s="1"/>
  <c r="CN37" i="11" s="1"/>
  <c r="CO34" i="11"/>
  <c r="CO35" i="11" s="1"/>
  <c r="CO37" i="11" s="1"/>
  <c r="CS34" i="11"/>
  <c r="CS35" i="11" s="1"/>
  <c r="CU34" i="11"/>
  <c r="CU35" i="11" s="1"/>
  <c r="CU37" i="11" s="1"/>
  <c r="CV34" i="11"/>
  <c r="CV35" i="11" s="1"/>
  <c r="CV37" i="11" s="1"/>
  <c r="CW34" i="11"/>
  <c r="CW35" i="11" s="1"/>
  <c r="CW37" i="11" s="1"/>
  <c r="DA34" i="11"/>
  <c r="DA35" i="11" s="1"/>
  <c r="DC34" i="11"/>
  <c r="DC35" i="11" s="1"/>
  <c r="DC37" i="11" s="1"/>
  <c r="DD34" i="11"/>
  <c r="DD35" i="11" s="1"/>
  <c r="DD37" i="11" s="1"/>
  <c r="DE34" i="11"/>
  <c r="DE35" i="11" s="1"/>
  <c r="DE37" i="11" s="1"/>
  <c r="AB35" i="11"/>
  <c r="AB37" i="11" s="1"/>
  <c r="AG35" i="11"/>
  <c r="AG102" i="11" s="1"/>
  <c r="AJ35" i="11"/>
  <c r="AJ37" i="11" s="1"/>
  <c r="AL35" i="11"/>
  <c r="AS35" i="11"/>
  <c r="BH35" i="11"/>
  <c r="BO35" i="11"/>
  <c r="BO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DU42" i="11"/>
  <c r="DW42" i="11" s="1"/>
  <c r="DZ42" i="11"/>
  <c r="ED42" i="11"/>
  <c r="EE42" i="11"/>
  <c r="B43" i="11"/>
  <c r="C43" i="11"/>
  <c r="E43" i="11"/>
  <c r="DZ43" i="11" s="1"/>
  <c r="G43" i="11"/>
  <c r="H43" i="11"/>
  <c r="I43" i="11"/>
  <c r="DV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Q79" i="17" s="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T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V127" i="17" s="1"/>
  <c r="BI85" i="11"/>
  <c r="BM85" i="11"/>
  <c r="BO85" i="11"/>
  <c r="BP85" i="11"/>
  <c r="BQ85" i="11"/>
  <c r="BU85" i="11"/>
  <c r="BW85" i="11"/>
  <c r="BX85" i="11"/>
  <c r="BY85" i="11"/>
  <c r="CC85" i="11"/>
  <c r="CE85" i="11"/>
  <c r="CF85" i="11"/>
  <c r="CZ127" i="17" s="1"/>
  <c r="CG85" i="11"/>
  <c r="CK85" i="11"/>
  <c r="CM85" i="11"/>
  <c r="CN85" i="11"/>
  <c r="EF127" i="17" s="1"/>
  <c r="EF128" i="17" s="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GZ143" i="17" s="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E23" i="42" s="1"/>
  <c r="D23" i="42"/>
  <c r="C24" i="42"/>
  <c r="E24" i="42" s="1"/>
  <c r="D24" i="42"/>
  <c r="C25" i="42"/>
  <c r="E25" i="42" s="1"/>
  <c r="D25" i="42"/>
  <c r="C26" i="42"/>
  <c r="E26" i="42" s="1"/>
  <c r="D26" i="42"/>
  <c r="C27" i="42"/>
  <c r="D27" i="42"/>
  <c r="E27" i="42"/>
  <c r="C34" i="42"/>
  <c r="E34" i="42" s="1"/>
  <c r="D34" i="42"/>
  <c r="C35" i="42"/>
  <c r="E35" i="42" s="1"/>
  <c r="D35" i="42"/>
  <c r="E36" i="42"/>
  <c r="E37" i="42"/>
  <c r="C38" i="42"/>
  <c r="E38" i="42" s="1"/>
  <c r="D38" i="42"/>
  <c r="C41" i="42"/>
  <c r="E41" i="42" s="1"/>
  <c r="D41" i="42"/>
  <c r="C42" i="42"/>
  <c r="E42" i="42" s="1"/>
  <c r="D42" i="42"/>
  <c r="C43" i="42"/>
  <c r="D43" i="42"/>
  <c r="E43" i="42"/>
  <c r="F43" i="42"/>
  <c r="F45" i="42" s="1"/>
  <c r="C44" i="42"/>
  <c r="D44" i="42"/>
  <c r="C45" i="42"/>
  <c r="E45" i="42" s="1"/>
  <c r="D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CQ13" i="17" s="1"/>
  <c r="DW13" i="17" s="1"/>
  <c r="FC13" i="17" s="1"/>
  <c r="GI13" i="17" s="1"/>
  <c r="HO13" i="17" s="1"/>
  <c r="BL13" i="17"/>
  <c r="CR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DE13" i="17"/>
  <c r="DF13" i="17"/>
  <c r="DK13" i="17"/>
  <c r="DL13" i="17"/>
  <c r="DX13" i="17"/>
  <c r="FD13" i="17" s="1"/>
  <c r="GJ13" i="17" s="1"/>
  <c r="HP13" i="17" s="1"/>
  <c r="G14" i="17"/>
  <c r="J14" i="17"/>
  <c r="M14" i="17"/>
  <c r="N14" i="17"/>
  <c r="R14" i="17"/>
  <c r="S14" i="17" s="1"/>
  <c r="AA14" i="17"/>
  <c r="AB14" i="17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Q18" i="17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BE19" i="17"/>
  <c r="CK19" i="17" s="1"/>
  <c r="DQ19" i="17" s="1"/>
  <c r="EW19" i="17" s="1"/>
  <c r="GC19" i="17" s="1"/>
  <c r="HI19" i="17" s="1"/>
  <c r="BF19" i="17"/>
  <c r="CL19" i="17" s="1"/>
  <c r="DR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Q19" i="17"/>
  <c r="BY19" i="17"/>
  <c r="BZ19" i="17"/>
  <c r="CE19" i="17"/>
  <c r="CF19" i="17"/>
  <c r="CJ19" i="17"/>
  <c r="DP19" i="17" s="1"/>
  <c r="EV19" i="17" s="1"/>
  <c r="GB19" i="17" s="1"/>
  <c r="HH19" i="17" s="1"/>
  <c r="CP19" i="17"/>
  <c r="DV19" i="17" s="1"/>
  <c r="FB19" i="17" s="1"/>
  <c r="GH19" i="17" s="1"/>
  <c r="HN19" i="17" s="1"/>
  <c r="DE19" i="17"/>
  <c r="DF19" i="17"/>
  <c r="DK19" i="17"/>
  <c r="DL19" i="17"/>
  <c r="EX19" i="17"/>
  <c r="GD19" i="17" s="1"/>
  <c r="HJ19" i="17" s="1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CG20" i="17" s="1"/>
  <c r="DM20" i="17" s="1"/>
  <c r="EC20" i="17" s="1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Q20" i="17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CG21" i="17" s="1"/>
  <c r="DM21" i="17" s="1"/>
  <c r="EC21" i="17" s="1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Q21" i="17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C24" i="17" s="1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DV28" i="17" s="1"/>
  <c r="FB28" i="17" s="1"/>
  <c r="GH28" i="17" s="1"/>
  <c r="HN28" i="17" s="1"/>
  <c r="BK28" i="17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Q28" i="17"/>
  <c r="BY28" i="17"/>
  <c r="BZ28" i="17"/>
  <c r="CE28" i="17"/>
  <c r="CF28" i="17"/>
  <c r="CQ28" i="17"/>
  <c r="DW28" i="17" s="1"/>
  <c r="FC28" i="17" s="1"/>
  <c r="GI28" i="17" s="1"/>
  <c r="HO28" i="17" s="1"/>
  <c r="DE28" i="17"/>
  <c r="DF28" i="17"/>
  <c r="DK28" i="17"/>
  <c r="DL28" i="17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Q36" i="17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CL37" i="17" s="1"/>
  <c r="DR37" i="17" s="1"/>
  <c r="EX37" i="17" s="1"/>
  <c r="GD37" i="17" s="1"/>
  <c r="HJ37" i="17" s="1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CR41" i="17"/>
  <c r="DX41" i="17" s="1"/>
  <c r="FD41" i="17" s="1"/>
  <c r="GJ41" i="17" s="1"/>
  <c r="HP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CQ44" i="17"/>
  <c r="DW44" i="17" s="1"/>
  <c r="FC44" i="17" s="1"/>
  <c r="GI44" i="17" s="1"/>
  <c r="HO44" i="17" s="1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CQ45" i="17"/>
  <c r="DW45" i="17" s="1"/>
  <c r="FC45" i="17" s="1"/>
  <c r="GI45" i="17" s="1"/>
  <c r="HO45" i="17" s="1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BY59" i="17"/>
  <c r="BZ59" i="17"/>
  <c r="CE59" i="17"/>
  <c r="CF59" i="17"/>
  <c r="CS59" i="17"/>
  <c r="DY59" i="17" s="1"/>
  <c r="FE59" i="17" s="1"/>
  <c r="GK59" i="17" s="1"/>
  <c r="HQ59" i="17" s="1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CL60" i="17" s="1"/>
  <c r="DR60" i="17" s="1"/>
  <c r="EX60" i="17" s="1"/>
  <c r="GD60" i="17" s="1"/>
  <c r="HJ60" i="17" s="1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CJ70" i="17" s="1"/>
  <c r="DP70" i="17" s="1"/>
  <c r="EV70" i="17" s="1"/>
  <c r="GB70" i="17" s="1"/>
  <c r="HH70" i="17" s="1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P70" i="17"/>
  <c r="DV70" i="17" s="1"/>
  <c r="FB70" i="17" s="1"/>
  <c r="GH70" i="17" s="1"/>
  <c r="HN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CL72" i="17" s="1"/>
  <c r="DR72" i="17" s="1"/>
  <c r="EX72" i="17" s="1"/>
  <c r="GD72" i="17" s="1"/>
  <c r="HJ72" i="17" s="1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BM72" i="17"/>
  <c r="CS72" i="17" s="1"/>
  <c r="DY72" i="17" s="1"/>
  <c r="FE72" i="17" s="1"/>
  <c r="GK72" i="17" s="1"/>
  <c r="HQ72" i="17" s="1"/>
  <c r="BY72" i="17"/>
  <c r="BZ72" i="17"/>
  <c r="CE72" i="17"/>
  <c r="CF72" i="17"/>
  <c r="CR72" i="17"/>
  <c r="DX72" i="17" s="1"/>
  <c r="FD72" i="17" s="1"/>
  <c r="GJ72" i="17" s="1"/>
  <c r="HP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CR76" i="17" s="1"/>
  <c r="DX76" i="17" s="1"/>
  <c r="FD76" i="17" s="1"/>
  <c r="GJ76" i="17" s="1"/>
  <c r="HP76" i="17" s="1"/>
  <c r="BM76" i="17"/>
  <c r="CS76" i="17" s="1"/>
  <c r="DY76" i="17" s="1"/>
  <c r="FE76" i="17" s="1"/>
  <c r="GK76" i="17" s="1"/>
  <c r="HQ76" i="17" s="1"/>
  <c r="BY76" i="17"/>
  <c r="BZ76" i="17"/>
  <c r="CE76" i="17"/>
  <c r="CF76" i="17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DM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DY85" i="17"/>
  <c r="FE85" i="17" s="1"/>
  <c r="GK85" i="17" s="1"/>
  <c r="HQ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DN87" i="17"/>
  <c r="ET87" i="17" s="1"/>
  <c r="FZ87" i="17" s="1"/>
  <c r="HF87" i="17" s="1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CQ92" i="17" s="1"/>
  <c r="DW92" i="17" s="1"/>
  <c r="FC92" i="17" s="1"/>
  <c r="GI92" i="17" s="1"/>
  <c r="HO92" i="17" s="1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B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DE98" i="17"/>
  <c r="DF98" i="17"/>
  <c r="DK98" i="17"/>
  <c r="DL98" i="17"/>
  <c r="G99" i="17"/>
  <c r="J99" i="17"/>
  <c r="N99" i="17"/>
  <c r="R99" i="17"/>
  <c r="S99" i="17" s="1"/>
  <c r="AA99" i="17"/>
  <c r="AB99" i="17"/>
  <c r="AC99" i="17" s="1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CQ99" i="17" s="1"/>
  <c r="DW99" i="17" s="1"/>
  <c r="FC99" i="17" s="1"/>
  <c r="GI99" i="17" s="1"/>
  <c r="HO99" i="17" s="1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Y99" i="17"/>
  <c r="BZ99" i="17"/>
  <c r="CE99" i="17"/>
  <c r="CF99" i="17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CG102" i="17" s="1"/>
  <c r="DM102" i="17" s="1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CG113" i="17"/>
  <c r="DM113" i="17" s="1"/>
  <c r="CQ113" i="17"/>
  <c r="DW113" i="17" s="1"/>
  <c r="FC113" i="17" s="1"/>
  <c r="GI113" i="17" s="1"/>
  <c r="HO113" i="17" s="1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CR114" i="17"/>
  <c r="DX114" i="17" s="1"/>
  <c r="FD114" i="17" s="1"/>
  <c r="GJ114" i="17" s="1"/>
  <c r="HP114" i="17" s="1"/>
  <c r="DE114" i="17"/>
  <c r="DF114" i="17"/>
  <c r="DK114" i="17"/>
  <c r="DL114" i="17"/>
  <c r="G115" i="17"/>
  <c r="N115" i="17"/>
  <c r="R115" i="17"/>
  <c r="S115" i="17" s="1"/>
  <c r="AA115" i="17"/>
  <c r="AB115" i="17"/>
  <c r="AC115" i="17" s="1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Q120" i="17"/>
  <c r="BY120" i="17"/>
  <c r="BZ120" i="17"/>
  <c r="CE120" i="17"/>
  <c r="CF120" i="17"/>
  <c r="CJ120" i="17"/>
  <c r="DP120" i="17" s="1"/>
  <c r="EV120" i="17" s="1"/>
  <c r="GB120" i="17" s="1"/>
  <c r="HH120" i="17" s="1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W127" i="17"/>
  <c r="W128" i="17" s="1"/>
  <c r="X127" i="17"/>
  <c r="AB127" i="17" s="1"/>
  <c r="AG127" i="17"/>
  <c r="AG128" i="17" s="1"/>
  <c r="AH127" i="17"/>
  <c r="AN127" i="17"/>
  <c r="AO127" i="17"/>
  <c r="AO128" i="17" s="1"/>
  <c r="AO129" i="17" s="1"/>
  <c r="AP127" i="17"/>
  <c r="AT127" i="17" s="1"/>
  <c r="AV127" i="17"/>
  <c r="BK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DA127" i="17"/>
  <c r="DB127" i="17"/>
  <c r="DB128" i="17" s="1"/>
  <c r="DH127" i="17"/>
  <c r="DJ127" i="17"/>
  <c r="DK127" i="17"/>
  <c r="EH127" i="17"/>
  <c r="EH128" i="17" s="1"/>
  <c r="EK127" i="17"/>
  <c r="EL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X130" i="17"/>
  <c r="GX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K132" i="17"/>
  <c r="EL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BE133" i="17"/>
  <c r="CK133" i="17" s="1"/>
  <c r="DQ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J133" i="17"/>
  <c r="DP133" i="17" s="1"/>
  <c r="EV133" i="17" s="1"/>
  <c r="GB133" i="17" s="1"/>
  <c r="HH133" i="17" s="1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EW133" i="17"/>
  <c r="GC133" i="17" s="1"/>
  <c r="HI133" i="17" s="1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N135" i="17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C135" i="17"/>
  <c r="H136" i="17"/>
  <c r="H138" i="17" s="1"/>
  <c r="I136" i="17"/>
  <c r="N136" i="17" s="1"/>
  <c r="W136" i="17"/>
  <c r="AA136" i="17" s="1"/>
  <c r="X136" i="17"/>
  <c r="AB136" i="17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CP140" i="17" s="1"/>
  <c r="DV140" i="17" s="1"/>
  <c r="FB140" i="17" s="1"/>
  <c r="GH140" i="17" s="1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DB140" i="17"/>
  <c r="DF140" i="17" s="1"/>
  <c r="DE140" i="17"/>
  <c r="DK140" i="17"/>
  <c r="DL140" i="17"/>
  <c r="EG140" i="17"/>
  <c r="EL140" i="17"/>
  <c r="EQ140" i="17"/>
  <c r="ER140" i="17"/>
  <c r="FN140" i="17"/>
  <c r="FR140" i="17" s="1"/>
  <c r="FQ140" i="17"/>
  <c r="FW140" i="17"/>
  <c r="FX140" i="17"/>
  <c r="GT140" i="17"/>
  <c r="GQ140" i="17" s="1"/>
  <c r="GW140" i="17"/>
  <c r="GZ140" i="17"/>
  <c r="HB140" i="17"/>
  <c r="HQ140" i="17" s="1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M141" i="17" s="1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DQ141" i="17" s="1"/>
  <c r="EW141" i="17" s="1"/>
  <c r="GC141" i="17" s="1"/>
  <c r="HI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EK141" i="17"/>
  <c r="EL141" i="17"/>
  <c r="EQ141" i="17"/>
  <c r="ER141" i="17"/>
  <c r="FN141" i="17"/>
  <c r="FR141" i="17" s="1"/>
  <c r="FQ141" i="17"/>
  <c r="FW141" i="17"/>
  <c r="FX141" i="17"/>
  <c r="GT141" i="17"/>
  <c r="GW141" i="17"/>
  <c r="GX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T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Z142" i="17" s="1"/>
  <c r="BY142" i="17"/>
  <c r="CE142" i="17"/>
  <c r="CF142" i="17"/>
  <c r="CL142" i="17"/>
  <c r="DR142" i="17" s="1"/>
  <c r="EX142" i="17" s="1"/>
  <c r="GD142" i="17" s="1"/>
  <c r="HJ142" i="17" s="1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Q142" i="17"/>
  <c r="FR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X143" i="17"/>
  <c r="HC143" i="17"/>
  <c r="G144" i="17"/>
  <c r="N144" i="17"/>
  <c r="O144" i="17"/>
  <c r="P144" i="17"/>
  <c r="Q144" i="17"/>
  <c r="AA144" i="17"/>
  <c r="BG144" i="17" s="1"/>
  <c r="AB144" i="17"/>
  <c r="AH144" i="17"/>
  <c r="AI144" i="17"/>
  <c r="AK144" i="17"/>
  <c r="AP144" i="17"/>
  <c r="AM144" i="17" s="1"/>
  <c r="BA144" i="17" s="1"/>
  <c r="AS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L144" i="17"/>
  <c r="DR144" i="17" s="1"/>
  <c r="EX144" i="17" s="1"/>
  <c r="GD144" i="17" s="1"/>
  <c r="HJ144" i="17" s="1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R144" i="17" s="1"/>
  <c r="FQ144" i="17"/>
  <c r="FT144" i="17"/>
  <c r="FX144" i="17" s="1"/>
  <c r="FW144" i="17"/>
  <c r="GT144" i="17"/>
  <c r="GX144" i="17" s="1"/>
  <c r="GW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Q145" i="17" s="1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CQ145" i="17" s="1"/>
  <c r="DW145" i="17" s="1"/>
  <c r="BL145" i="17"/>
  <c r="CR145" i="17" s="1"/>
  <c r="DX145" i="17" s="1"/>
  <c r="FD145" i="17" s="1"/>
  <c r="GJ145" i="17" s="1"/>
  <c r="HP145" i="17" s="1"/>
  <c r="BM145" i="17"/>
  <c r="CS145" i="17" s="1"/>
  <c r="DY145" i="17" s="1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DB145" i="17"/>
  <c r="CY145" i="17" s="1"/>
  <c r="DE145" i="17"/>
  <c r="DF145" i="17"/>
  <c r="DK145" i="17"/>
  <c r="DL145" i="17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X146" i="17" s="1"/>
  <c r="GW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S160" i="17" s="1"/>
  <c r="BV158" i="17"/>
  <c r="BV160" i="17" s="1"/>
  <c r="BY158" i="17"/>
  <c r="CE158" i="17"/>
  <c r="CF158" i="17"/>
  <c r="DB158" i="17"/>
  <c r="CY158" i="17" s="1"/>
  <c r="CY160" i="17" s="1"/>
  <c r="DE158" i="17"/>
  <c r="DF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R163" i="17" s="1"/>
  <c r="EO163" i="17"/>
  <c r="EQ163" i="17" s="1"/>
  <c r="EP163" i="17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I164" i="17" s="1"/>
  <c r="AH164" i="17"/>
  <c r="AM164" i="17"/>
  <c r="BA164" i="17" s="1"/>
  <c r="AS164" i="17"/>
  <c r="AT164" i="17"/>
  <c r="AW164" i="17"/>
  <c r="AY164" i="17" s="1"/>
  <c r="AX164" i="17"/>
  <c r="AZ164" i="17" s="1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G165" i="17"/>
  <c r="AI165" i="17" s="1"/>
  <c r="AH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AZ165" i="17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 s="1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H166" i="17" s="1"/>
  <c r="AG166" i="17"/>
  <c r="AI166" i="17" s="1"/>
  <c r="AJ166" i="17" s="1"/>
  <c r="AK166" i="17"/>
  <c r="AS166" i="17"/>
  <c r="AT166" i="17"/>
  <c r="AW166" i="17"/>
  <c r="AX166" i="17"/>
  <c r="AZ166" i="17" s="1"/>
  <c r="AY166" i="17"/>
  <c r="BA166" i="17"/>
  <c r="BQ166" i="17" s="1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D166" i="17"/>
  <c r="CF166" i="17" s="1"/>
  <c r="CE166" i="17"/>
  <c r="CG166" i="17"/>
  <c r="DM166" i="17" s="1"/>
  <c r="EC166" i="17" s="1"/>
  <c r="DE166" i="17"/>
  <c r="DF166" i="17"/>
  <c r="DI166" i="17"/>
  <c r="DK166" i="17" s="1"/>
  <c r="DJ166" i="17"/>
  <c r="DL166" i="17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/>
  <c r="GP168" i="17"/>
  <c r="GQ168" i="17"/>
  <c r="GR168" i="17"/>
  <c r="GS168" i="17"/>
  <c r="GT168" i="17"/>
  <c r="GU168" i="17"/>
  <c r="GV168" i="17"/>
  <c r="GY168" i="17"/>
  <c r="GZ168" i="17"/>
  <c r="HA168" i="17"/>
  <c r="HB168" i="17"/>
  <c r="S169" i="17"/>
  <c r="W169" i="17"/>
  <c r="AA169" i="17" s="1"/>
  <c r="AB169" i="17"/>
  <c r="AI169" i="17"/>
  <c r="AS169" i="17"/>
  <c r="AT169" i="17"/>
  <c r="AY169" i="17"/>
  <c r="AZ169" i="17"/>
  <c r="BC169" i="17"/>
  <c r="CI169" i="17" s="1"/>
  <c r="DO169" i="17" s="1"/>
  <c r="EU169" i="17" s="1"/>
  <c r="GA169" i="17" s="1"/>
  <c r="HG169" i="17" s="1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G169" i="17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A170" i="17"/>
  <c r="AB170" i="17"/>
  <c r="AD170" i="17"/>
  <c r="AI170" i="17"/>
  <c r="AS170" i="17"/>
  <c r="AT170" i="17"/>
  <c r="AY170" i="17"/>
  <c r="AZ170" i="17"/>
  <c r="BC170" i="17"/>
  <c r="CI170" i="17" s="1"/>
  <c r="DO170" i="17" s="1"/>
  <c r="EU170" i="17" s="1"/>
  <c r="GA170" i="17" s="1"/>
  <c r="HG170" i="17" s="1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AY174" i="17"/>
  <c r="BA174" i="17"/>
  <c r="BQ174" i="17" s="1"/>
  <c r="BC174" i="17"/>
  <c r="CI174" i="17" s="1"/>
  <c r="BD174" i="17"/>
  <c r="CJ174" i="17" s="1"/>
  <c r="DP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EV174" i="17"/>
  <c r="GB174" i="17" s="1"/>
  <c r="FL174" i="17"/>
  <c r="FQ174" i="17"/>
  <c r="FR174" i="17"/>
  <c r="FU174" i="17"/>
  <c r="FW174" i="17" s="1"/>
  <c r="FV174" i="17"/>
  <c r="FX174" i="17"/>
  <c r="GR174" i="17"/>
  <c r="GW174" i="17"/>
  <c r="GX174" i="17"/>
  <c r="HA174" i="17"/>
  <c r="HC174" i="17" s="1"/>
  <c r="HB174" i="17"/>
  <c r="HD174" i="17" s="1"/>
  <c r="G175" i="17"/>
  <c r="N175" i="17"/>
  <c r="S175" i="17"/>
  <c r="AA175" i="17"/>
  <c r="AB175" i="17"/>
  <c r="AC175" i="17" s="1"/>
  <c r="AG175" i="17"/>
  <c r="AI175" i="17" s="1"/>
  <c r="AH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CQ175" i="17" s="1"/>
  <c r="DW175" i="17" s="1"/>
  <c r="FC175" i="17" s="1"/>
  <c r="GI175" i="17" s="1"/>
  <c r="HO175" i="17" s="1"/>
  <c r="BS175" i="17"/>
  <c r="BY175" i="17"/>
  <c r="BZ175" i="17"/>
  <c r="CC175" i="17"/>
  <c r="CE175" i="17" s="1"/>
  <c r="CD175" i="17"/>
  <c r="BT175" i="17" s="1"/>
  <c r="CF175" i="17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/>
  <c r="FL175" i="17"/>
  <c r="FQ175" i="17"/>
  <c r="FR175" i="17"/>
  <c r="FU175" i="17"/>
  <c r="FW175" i="17" s="1"/>
  <c r="FV175" i="17"/>
  <c r="FX175" i="17" s="1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M176" i="17"/>
  <c r="BS176" i="17"/>
  <c r="BY176" i="17"/>
  <c r="BZ176" i="17"/>
  <c r="CC176" i="17"/>
  <c r="CD176" i="17"/>
  <c r="BT176" i="17" s="1"/>
  <c r="CE176" i="17"/>
  <c r="DA176" i="17"/>
  <c r="DF176" i="17"/>
  <c r="DJ176" i="17"/>
  <c r="DL176" i="17" s="1"/>
  <c r="EK176" i="17"/>
  <c r="EL176" i="17"/>
  <c r="EO176" i="17"/>
  <c r="EQ176" i="17" s="1"/>
  <c r="EP176" i="17"/>
  <c r="ER176" i="17" s="1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CK177" i="17" s="1"/>
  <c r="DQ177" i="17" s="1"/>
  <c r="EW177" i="17" s="1"/>
  <c r="GC177" i="17" s="1"/>
  <c r="HI177" i="17" s="1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DA177" i="17"/>
  <c r="DE177" i="17" s="1"/>
  <c r="DF177" i="17"/>
  <c r="DK177" i="17"/>
  <c r="DL177" i="17"/>
  <c r="EK177" i="17"/>
  <c r="EL177" i="17"/>
  <c r="EO177" i="17"/>
  <c r="EQ177" i="17" s="1"/>
  <c r="EP177" i="17"/>
  <c r="ER177" i="17"/>
  <c r="FL177" i="17"/>
  <c r="FQ177" i="17"/>
  <c r="FR177" i="17"/>
  <c r="FU177" i="17"/>
  <c r="FW177" i="17" s="1"/>
  <c r="FV177" i="17"/>
  <c r="FX177" i="17" s="1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V178" i="17"/>
  <c r="FX178" i="17" s="1"/>
  <c r="FW178" i="17"/>
  <c r="GR178" i="17"/>
  <c r="GW178" i="17"/>
  <c r="GX178" i="17"/>
  <c r="HA178" i="17"/>
  <c r="HC178" i="17" s="1"/>
  <c r="HB178" i="17"/>
  <c r="HD178" i="17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F179" i="17"/>
  <c r="CT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AN180" i="17" s="1"/>
  <c r="BB180" i="17" s="1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W180" i="17" s="1"/>
  <c r="FV180" i="17"/>
  <c r="FX180" i="17" s="1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AX181" i="17"/>
  <c r="AN181" i="17" s="1"/>
  <c r="BB181" i="17" s="1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FD182" i="17" s="1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W182" i="17" s="1"/>
  <c r="FV182" i="17"/>
  <c r="FX182" i="17" s="1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A185" i="17"/>
  <c r="AB185" i="17"/>
  <c r="AC185" i="17" s="1"/>
  <c r="AG185" i="17"/>
  <c r="AH185" i="17"/>
  <c r="AI185" i="17"/>
  <c r="AJ185" i="17" s="1"/>
  <c r="AK185" i="17"/>
  <c r="AP185" i="17"/>
  <c r="AS185" i="17"/>
  <c r="AT185" i="17"/>
  <c r="AW185" i="17"/>
  <c r="BL185" i="17" s="1"/>
  <c r="AX185" i="17"/>
  <c r="AN185" i="17" s="1"/>
  <c r="BB185" i="17" s="1"/>
  <c r="AZ185" i="17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CF185" i="17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C185" i="17" s="1"/>
  <c r="HB185" i="17"/>
  <c r="HD185" i="17" s="1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X186" i="17"/>
  <c r="AN186" i="17" s="1"/>
  <c r="BB186" i="17" s="1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Y186" i="17"/>
  <c r="BZ186" i="17"/>
  <c r="CC186" i="17"/>
  <c r="CE186" i="17" s="1"/>
  <c r="CD186" i="17"/>
  <c r="BT186" i="17" s="1"/>
  <c r="CF186" i="17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C187" i="17" s="1"/>
  <c r="HB187" i="17"/>
  <c r="HD187" i="17" s="1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AY188" i="17"/>
  <c r="AZ188" i="17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D188" i="17"/>
  <c r="BT188" i="17" s="1"/>
  <c r="CE188" i="17"/>
  <c r="DA188" i="17"/>
  <c r="DE188" i="17" s="1"/>
  <c r="DF188" i="17"/>
  <c r="DJ188" i="17"/>
  <c r="DL188" i="17" s="1"/>
  <c r="EK188" i="17"/>
  <c r="EL188" i="17"/>
  <c r="EO188" i="17"/>
  <c r="EP188" i="17"/>
  <c r="ER188" i="17" s="1"/>
  <c r="EQ188" i="17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M189" i="17" s="1"/>
  <c r="BA189" i="17" s="1"/>
  <c r="AS189" i="17"/>
  <c r="AW189" i="17"/>
  <c r="AY189" i="17" s="1"/>
  <c r="AX189" i="17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V189" i="17"/>
  <c r="BS189" i="17" s="1"/>
  <c r="BY189" i="17"/>
  <c r="CC189" i="17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GR190" i="17"/>
  <c r="GW190" i="17"/>
  <c r="HA190" i="17"/>
  <c r="HC190" i="17" s="1"/>
  <c r="HB190" i="17"/>
  <c r="HD190" i="17" s="1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A192" i="17" s="1"/>
  <c r="AB192" i="17"/>
  <c r="AC192" i="17" s="1"/>
  <c r="AD192" i="17"/>
  <c r="AH192" i="17" s="1"/>
  <c r="AI192" i="17"/>
  <c r="AJ192" i="17" s="1"/>
  <c r="AS192" i="17"/>
  <c r="AT192" i="17"/>
  <c r="AY192" i="17"/>
  <c r="AZ192" i="17"/>
  <c r="BC192" i="17"/>
  <c r="CI192" i="17" s="1"/>
  <c r="DO192" i="17" s="1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A194" i="17" s="1"/>
  <c r="AB194" i="17"/>
  <c r="AC194" i="17" s="1"/>
  <c r="AD194" i="17"/>
  <c r="AH194" i="17" s="1"/>
  <c r="AI194" i="17"/>
  <c r="AJ194" i="17" s="1"/>
  <c r="AS194" i="17"/>
  <c r="AT194" i="17"/>
  <c r="AY194" i="17"/>
  <c r="AZ194" i="17"/>
  <c r="BC194" i="17"/>
  <c r="CI194" i="17" s="1"/>
  <c r="DO194" i="17" s="1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EV197" i="17"/>
  <c r="GB197" i="17" s="1"/>
  <c r="HH197" i="17" s="1"/>
  <c r="FQ197" i="17"/>
  <c r="FR197" i="17"/>
  <c r="FS197" i="17"/>
  <c r="FW197" i="17" s="1"/>
  <c r="FX197" i="17"/>
  <c r="GA197" i="17"/>
  <c r="GC197" i="17"/>
  <c r="HI197" i="17" s="1"/>
  <c r="GD197" i="17"/>
  <c r="HJ197" i="17" s="1"/>
  <c r="GW197" i="17"/>
  <c r="GX197" i="17"/>
  <c r="HC197" i="17"/>
  <c r="HD197" i="17"/>
  <c r="HG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CS199" i="17" s="1"/>
  <c r="DY199" i="17" s="1"/>
  <c r="FE199" i="17" s="1"/>
  <c r="GK199" i="17" s="1"/>
  <c r="HQ199" i="17" s="1"/>
  <c r="BY199" i="17"/>
  <c r="BZ199" i="17"/>
  <c r="CE199" i="17"/>
  <c r="CF199" i="17"/>
  <c r="CL199" i="17"/>
  <c r="DR199" i="17" s="1"/>
  <c r="EX199" i="17" s="1"/>
  <c r="GD199" i="17" s="1"/>
  <c r="HJ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HI201" i="17" s="1"/>
  <c r="GD201" i="17"/>
  <c r="HJ201" i="17" s="1"/>
  <c r="GW201" i="17"/>
  <c r="GX201" i="17"/>
  <c r="HC201" i="17"/>
  <c r="HD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C207" i="17"/>
  <c r="BD207" i="17"/>
  <c r="BE207" i="17"/>
  <c r="BF207" i="17"/>
  <c r="BK207" i="17"/>
  <c r="BL207" i="17"/>
  <c r="BM207" i="17"/>
  <c r="BO207" i="17"/>
  <c r="BY207" i="17"/>
  <c r="BZ207" i="17"/>
  <c r="CE207" i="17"/>
  <c r="CF207" i="17"/>
  <c r="CI207" i="17"/>
  <c r="CJ207" i="17"/>
  <c r="CK207" i="17"/>
  <c r="CL207" i="17"/>
  <c r="CQ207" i="17"/>
  <c r="DW207" i="17" s="1"/>
  <c r="FC207" i="17" s="1"/>
  <c r="GI207" i="17" s="1"/>
  <c r="HO207" i="17" s="1"/>
  <c r="CR207" i="17"/>
  <c r="CS207" i="17"/>
  <c r="CU207" i="17"/>
  <c r="DE207" i="17"/>
  <c r="DF207" i="17"/>
  <c r="DK207" i="17"/>
  <c r="DL207" i="17"/>
  <c r="DO207" i="17"/>
  <c r="DP207" i="17"/>
  <c r="EV207" i="17" s="1"/>
  <c r="GB207" i="17" s="1"/>
  <c r="HH207" i="17" s="1"/>
  <c r="DQ207" i="17"/>
  <c r="EW207" i="17" s="1"/>
  <c r="GC207" i="17" s="1"/>
  <c r="HI207" i="17" s="1"/>
  <c r="DR207" i="17"/>
  <c r="EX207" i="17" s="1"/>
  <c r="GD207" i="17" s="1"/>
  <c r="HJ207" i="17" s="1"/>
  <c r="DX207" i="17"/>
  <c r="FD207" i="17" s="1"/>
  <c r="GJ207" i="17" s="1"/>
  <c r="HP207" i="17" s="1"/>
  <c r="DY207" i="17"/>
  <c r="FE207" i="17" s="1"/>
  <c r="GK207" i="17" s="1"/>
  <c r="HQ207" i="17" s="1"/>
  <c r="EA207" i="17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CJ214" i="17" s="1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Y214" i="17"/>
  <c r="BZ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J216" i="17"/>
  <c r="CP216" i="17" s="1"/>
  <c r="BK216" i="17"/>
  <c r="CQ216" i="17" s="1"/>
  <c r="BL216" i="17"/>
  <c r="CR216" i="17" s="1"/>
  <c r="BM216" i="17"/>
  <c r="CS216" i="17" s="1"/>
  <c r="BV216" i="17"/>
  <c r="BZ216" i="17" s="1"/>
  <c r="D42" i="41" s="1"/>
  <c r="BY216" i="17"/>
  <c r="C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T219" i="17" s="1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BJ220" i="17" s="1"/>
  <c r="CP220" i="17" s="1"/>
  <c r="DV220" i="17" s="1"/>
  <c r="FB220" i="17" s="1"/>
  <c r="GH220" i="17" s="1"/>
  <c r="HN220" i="17" s="1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D12" i="41" s="1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EQ222" i="17"/>
  <c r="FT222" i="17"/>
  <c r="D11" i="56" s="1"/>
  <c r="FW222" i="17"/>
  <c r="GZ222" i="17"/>
  <c r="HC222" i="17"/>
  <c r="C11" i="60" s="1"/>
  <c r="AH224" i="17"/>
  <c r="AI224" i="17"/>
  <c r="U224" i="17" s="1"/>
  <c r="AV224" i="17"/>
  <c r="AY224" i="17"/>
  <c r="BJ224" i="17"/>
  <c r="CP224" i="17" s="1"/>
  <c r="DV224" i="17" s="1"/>
  <c r="FB224" i="17" s="1"/>
  <c r="GH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S228" i="17"/>
  <c r="C36" i="35" s="1"/>
  <c r="AT228" i="17"/>
  <c r="D36" i="35" s="1"/>
  <c r="AV228" i="17"/>
  <c r="AZ228" i="17" s="1"/>
  <c r="D15" i="35" s="1"/>
  <c r="AY228" i="17"/>
  <c r="C15" i="35" s="1"/>
  <c r="BC228" i="17"/>
  <c r="CI228" i="17" s="1"/>
  <c r="DO228" i="17" s="1"/>
  <c r="EU228" i="17" s="1"/>
  <c r="GA228" i="17" s="1"/>
  <c r="HG228" i="17" s="1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P228" i="17"/>
  <c r="DV228" i="17" s="1"/>
  <c r="FB228" i="17" s="1"/>
  <c r="GH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CI230" i="17"/>
  <c r="DO230" i="17" s="1"/>
  <c r="EU230" i="17" s="1"/>
  <c r="GA230" i="17" s="1"/>
  <c r="HG230" i="17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AO231" i="17"/>
  <c r="BC231" i="17" s="1"/>
  <c r="AQ231" i="17"/>
  <c r="BE231" i="17" s="1"/>
  <c r="AR231" i="17"/>
  <c r="BF231" i="17" s="1"/>
  <c r="AU231" i="17"/>
  <c r="BJ231" i="17" s="1"/>
  <c r="AW231" i="17"/>
  <c r="BL231" i="17" s="1"/>
  <c r="AX231" i="17"/>
  <c r="BM231" i="17" s="1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Y233" i="17"/>
  <c r="C34" i="41" s="1"/>
  <c r="E34" i="41" s="1"/>
  <c r="BZ233" i="17"/>
  <c r="D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Q235" i="17"/>
  <c r="C20" i="53" s="1"/>
  <c r="ER235" i="17"/>
  <c r="D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B236" i="17"/>
  <c r="CE236" i="17"/>
  <c r="C22" i="41" s="1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CU238" i="17" s="1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DQ238" i="17" s="1"/>
  <c r="EW238" i="17" s="1"/>
  <c r="GC238" i="17" s="1"/>
  <c r="HI238" i="17" s="1"/>
  <c r="CL238" i="17"/>
  <c r="DR238" i="17" s="1"/>
  <c r="EX238" i="17" s="1"/>
  <c r="GD238" i="17" s="1"/>
  <c r="HJ238" i="17" s="1"/>
  <c r="CM238" i="17"/>
  <c r="CN238" i="17"/>
  <c r="CP238" i="17"/>
  <c r="DV238" i="17" s="1"/>
  <c r="FB238" i="17" s="1"/>
  <c r="GH238" i="17" s="1"/>
  <c r="HN238" i="17" s="1"/>
  <c r="CQ238" i="17"/>
  <c r="DW238" i="17" s="1"/>
  <c r="FC238" i="17" s="1"/>
  <c r="GI238" i="17" s="1"/>
  <c r="HO238" i="17" s="1"/>
  <c r="CR238" i="17"/>
  <c r="CS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S238" i="17"/>
  <c r="C46" i="45" s="1"/>
  <c r="DT238" i="17"/>
  <c r="D46" i="45" s="1"/>
  <c r="DX238" i="17"/>
  <c r="FD238" i="17" s="1"/>
  <c r="GJ238" i="17" s="1"/>
  <c r="HP238" i="17" s="1"/>
  <c r="DY238" i="17"/>
  <c r="FE238" i="17" s="1"/>
  <c r="GK238" i="17" s="1"/>
  <c r="HQ238" i="17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BN239" i="17"/>
  <c r="BY239" i="17"/>
  <c r="C46" i="41" s="1"/>
  <c r="BZ239" i="17"/>
  <c r="D46" i="41" s="1"/>
  <c r="CE239" i="17"/>
  <c r="C24" i="41" s="1"/>
  <c r="E24" i="41" s="1"/>
  <c r="CF239" i="17"/>
  <c r="D24" i="41" s="1"/>
  <c r="CJ239" i="17"/>
  <c r="DP239" i="17" s="1"/>
  <c r="EV239" i="17" s="1"/>
  <c r="GB239" i="17" s="1"/>
  <c r="HH239" i="17" s="1"/>
  <c r="CS239" i="17"/>
  <c r="DY239" i="17" s="1"/>
  <c r="FE239" i="17" s="1"/>
  <c r="GK239" i="17" s="1"/>
  <c r="HQ239" i="17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E22" i="42"/>
  <c r="E44" i="42"/>
  <c r="CG66" i="17" l="1"/>
  <c r="BQ66" i="17"/>
  <c r="CY21" i="11"/>
  <c r="CX34" i="11"/>
  <c r="CX35" i="11" s="1"/>
  <c r="BD230" i="17"/>
  <c r="CJ230" i="17" s="1"/>
  <c r="DP230" i="17" s="1"/>
  <c r="EV230" i="17" s="1"/>
  <c r="GB230" i="17" s="1"/>
  <c r="HH230" i="17" s="1"/>
  <c r="AT230" i="17"/>
  <c r="D14" i="35"/>
  <c r="AZ224" i="17"/>
  <c r="CD189" i="17"/>
  <c r="BT189" i="17" s="1"/>
  <c r="BD189" i="17"/>
  <c r="AT189" i="17"/>
  <c r="AM158" i="17"/>
  <c r="AT158" i="17"/>
  <c r="DA128" i="17"/>
  <c r="DE127" i="17"/>
  <c r="CG72" i="17"/>
  <c r="BQ72" i="17"/>
  <c r="CG32" i="17"/>
  <c r="DM32" i="17" s="1"/>
  <c r="EC32" i="17" s="1"/>
  <c r="BQ32" i="17"/>
  <c r="DL10" i="11"/>
  <c r="DL12" i="11" s="1"/>
  <c r="T12" i="11"/>
  <c r="BG216" i="17"/>
  <c r="BL186" i="17"/>
  <c r="AY186" i="17"/>
  <c r="BN186" i="17" s="1"/>
  <c r="CT186" i="17" s="1"/>
  <c r="CG118" i="17"/>
  <c r="BQ118" i="17"/>
  <c r="BG74" i="17"/>
  <c r="BQ47" i="17"/>
  <c r="CG47" i="17"/>
  <c r="DM47" i="17" s="1"/>
  <c r="EC47" i="17" s="1"/>
  <c r="CG31" i="17"/>
  <c r="CW31" i="17" s="1"/>
  <c r="BQ31" i="17"/>
  <c r="AH84" i="11"/>
  <c r="Z84" i="11"/>
  <c r="AP84" i="11" s="1"/>
  <c r="BK224" i="17"/>
  <c r="CQ224" i="17" s="1"/>
  <c r="BG217" i="17"/>
  <c r="HU190" i="17"/>
  <c r="EQ178" i="17"/>
  <c r="FD178" i="17"/>
  <c r="BG92" i="17"/>
  <c r="CG63" i="17"/>
  <c r="BQ63" i="17"/>
  <c r="CG38" i="17"/>
  <c r="DM38" i="17" s="1"/>
  <c r="BQ38" i="17"/>
  <c r="CQ76" i="11"/>
  <c r="CQ78" i="11" s="1"/>
  <c r="EP130" i="17"/>
  <c r="EP131" i="17" s="1"/>
  <c r="EE157" i="17"/>
  <c r="EE160" i="17" s="1"/>
  <c r="EL157" i="17"/>
  <c r="BN216" i="17"/>
  <c r="CT216" i="17" s="1"/>
  <c r="AN189" i="17"/>
  <c r="BB189" i="17" s="1"/>
  <c r="AZ189" i="17"/>
  <c r="BL181" i="17"/>
  <c r="AY181" i="17"/>
  <c r="BQ117" i="17"/>
  <c r="CG117" i="17"/>
  <c r="CW117" i="17" s="1"/>
  <c r="CG39" i="17"/>
  <c r="BQ39" i="17"/>
  <c r="BQ29" i="17"/>
  <c r="CG29" i="17"/>
  <c r="DM29" i="17" s="1"/>
  <c r="EC29" i="17" s="1"/>
  <c r="AE34" i="11"/>
  <c r="DG17" i="11"/>
  <c r="HB135" i="17"/>
  <c r="BO185" i="17"/>
  <c r="BP185" i="17" s="1"/>
  <c r="EQ182" i="17"/>
  <c r="AY180" i="17"/>
  <c r="AJ169" i="17"/>
  <c r="AC159" i="17"/>
  <c r="GX158" i="17"/>
  <c r="AT144" i="17"/>
  <c r="BQ143" i="17"/>
  <c r="AT141" i="17"/>
  <c r="CG101" i="17"/>
  <c r="CW101" i="17" s="1"/>
  <c r="BG96" i="17"/>
  <c r="CM96" i="17" s="1"/>
  <c r="DS96" i="17" s="1"/>
  <c r="EY96" i="17" s="1"/>
  <c r="GE96" i="17" s="1"/>
  <c r="HK96" i="17" s="1"/>
  <c r="BQ73" i="17"/>
  <c r="AC68" i="17"/>
  <c r="CG53" i="17"/>
  <c r="DM53" i="17" s="1"/>
  <c r="AC12" i="17"/>
  <c r="AS37" i="11"/>
  <c r="D10" i="35"/>
  <c r="BO216" i="17"/>
  <c r="BG214" i="17"/>
  <c r="CM214" i="17" s="1"/>
  <c r="EB207" i="17"/>
  <c r="CV207" i="17"/>
  <c r="BP207" i="17"/>
  <c r="HB182" i="17"/>
  <c r="FU181" i="17"/>
  <c r="FW181" i="17" s="1"/>
  <c r="FW168" i="17"/>
  <c r="BO148" i="17"/>
  <c r="BH148" i="17"/>
  <c r="AC55" i="17"/>
  <c r="CP72" i="11"/>
  <c r="DA37" i="11"/>
  <c r="AZ37" i="11"/>
  <c r="S37" i="11"/>
  <c r="EE16" i="11"/>
  <c r="AC111" i="17"/>
  <c r="BG105" i="17"/>
  <c r="CM105" i="17" s="1"/>
  <c r="DS105" i="17" s="1"/>
  <c r="EY105" i="17" s="1"/>
  <c r="GE105" i="17" s="1"/>
  <c r="HK105" i="17" s="1"/>
  <c r="BG93" i="17"/>
  <c r="Z87" i="11"/>
  <c r="AP87" i="11" s="1"/>
  <c r="BF87" i="11" s="1"/>
  <c r="BN87" i="11" s="1"/>
  <c r="BV87" i="11" s="1"/>
  <c r="CD87" i="11" s="1"/>
  <c r="CL87" i="11" s="1"/>
  <c r="CT87" i="11" s="1"/>
  <c r="DB87" i="11" s="1"/>
  <c r="DI72" i="11"/>
  <c r="AL37" i="11"/>
  <c r="CS37" i="11"/>
  <c r="CK37" i="11"/>
  <c r="CC37" i="11"/>
  <c r="BU37" i="11"/>
  <c r="BU100" i="11" s="1"/>
  <c r="BM37" i="11"/>
  <c r="BG37" i="11"/>
  <c r="AA37" i="11"/>
  <c r="E14" i="35"/>
  <c r="D11" i="60"/>
  <c r="E11" i="60" s="1"/>
  <c r="D11" i="53"/>
  <c r="C19" i="45"/>
  <c r="C17" i="52" s="1"/>
  <c r="C17" i="57" s="1"/>
  <c r="CT238" i="17"/>
  <c r="AC14" i="17"/>
  <c r="BQ12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HC230" i="17"/>
  <c r="C10" i="60" s="1"/>
  <c r="BJ226" i="17"/>
  <c r="AY220" i="17"/>
  <c r="C24" i="35" s="1"/>
  <c r="BD219" i="17"/>
  <c r="CJ219" i="17" s="1"/>
  <c r="DP219" i="17" s="1"/>
  <c r="EV219" i="17" s="1"/>
  <c r="GB219" i="17" s="1"/>
  <c r="HH219" i="17" s="1"/>
  <c r="GB196" i="17"/>
  <c r="HH196" i="17" s="1"/>
  <c r="EQ190" i="17"/>
  <c r="BZ189" i="17"/>
  <c r="AZ186" i="17"/>
  <c r="BO186" i="17" s="1"/>
  <c r="AZ181" i="17"/>
  <c r="AZ180" i="17"/>
  <c r="ER178" i="17"/>
  <c r="CF176" i="17"/>
  <c r="BL176" i="17"/>
  <c r="AY175" i="17"/>
  <c r="BN175" i="17" s="1"/>
  <c r="CF174" i="17"/>
  <c r="HC168" i="17"/>
  <c r="EQ168" i="17"/>
  <c r="FX167" i="17"/>
  <c r="AC153" i="17"/>
  <c r="BG148" i="17"/>
  <c r="CM148" i="17" s="1"/>
  <c r="DS148" i="17" s="1"/>
  <c r="EY148" i="17" s="1"/>
  <c r="GE148" i="17" s="1"/>
  <c r="DF130" i="17"/>
  <c r="DF131" i="17" s="1"/>
  <c r="AZ130" i="17"/>
  <c r="AZ131" i="17" s="1"/>
  <c r="HD127" i="17"/>
  <c r="HD128" i="17" s="1"/>
  <c r="HD129" i="17" s="1"/>
  <c r="DF127" i="17"/>
  <c r="AI127" i="17"/>
  <c r="CG122" i="17"/>
  <c r="DM122" i="17" s="1"/>
  <c r="AC113" i="17"/>
  <c r="AC110" i="17"/>
  <c r="AB107" i="17"/>
  <c r="BQ102" i="17"/>
  <c r="BQ99" i="17"/>
  <c r="CG98" i="17"/>
  <c r="CW98" i="17" s="1"/>
  <c r="BQ82" i="17"/>
  <c r="AC77" i="17"/>
  <c r="BQ75" i="17"/>
  <c r="AC71" i="17"/>
  <c r="BQ58" i="17"/>
  <c r="BQ55" i="17"/>
  <c r="CG51" i="17"/>
  <c r="CW51" i="17" s="1"/>
  <c r="CG49" i="17"/>
  <c r="CG44" i="17"/>
  <c r="DM44" i="17" s="1"/>
  <c r="AC38" i="17"/>
  <c r="AC36" i="17"/>
  <c r="BQ34" i="17"/>
  <c r="AC26" i="17"/>
  <c r="AC20" i="17"/>
  <c r="AD207" i="17"/>
  <c r="AH207" i="17" s="1"/>
  <c r="BJ192" i="17"/>
  <c r="CP192" i="17" s="1"/>
  <c r="DV192" i="17" s="1"/>
  <c r="FB192" i="17" s="1"/>
  <c r="GH192" i="17" s="1"/>
  <c r="HN192" i="17" s="1"/>
  <c r="EL191" i="17"/>
  <c r="BL189" i="17"/>
  <c r="AY185" i="17"/>
  <c r="AZ175" i="17"/>
  <c r="AZ173" i="17" s="1"/>
  <c r="AJ170" i="17"/>
  <c r="AD169" i="17"/>
  <c r="BZ158" i="17"/>
  <c r="AC152" i="17"/>
  <c r="CG151" i="17"/>
  <c r="DM151" i="17" s="1"/>
  <c r="EC151" i="17" s="1"/>
  <c r="AC149" i="17"/>
  <c r="AZ146" i="17"/>
  <c r="BO146" i="17" s="1"/>
  <c r="BP146" i="17" s="1"/>
  <c r="GX140" i="17"/>
  <c r="GX147" i="17" s="1"/>
  <c r="DP140" i="17"/>
  <c r="EV140" i="17" s="1"/>
  <c r="FR127" i="17"/>
  <c r="AT125" i="17"/>
  <c r="BQ115" i="17"/>
  <c r="BQ111" i="17"/>
  <c r="BQ109" i="17"/>
  <c r="BQ106" i="17"/>
  <c r="CG87" i="17"/>
  <c r="DM87" i="17" s="1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EC134" i="17" s="1"/>
  <c r="BH210" i="17"/>
  <c r="DT239" i="17"/>
  <c r="BE215" i="17"/>
  <c r="BG213" i="17"/>
  <c r="CT239" i="17"/>
  <c r="DZ239" i="17" s="1"/>
  <c r="FF239" i="17" s="1"/>
  <c r="CM239" i="17"/>
  <c r="BG210" i="17"/>
  <c r="FS200" i="17"/>
  <c r="FW200" i="17" s="1"/>
  <c r="C25" i="45"/>
  <c r="E25" i="45" s="1"/>
  <c r="EY238" i="17"/>
  <c r="BD236" i="17"/>
  <c r="BO239" i="17"/>
  <c r="CU239" i="17" s="1"/>
  <c r="EA239" i="17" s="1"/>
  <c r="BN210" i="17"/>
  <c r="EZ238" i="17"/>
  <c r="AZ225" i="17"/>
  <c r="L211" i="17"/>
  <c r="M211" i="17" s="1"/>
  <c r="I211" i="17"/>
  <c r="J211" i="17" s="1"/>
  <c r="EA238" i="17"/>
  <c r="BR211" i="17"/>
  <c r="BQ146" i="17"/>
  <c r="FP129" i="17"/>
  <c r="DU12" i="11"/>
  <c r="HD230" i="17"/>
  <c r="FQ196" i="17"/>
  <c r="B100" i="11"/>
  <c r="AG37" i="11"/>
  <c r="AG100" i="11" s="1"/>
  <c r="CX12" i="11"/>
  <c r="BK12" i="11"/>
  <c r="CF189" i="17"/>
  <c r="EN211" i="17"/>
  <c r="BN146" i="17"/>
  <c r="CT146" i="17" s="1"/>
  <c r="DZ146" i="17" s="1"/>
  <c r="FF146" i="17" s="1"/>
  <c r="GL146" i="17" s="1"/>
  <c r="HR146" i="17" s="1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ER173" i="17" s="1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1" i="17" s="1"/>
  <c r="AA199" i="17"/>
  <c r="BO195" i="17"/>
  <c r="CU195" i="17" s="1"/>
  <c r="BC198" i="17"/>
  <c r="CI198" i="17" s="1"/>
  <c r="DO198" i="17" s="1"/>
  <c r="AD198" i="17"/>
  <c r="DE231" i="17"/>
  <c r="BN159" i="17"/>
  <c r="BN149" i="17"/>
  <c r="EH138" i="17"/>
  <c r="BB130" i="17"/>
  <c r="BB131" i="17" s="1"/>
  <c r="BN127" i="17"/>
  <c r="BO193" i="17"/>
  <c r="BP193" i="17" s="1"/>
  <c r="CF240" i="17"/>
  <c r="AY221" i="17"/>
  <c r="C25" i="35" s="1"/>
  <c r="AJ203" i="17"/>
  <c r="BG80" i="17"/>
  <c r="BO158" i="17"/>
  <c r="BE241" i="17"/>
  <c r="BG221" i="17"/>
  <c r="FR208" i="17"/>
  <c r="U211" i="17"/>
  <c r="HD168" i="17"/>
  <c r="BO104" i="17"/>
  <c r="BG103" i="17"/>
  <c r="BO102" i="17"/>
  <c r="CU102" i="17" s="1"/>
  <c r="BH102" i="17"/>
  <c r="CN102" i="17" s="1"/>
  <c r="BO101" i="17"/>
  <c r="BH101" i="17"/>
  <c r="BN100" i="17"/>
  <c r="CT100" i="17" s="1"/>
  <c r="DZ100" i="17" s="1"/>
  <c r="FF100" i="17" s="1"/>
  <c r="GL100" i="17" s="1"/>
  <c r="HR100" i="17" s="1"/>
  <c r="BG89" i="17"/>
  <c r="CM89" i="17" s="1"/>
  <c r="BH56" i="17"/>
  <c r="BO14" i="17"/>
  <c r="ER168" i="17"/>
  <c r="K211" i="17"/>
  <c r="H211" i="17"/>
  <c r="HD154" i="17"/>
  <c r="BG220" i="17"/>
  <c r="CM220" i="17" s="1"/>
  <c r="DS220" i="17" s="1"/>
  <c r="EY220" i="17" s="1"/>
  <c r="FS208" i="17"/>
  <c r="FW208" i="17" s="1"/>
  <c r="AA204" i="17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BQ127" i="17"/>
  <c r="BO121" i="17"/>
  <c r="BP121" i="17" s="1"/>
  <c r="BG112" i="17"/>
  <c r="BG79" i="17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CU76" i="17" s="1"/>
  <c r="BG76" i="17"/>
  <c r="G74" i="17"/>
  <c r="BO72" i="17"/>
  <c r="BG72" i="17"/>
  <c r="CM72" i="17" s="1"/>
  <c r="DS72" i="17" s="1"/>
  <c r="EY72" i="17" s="1"/>
  <c r="GE72" i="17" s="1"/>
  <c r="HK72" i="17" s="1"/>
  <c r="BN71" i="17"/>
  <c r="BO17" i="17"/>
  <c r="BG15" i="17"/>
  <c r="BO10" i="17"/>
  <c r="CU10" i="17" s="1"/>
  <c r="CC100" i="11"/>
  <c r="CQ85" i="11"/>
  <c r="AB204" i="17"/>
  <c r="AC204" i="17" s="1"/>
  <c r="CF180" i="17"/>
  <c r="CU180" i="17" s="1"/>
  <c r="DB94" i="11"/>
  <c r="DL34" i="11"/>
  <c r="AZ221" i="17"/>
  <c r="D25" i="35" s="1"/>
  <c r="AZ220" i="17"/>
  <c r="BG203" i="17"/>
  <c r="CM203" i="17" s="1"/>
  <c r="DS203" i="17" s="1"/>
  <c r="BN195" i="17"/>
  <c r="AD193" i="17"/>
  <c r="AH193" i="17" s="1"/>
  <c r="ER191" i="17"/>
  <c r="BN187" i="17"/>
  <c r="ER182" i="17"/>
  <c r="HD163" i="17"/>
  <c r="GX157" i="17"/>
  <c r="GX160" i="17" s="1"/>
  <c r="BO141" i="17"/>
  <c r="AT130" i="17"/>
  <c r="AT131" i="17" s="1"/>
  <c r="AS127" i="17"/>
  <c r="AA127" i="17"/>
  <c r="BZ231" i="17"/>
  <c r="BY215" i="17"/>
  <c r="C41" i="41" s="1"/>
  <c r="E41" i="41" s="1"/>
  <c r="AL211" i="17"/>
  <c r="CU203" i="17"/>
  <c r="BN192" i="17"/>
  <c r="CT192" i="17" s="1"/>
  <c r="DZ192" i="17" s="1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CM116" i="17" s="1"/>
  <c r="DS116" i="17" s="1"/>
  <c r="EY116" i="17" s="1"/>
  <c r="GE116" i="17" s="1"/>
  <c r="HK116" i="17" s="1"/>
  <c r="BN115" i="17"/>
  <c r="BO112" i="17"/>
  <c r="BN86" i="17"/>
  <c r="BG64" i="17"/>
  <c r="CM64" i="17" s="1"/>
  <c r="DS64" i="17" s="1"/>
  <c r="EY64" i="17" s="1"/>
  <c r="GE64" i="17" s="1"/>
  <c r="HK64" i="17" s="1"/>
  <c r="BN63" i="17"/>
  <c r="BN61" i="17"/>
  <c r="CT61" i="17" s="1"/>
  <c r="DZ61" i="17" s="1"/>
  <c r="FF61" i="17" s="1"/>
  <c r="GL61" i="17" s="1"/>
  <c r="HR61" i="17" s="1"/>
  <c r="BO54" i="17"/>
  <c r="BN53" i="17"/>
  <c r="CT53" i="17" s="1"/>
  <c r="DZ53" i="17" s="1"/>
  <c r="FF53" i="17" s="1"/>
  <c r="GL53" i="17" s="1"/>
  <c r="HR53" i="17" s="1"/>
  <c r="BG25" i="17"/>
  <c r="BG11" i="17"/>
  <c r="CM11" i="17" s="1"/>
  <c r="O71" i="11"/>
  <c r="FX222" i="17"/>
  <c r="AD203" i="17"/>
  <c r="AH203" i="17" s="1"/>
  <c r="G14" i="56"/>
  <c r="F12" i="56" s="1"/>
  <c r="C12" i="56" s="1"/>
  <c r="BC241" i="17"/>
  <c r="BA241" i="17"/>
  <c r="CG241" i="17" s="1"/>
  <c r="DM241" i="17" s="1"/>
  <c r="ES241" i="17" s="1"/>
  <c r="FY241" i="17" s="1"/>
  <c r="HE241" i="17" s="1"/>
  <c r="DY240" i="17"/>
  <c r="FE240" i="17" s="1"/>
  <c r="GK240" i="17" s="1"/>
  <c r="HQ240" i="17" s="1"/>
  <c r="CQ240" i="17"/>
  <c r="DW240" i="17" s="1"/>
  <c r="FC240" i="17" s="1"/>
  <c r="FC241" i="17" s="1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BO219" i="17"/>
  <c r="BO192" i="17"/>
  <c r="GU211" i="17"/>
  <c r="FT211" i="17"/>
  <c r="EI211" i="17"/>
  <c r="BW211" i="17"/>
  <c r="CM210" i="17"/>
  <c r="AQ211" i="17"/>
  <c r="Z211" i="17"/>
  <c r="FI190" i="17"/>
  <c r="BO190" i="17"/>
  <c r="BG185" i="17"/>
  <c r="FZ183" i="17"/>
  <c r="EC183" i="17"/>
  <c r="CH180" i="17"/>
  <c r="DN180" i="17" s="1"/>
  <c r="ET180" i="17" s="1"/>
  <c r="FZ180" i="17" s="1"/>
  <c r="HF180" i="17" s="1"/>
  <c r="FZ179" i="17"/>
  <c r="BN165" i="17"/>
  <c r="BL164" i="17"/>
  <c r="AS154" i="17"/>
  <c r="L154" i="17"/>
  <c r="J154" i="17"/>
  <c r="CU148" i="17"/>
  <c r="L147" i="17"/>
  <c r="AA147" i="17"/>
  <c r="AY147" i="17"/>
  <c r="N133" i="17"/>
  <c r="DE138" i="17"/>
  <c r="BE138" i="17"/>
  <c r="EG129" i="17"/>
  <c r="BW129" i="17"/>
  <c r="BU128" i="17"/>
  <c r="BU129" i="17" s="1"/>
  <c r="BU139" i="17" s="1"/>
  <c r="BU161" i="17" s="1"/>
  <c r="C32" i="41" s="1"/>
  <c r="BS129" i="17"/>
  <c r="BS139" i="17" s="1"/>
  <c r="FL129" i="17"/>
  <c r="DJ128" i="17"/>
  <c r="CZ128" i="17"/>
  <c r="CZ129" i="17" s="1"/>
  <c r="W129" i="17"/>
  <c r="BT129" i="17"/>
  <c r="X123" i="17"/>
  <c r="BO119" i="17"/>
  <c r="CU119" i="17" s="1"/>
  <c r="EA119" i="17" s="1"/>
  <c r="FG119" i="17" s="1"/>
  <c r="GM119" i="17" s="1"/>
  <c r="HS119" i="17" s="1"/>
  <c r="N119" i="17"/>
  <c r="BH110" i="17"/>
  <c r="BI110" i="17" s="1"/>
  <c r="BN110" i="17"/>
  <c r="AJ110" i="17"/>
  <c r="BO109" i="17"/>
  <c r="BG109" i="17"/>
  <c r="BQ107" i="17"/>
  <c r="G107" i="17"/>
  <c r="BQ97" i="17"/>
  <c r="BG94" i="17"/>
  <c r="BG83" i="17"/>
  <c r="BN82" i="17"/>
  <c r="CT82" i="17" s="1"/>
  <c r="DZ82" i="17" s="1"/>
  <c r="FF82" i="17" s="1"/>
  <c r="GL82" i="17" s="1"/>
  <c r="HR82" i="17" s="1"/>
  <c r="BO62" i="17"/>
  <c r="BO57" i="17"/>
  <c r="BN56" i="17"/>
  <c r="BN40" i="17"/>
  <c r="CT40" i="17" s="1"/>
  <c r="DZ40" i="17" s="1"/>
  <c r="FF40" i="17" s="1"/>
  <c r="GL40" i="17" s="1"/>
  <c r="HR40" i="17" s="1"/>
  <c r="BO37" i="17"/>
  <c r="BG37" i="17"/>
  <c r="BH21" i="17"/>
  <c r="BN21" i="17"/>
  <c r="CT21" i="17" s="1"/>
  <c r="DZ21" i="17" s="1"/>
  <c r="FF21" i="17" s="1"/>
  <c r="GL21" i="17" s="1"/>
  <c r="HR21" i="17" s="1"/>
  <c r="DM19" i="17"/>
  <c r="ES19" i="17" s="1"/>
  <c r="FI19" i="17" s="1"/>
  <c r="DM13" i="17"/>
  <c r="ES13" i="17" s="1"/>
  <c r="FI13" i="17" s="1"/>
  <c r="BN13" i="17"/>
  <c r="DL72" i="11"/>
  <c r="AZ160" i="17"/>
  <c r="BH136" i="17"/>
  <c r="GW138" i="17"/>
  <c r="FQ138" i="17"/>
  <c r="N95" i="17"/>
  <c r="CY94" i="11"/>
  <c r="AT78" i="11"/>
  <c r="BJ72" i="11"/>
  <c r="DN28" i="11"/>
  <c r="DO28" i="11" s="1"/>
  <c r="W25" i="11"/>
  <c r="BN220" i="17"/>
  <c r="C24" i="34" s="1"/>
  <c r="FL186" i="17"/>
  <c r="FK186" i="17" s="1"/>
  <c r="FK173" i="17" s="1"/>
  <c r="FK211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HF183" i="17"/>
  <c r="FZ178" i="17"/>
  <c r="FK160" i="17"/>
  <c r="FK161" i="17" s="1"/>
  <c r="DF160" i="17"/>
  <c r="BE154" i="17"/>
  <c r="EH147" i="17"/>
  <c r="BN130" i="17"/>
  <c r="CT130" i="17" s="1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O218" i="17"/>
  <c r="AJ189" i="17"/>
  <c r="BQ188" i="17"/>
  <c r="FI183" i="17"/>
  <c r="BO183" i="17"/>
  <c r="BG181" i="17"/>
  <c r="CM181" i="17" s="1"/>
  <c r="DS181" i="17" s="1"/>
  <c r="EY181" i="17" s="1"/>
  <c r="GE181" i="17" s="1"/>
  <c r="HK181" i="17" s="1"/>
  <c r="BM180" i="17"/>
  <c r="BG180" i="17"/>
  <c r="AJ180" i="17"/>
  <c r="FD179" i="17"/>
  <c r="GJ179" i="17" s="1"/>
  <c r="HP179" i="17" s="1"/>
  <c r="CM172" i="17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BW161" i="17" s="1"/>
  <c r="C33" i="41" s="1"/>
  <c r="E33" i="41" s="1"/>
  <c r="F138" i="17"/>
  <c r="DA138" i="17"/>
  <c r="BD131" i="17"/>
  <c r="CL130" i="17"/>
  <c r="GV129" i="17"/>
  <c r="GT129" i="17"/>
  <c r="GP129" i="17"/>
  <c r="FU129" i="17"/>
  <c r="FU139" i="17" s="1"/>
  <c r="FU161" i="17" s="1"/>
  <c r="C8" i="56" s="1"/>
  <c r="FS129" i="17"/>
  <c r="FO129" i="17"/>
  <c r="FO139" i="17" s="1"/>
  <c r="FO161" i="17" s="1"/>
  <c r="C32" i="56" s="1"/>
  <c r="FM129" i="17"/>
  <c r="BE128" i="17"/>
  <c r="AQ129" i="17"/>
  <c r="T128" i="17"/>
  <c r="AD129" i="17"/>
  <c r="Y129" i="17"/>
  <c r="Y139" i="17" s="1"/>
  <c r="Y161" i="17" s="1"/>
  <c r="C31" i="31" s="1"/>
  <c r="E31" i="31" s="1"/>
  <c r="U129" i="17"/>
  <c r="F123" i="17"/>
  <c r="BG118" i="17"/>
  <c r="BO114" i="17"/>
  <c r="BP114" i="17" s="1"/>
  <c r="BO107" i="17"/>
  <c r="BH107" i="17"/>
  <c r="J107" i="17"/>
  <c r="BG106" i="17"/>
  <c r="CM106" i="17" s="1"/>
  <c r="BN105" i="17"/>
  <c r="BO95" i="17"/>
  <c r="DM91" i="17"/>
  <c r="ES91" i="17" s="1"/>
  <c r="FI91" i="17" s="1"/>
  <c r="BN91" i="17"/>
  <c r="CT91" i="17" s="1"/>
  <c r="DZ91" i="17" s="1"/>
  <c r="FF91" i="17" s="1"/>
  <c r="GL91" i="17" s="1"/>
  <c r="HR91" i="17" s="1"/>
  <c r="BQ88" i="17"/>
  <c r="EC88" i="17"/>
  <c r="J87" i="17"/>
  <c r="BG78" i="17"/>
  <c r="BO69" i="17"/>
  <c r="BH68" i="17"/>
  <c r="BI68" i="17" s="1"/>
  <c r="BN68" i="17"/>
  <c r="AJ68" i="17"/>
  <c r="BO67" i="17"/>
  <c r="BG67" i="17"/>
  <c r="BO66" i="17"/>
  <c r="BG66" i="17"/>
  <c r="CM66" i="17" s="1"/>
  <c r="DS66" i="17" s="1"/>
  <c r="EY66" i="17" s="1"/>
  <c r="GE66" i="17" s="1"/>
  <c r="HK66" i="17" s="1"/>
  <c r="BO60" i="17"/>
  <c r="BG60" i="17"/>
  <c r="BN59" i="17"/>
  <c r="BG52" i="17"/>
  <c r="CM52" i="17" s="1"/>
  <c r="DS52" i="17" s="1"/>
  <c r="EY52" i="17" s="1"/>
  <c r="GE52" i="17" s="1"/>
  <c r="HK52" i="17" s="1"/>
  <c r="BG39" i="17"/>
  <c r="BN36" i="17"/>
  <c r="BO33" i="17"/>
  <c r="BG30" i="17"/>
  <c r="CM30" i="17" s="1"/>
  <c r="DS30" i="17" s="1"/>
  <c r="EY30" i="17" s="1"/>
  <c r="GE30" i="17" s="1"/>
  <c r="HK30" i="17" s="1"/>
  <c r="CW29" i="17"/>
  <c r="BN26" i="17"/>
  <c r="BH24" i="17"/>
  <c r="BN24" i="17"/>
  <c r="BH20" i="17"/>
  <c r="BN20" i="17"/>
  <c r="BO19" i="17"/>
  <c r="CW15" i="17"/>
  <c r="CG14" i="17"/>
  <c r="DM14" i="17" s="1"/>
  <c r="EC14" i="17" s="1"/>
  <c r="BO12" i="17"/>
  <c r="CU12" i="17" s="1"/>
  <c r="CV12" i="17" s="1"/>
  <c r="BH12" i="17"/>
  <c r="BN12" i="17"/>
  <c r="CT12" i="17" s="1"/>
  <c r="DZ12" i="17" s="1"/>
  <c r="FF12" i="17" s="1"/>
  <c r="GL12" i="17" s="1"/>
  <c r="HR12" i="17" s="1"/>
  <c r="BG12" i="17"/>
  <c r="CM12" i="17" s="1"/>
  <c r="DS12" i="17" s="1"/>
  <c r="EY12" i="17" s="1"/>
  <c r="GE12" i="17" s="1"/>
  <c r="HK12" i="17" s="1"/>
  <c r="DF94" i="11"/>
  <c r="HB143" i="17" s="1"/>
  <c r="HQ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DL35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F13" i="60" s="1"/>
  <c r="EQ241" i="17"/>
  <c r="DE241" i="17"/>
  <c r="AH241" i="17"/>
  <c r="AA241" i="17"/>
  <c r="HC231" i="17"/>
  <c r="AY231" i="17"/>
  <c r="BN231" i="17" s="1"/>
  <c r="AS231" i="17"/>
  <c r="BG231" i="17" s="1"/>
  <c r="BH230" i="17"/>
  <c r="BL226" i="17"/>
  <c r="BD215" i="17"/>
  <c r="GX215" i="17"/>
  <c r="D38" i="60" s="1"/>
  <c r="EL215" i="17"/>
  <c r="D38" i="53" s="1"/>
  <c r="AB215" i="17"/>
  <c r="BH215" i="17" s="1"/>
  <c r="T215" i="17"/>
  <c r="FQ215" i="17"/>
  <c r="C38" i="56" s="1"/>
  <c r="E38" i="56" s="1"/>
  <c r="DE215" i="17"/>
  <c r="C41" i="48" s="1"/>
  <c r="E41" i="48" s="1"/>
  <c r="BZ215" i="17"/>
  <c r="AS215" i="17"/>
  <c r="C39" i="35" s="1"/>
  <c r="E39" i="35" s="1"/>
  <c r="AA215" i="17"/>
  <c r="BH208" i="17"/>
  <c r="BI208" i="17" s="1"/>
  <c r="AJ206" i="17"/>
  <c r="BH200" i="17"/>
  <c r="AJ199" i="17"/>
  <c r="BH189" i="17"/>
  <c r="BI189" i="17" s="1"/>
  <c r="CJ189" i="17"/>
  <c r="BO189" i="17"/>
  <c r="BH187" i="17"/>
  <c r="BI187" i="17" s="1"/>
  <c r="BQ187" i="17"/>
  <c r="FY183" i="17"/>
  <c r="DL181" i="17"/>
  <c r="AJ181" i="17"/>
  <c r="BO180" i="17"/>
  <c r="EC179" i="17"/>
  <c r="BO179" i="17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BL163" i="17" s="1"/>
  <c r="J160" i="17"/>
  <c r="FN160" i="17"/>
  <c r="BO156" i="17"/>
  <c r="CP154" i="17"/>
  <c r="BN151" i="17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GZ129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ES125" i="17" s="1"/>
  <c r="DO174" i="17"/>
  <c r="ER154" i="17"/>
  <c r="R145" i="17"/>
  <c r="S145" i="17" s="1"/>
  <c r="AJ145" i="17" s="1"/>
  <c r="FW147" i="17"/>
  <c r="AB138" i="17"/>
  <c r="CW132" i="17"/>
  <c r="GR129" i="17"/>
  <c r="GR139" i="17" s="1"/>
  <c r="GR161" i="17" s="1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FJ139" i="17" s="1"/>
  <c r="FJ161" i="17" s="1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EC95" i="17" s="1"/>
  <c r="BO94" i="17"/>
  <c r="BN93" i="17"/>
  <c r="BH89" i="17"/>
  <c r="J89" i="17"/>
  <c r="BO88" i="17"/>
  <c r="BH88" i="17"/>
  <c r="J88" i="17"/>
  <c r="BO87" i="17"/>
  <c r="CU87" i="17" s="1"/>
  <c r="EA87" i="17" s="1"/>
  <c r="FG87" i="17" s="1"/>
  <c r="GM87" i="17" s="1"/>
  <c r="HS87" i="17" s="1"/>
  <c r="N87" i="17"/>
  <c r="BG75" i="17"/>
  <c r="BG70" i="17"/>
  <c r="BG65" i="17"/>
  <c r="CM65" i="17" s="1"/>
  <c r="DS65" i="17" s="1"/>
  <c r="EY65" i="17" s="1"/>
  <c r="GE65" i="17" s="1"/>
  <c r="HK65" i="17" s="1"/>
  <c r="BO64" i="17"/>
  <c r="BG58" i="17"/>
  <c r="BN55" i="17"/>
  <c r="BO52" i="17"/>
  <c r="BO51" i="17"/>
  <c r="BH51" i="17"/>
  <c r="DM50" i="17"/>
  <c r="BG50" i="17"/>
  <c r="CM50" i="17" s="1"/>
  <c r="DS50" i="17" s="1"/>
  <c r="EY50" i="17" s="1"/>
  <c r="GE50" i="17" s="1"/>
  <c r="HK50" i="17" s="1"/>
  <c r="AJ48" i="17"/>
  <c r="BN47" i="17"/>
  <c r="DM46" i="17"/>
  <c r="BG46" i="17"/>
  <c r="CM46" i="17" s="1"/>
  <c r="DS46" i="17" s="1"/>
  <c r="EY46" i="17" s="1"/>
  <c r="GE46" i="17" s="1"/>
  <c r="HK46" i="17" s="1"/>
  <c r="BN44" i="17"/>
  <c r="BH42" i="17"/>
  <c r="BO41" i="17"/>
  <c r="BG41" i="17"/>
  <c r="CM41" i="17" s="1"/>
  <c r="DS41" i="17" s="1"/>
  <c r="EY41" i="17" s="1"/>
  <c r="GE41" i="17" s="1"/>
  <c r="HK41" i="17" s="1"/>
  <c r="DM31" i="17"/>
  <c r="ES31" i="17" s="1"/>
  <c r="FI31" i="17" s="1"/>
  <c r="BG31" i="17"/>
  <c r="BN29" i="17"/>
  <c r="BG22" i="17"/>
  <c r="CW21" i="17"/>
  <c r="DM16" i="17"/>
  <c r="BH15" i="17"/>
  <c r="BN15" i="17"/>
  <c r="CT15" i="17" s="1"/>
  <c r="DZ15" i="17" s="1"/>
  <c r="FF15" i="17" s="1"/>
  <c r="GL15" i="17" s="1"/>
  <c r="HR15" i="17" s="1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P79" i="17" s="1"/>
  <c r="R79" i="17" s="1"/>
  <c r="DN21" i="11"/>
  <c r="DO21" i="11" s="1"/>
  <c r="EP147" i="17"/>
  <c r="EF138" i="17"/>
  <c r="CS125" i="17"/>
  <c r="DY125" i="17" s="1"/>
  <c r="FE125" i="17" s="1"/>
  <c r="GK125" i="17" s="1"/>
  <c r="HQ125" i="17" s="1"/>
  <c r="C44" i="56"/>
  <c r="E44" i="56" s="1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F209" i="17"/>
  <c r="E211" i="17"/>
  <c r="EK200" i="17"/>
  <c r="EU200" i="17"/>
  <c r="GA200" i="17" s="1"/>
  <c r="HG200" i="17" s="1"/>
  <c r="AJ200" i="17"/>
  <c r="BO200" i="17"/>
  <c r="CW143" i="17"/>
  <c r="DM143" i="17"/>
  <c r="ES143" i="17" s="1"/>
  <c r="ES102" i="17"/>
  <c r="EC102" i="17"/>
  <c r="CN230" i="17"/>
  <c r="DT230" i="17" s="1"/>
  <c r="D36" i="45" s="1"/>
  <c r="FQ241" i="17"/>
  <c r="FM241" i="17"/>
  <c r="EV241" i="17"/>
  <c r="EK241" i="17"/>
  <c r="DK241" i="17"/>
  <c r="CE241" i="17"/>
  <c r="AS241" i="17"/>
  <c r="BG241" i="17" s="1"/>
  <c r="BL241" i="17"/>
  <c r="GA239" i="17"/>
  <c r="HG239" i="17" s="1"/>
  <c r="CQ241" i="17"/>
  <c r="CL241" i="17"/>
  <c r="AB241" i="17"/>
  <c r="CQ236" i="17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AT231" i="17"/>
  <c r="BH231" i="17" s="1"/>
  <c r="AP231" i="17"/>
  <c r="BD231" i="17" s="1"/>
  <c r="HD226" i="17"/>
  <c r="FT226" i="17"/>
  <c r="BN221" i="17"/>
  <c r="BN202" i="17"/>
  <c r="GB200" i="17"/>
  <c r="HH200" i="17" s="1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CU209" i="17" s="1"/>
  <c r="EA209" i="17" s="1"/>
  <c r="BG204" i="17"/>
  <c r="CM204" i="17" s="1"/>
  <c r="DS204" i="17" s="1"/>
  <c r="BO201" i="17"/>
  <c r="BH201" i="17"/>
  <c r="BI201" i="17" s="1"/>
  <c r="BH198" i="17"/>
  <c r="BH197" i="17"/>
  <c r="BI197" i="17" s="1"/>
  <c r="BH196" i="17"/>
  <c r="BI196" i="17" s="1"/>
  <c r="BH194" i="17"/>
  <c r="EU193" i="17"/>
  <c r="GA193" i="17" s="1"/>
  <c r="HG193" i="17" s="1"/>
  <c r="FS192" i="17"/>
  <c r="CN189" i="17"/>
  <c r="BM188" i="17"/>
  <c r="AJ188" i="17"/>
  <c r="CG187" i="17"/>
  <c r="CW187" i="17" s="1"/>
  <c r="CT187" i="17"/>
  <c r="CJ186" i="17"/>
  <c r="DP186" i="17" s="1"/>
  <c r="EV186" i="17" s="1"/>
  <c r="GB186" i="17" s="1"/>
  <c r="BH186" i="17"/>
  <c r="BI186" i="17" s="1"/>
  <c r="BG186" i="17"/>
  <c r="CM186" i="17" s="1"/>
  <c r="AJ184" i="17"/>
  <c r="FD183" i="17"/>
  <c r="GJ183" i="17" s="1"/>
  <c r="HP183" i="17" s="1"/>
  <c r="HH182" i="17"/>
  <c r="GK182" i="17"/>
  <c r="BO181" i="17"/>
  <c r="DO181" i="17"/>
  <c r="EU181" i="17" s="1"/>
  <c r="BQ177" i="17"/>
  <c r="FV176" i="17"/>
  <c r="FX176" i="17" s="1"/>
  <c r="BO176" i="17"/>
  <c r="CR176" i="17"/>
  <c r="BG175" i="17"/>
  <c r="CM175" i="17" s="1"/>
  <c r="DS175" i="17" s="1"/>
  <c r="EY175" i="17" s="1"/>
  <c r="GE175" i="17" s="1"/>
  <c r="HK175" i="17" s="1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AP160" i="17"/>
  <c r="CG159" i="17"/>
  <c r="DM159" i="17" s="1"/>
  <c r="BD158" i="17"/>
  <c r="CJ158" i="17" s="1"/>
  <c r="BG158" i="17"/>
  <c r="BG157" i="17"/>
  <c r="CM157" i="17" s="1"/>
  <c r="N160" i="17"/>
  <c r="GT154" i="17"/>
  <c r="CH154" i="17"/>
  <c r="BJ154" i="17"/>
  <c r="BB154" i="17"/>
  <c r="BN153" i="17"/>
  <c r="BN154" i="17" s="1"/>
  <c r="ES150" i="17"/>
  <c r="FY150" i="17" s="1"/>
  <c r="GO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O147" i="17"/>
  <c r="BJ138" i="17"/>
  <c r="J136" i="17"/>
  <c r="BH135" i="17"/>
  <c r="CN135" i="17" s="1"/>
  <c r="AK132" i="17"/>
  <c r="G132" i="17"/>
  <c r="CP131" i="17"/>
  <c r="CG131" i="17"/>
  <c r="GY129" i="17"/>
  <c r="GY139" i="17" s="1"/>
  <c r="GY161" i="17" s="1"/>
  <c r="C7" i="60" s="1"/>
  <c r="FS139" i="17"/>
  <c r="AF129" i="17"/>
  <c r="K129" i="17"/>
  <c r="K139" i="17" s="1"/>
  <c r="K161" i="17" s="1"/>
  <c r="DA129" i="17"/>
  <c r="BY128" i="17"/>
  <c r="HC128" i="17"/>
  <c r="HC129" i="17" s="1"/>
  <c r="FQ128" i="17"/>
  <c r="FQ12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M120" i="17" s="1"/>
  <c r="DS120" i="17" s="1"/>
  <c r="EY120" i="17" s="1"/>
  <c r="GE120" i="17" s="1"/>
  <c r="HK120" i="17" s="1"/>
  <c r="CG119" i="17"/>
  <c r="DM119" i="17" s="1"/>
  <c r="BO118" i="17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BO106" i="17"/>
  <c r="BQ104" i="17"/>
  <c r="BG104" i="17"/>
  <c r="BQ103" i="17"/>
  <c r="CG100" i="17"/>
  <c r="DM100" i="17" s="1"/>
  <c r="DM98" i="17"/>
  <c r="J98" i="17"/>
  <c r="BH97" i="17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CM85" i="17" s="1"/>
  <c r="DS85" i="17" s="1"/>
  <c r="EY85" i="17" s="1"/>
  <c r="GE85" i="17" s="1"/>
  <c r="HK85" i="17" s="1"/>
  <c r="BG84" i="17"/>
  <c r="BO83" i="17"/>
  <c r="BQ81" i="17"/>
  <c r="BG81" i="17"/>
  <c r="CM81" i="17" s="1"/>
  <c r="DS81" i="17" s="1"/>
  <c r="EY81" i="17" s="1"/>
  <c r="GE81" i="17" s="1"/>
  <c r="HK81" i="17" s="1"/>
  <c r="BQ80" i="17"/>
  <c r="BO78" i="17"/>
  <c r="BN77" i="17"/>
  <c r="AJ75" i="17"/>
  <c r="AC75" i="17"/>
  <c r="J74" i="17"/>
  <c r="GY211" i="17"/>
  <c r="BU211" i="17"/>
  <c r="BG170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G138" i="17"/>
  <c r="CN134" i="17"/>
  <c r="DT134" i="17" s="1"/>
  <c r="EZ134" i="17" s="1"/>
  <c r="GF134" i="17" s="1"/>
  <c r="HL134" i="17" s="1"/>
  <c r="DK138" i="17"/>
  <c r="HC138" i="17"/>
  <c r="AM139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P70" i="17" s="1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DM59" i="17" s="1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BN49" i="17"/>
  <c r="DM48" i="17"/>
  <c r="AJ46" i="17"/>
  <c r="CW45" i="17"/>
  <c r="BN45" i="17"/>
  <c r="AC44" i="17"/>
  <c r="CG40" i="17"/>
  <c r="DM40" i="17" s="1"/>
  <c r="BO39" i="17"/>
  <c r="BN38" i="17"/>
  <c r="DM35" i="17"/>
  <c r="BG35" i="17"/>
  <c r="DM30" i="17"/>
  <c r="DM23" i="17"/>
  <c r="BO23" i="17"/>
  <c r="BP23" i="17" s="1"/>
  <c r="BO22" i="17"/>
  <c r="ES21" i="17"/>
  <c r="FY21" i="17" s="1"/>
  <c r="GO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CU11" i="17" s="1"/>
  <c r="CV11" i="17" s="1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CM13" i="17"/>
  <c r="DS13" i="17" s="1"/>
  <c r="DS11" i="17"/>
  <c r="EY11" i="17" s="1"/>
  <c r="GE11" i="17" s="1"/>
  <c r="HK11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CU228" i="17" s="1"/>
  <c r="EA228" i="17" s="1"/>
  <c r="D17" i="45" s="1"/>
  <c r="GI240" i="17"/>
  <c r="HO240" i="17" s="1"/>
  <c r="D10" i="56"/>
  <c r="E10" i="56" s="1"/>
  <c r="FX231" i="17"/>
  <c r="FE241" i="17"/>
  <c r="EX241" i="17"/>
  <c r="BI200" i="17"/>
  <c r="CN200" i="17"/>
  <c r="DV157" i="17"/>
  <c r="FB157" i="17" s="1"/>
  <c r="CP160" i="17"/>
  <c r="ET150" i="17"/>
  <c r="FZ150" i="17" s="1"/>
  <c r="DN154" i="17"/>
  <c r="CG138" i="17"/>
  <c r="DM133" i="17"/>
  <c r="ES133" i="17" s="1"/>
  <c r="AJ30" i="17"/>
  <c r="BO30" i="17"/>
  <c r="AC28" i="17"/>
  <c r="BH28" i="17"/>
  <c r="DM18" i="17"/>
  <c r="EC18" i="17" s="1"/>
  <c r="CW18" i="17"/>
  <c r="AC18" i="17"/>
  <c r="BH18" i="17"/>
  <c r="CG17" i="17"/>
  <c r="BQ17" i="17"/>
  <c r="AO37" i="11"/>
  <c r="AO100" i="11" s="1"/>
  <c r="AO102" i="11"/>
  <c r="AE17" i="11"/>
  <c r="AD35" i="11"/>
  <c r="AD37" i="11" s="1"/>
  <c r="CF236" i="17"/>
  <c r="D10" i="31"/>
  <c r="G14" i="31" s="1"/>
  <c r="F13" i="31" s="1"/>
  <c r="HD241" i="17"/>
  <c r="FW241" i="17"/>
  <c r="ER241" i="17"/>
  <c r="EL241" i="17"/>
  <c r="BZ241" i="17"/>
  <c r="E24" i="53"/>
  <c r="E20" i="35"/>
  <c r="E41" i="60"/>
  <c r="BG233" i="17"/>
  <c r="HD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EU195" i="17"/>
  <c r="BP195" i="17"/>
  <c r="AJ195" i="17"/>
  <c r="EU192" i="17"/>
  <c r="GA192" i="17" s="1"/>
  <c r="HG192" i="17" s="1"/>
  <c r="EM192" i="17"/>
  <c r="EQ192" i="17" s="1"/>
  <c r="FF192" i="17" s="1"/>
  <c r="CB211" i="17"/>
  <c r="BO188" i="17"/>
  <c r="BH185" i="17"/>
  <c r="BI185" i="17" s="1"/>
  <c r="BO184" i="17"/>
  <c r="BP184" i="17" s="1"/>
  <c r="BH184" i="17"/>
  <c r="CW182" i="17"/>
  <c r="BH182" i="17"/>
  <c r="DI181" i="17"/>
  <c r="AJ178" i="17"/>
  <c r="CG177" i="17"/>
  <c r="FR176" i="17"/>
  <c r="CH176" i="17"/>
  <c r="DN176" i="17" s="1"/>
  <c r="ET176" i="17" s="1"/>
  <c r="BH176" i="17"/>
  <c r="BH175" i="17"/>
  <c r="BN174" i="17"/>
  <c r="BG174" i="17"/>
  <c r="BJ173" i="17"/>
  <c r="BE173" i="17"/>
  <c r="BO171" i="17"/>
  <c r="BP171" i="17" s="1"/>
  <c r="FL167" i="17"/>
  <c r="FL163" i="17" s="1"/>
  <c r="DT167" i="17"/>
  <c r="DU167" i="17" s="1"/>
  <c r="BC165" i="17"/>
  <c r="CI165" i="17" s="1"/>
  <c r="DO165" i="17" s="1"/>
  <c r="EU165" i="17" s="1"/>
  <c r="GA165" i="17" s="1"/>
  <c r="HG165" i="17" s="1"/>
  <c r="GT160" i="17"/>
  <c r="DB160" i="17"/>
  <c r="FX160" i="17"/>
  <c r="EL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FI150" i="17"/>
  <c r="ES149" i="17"/>
  <c r="CW149" i="17"/>
  <c r="BH149" i="17"/>
  <c r="BM147" i="17"/>
  <c r="BC147" i="17"/>
  <c r="AV147" i="17"/>
  <c r="AI147" i="17"/>
  <c r="J147" i="17"/>
  <c r="G147" i="17"/>
  <c r="FN147" i="17"/>
  <c r="FN161" i="17" s="1"/>
  <c r="D31" i="56" s="1"/>
  <c r="BH146" i="17"/>
  <c r="BI146" i="17" s="1"/>
  <c r="BD144" i="17"/>
  <c r="CJ144" i="17" s="1"/>
  <c r="DP144" i="17" s="1"/>
  <c r="EC143" i="17"/>
  <c r="GB141" i="17"/>
  <c r="HH141" i="17" s="1"/>
  <c r="Q140" i="17"/>
  <c r="EL138" i="17"/>
  <c r="BX139" i="17"/>
  <c r="BX161" i="17" s="1"/>
  <c r="D33" i="41" s="1"/>
  <c r="BV139" i="17"/>
  <c r="BV161" i="17" s="1"/>
  <c r="BT139" i="17"/>
  <c r="BT161" i="17" s="1"/>
  <c r="BR139" i="17"/>
  <c r="BR161" i="17" s="1"/>
  <c r="AQ139" i="17"/>
  <c r="M138" i="17"/>
  <c r="I138" i="17"/>
  <c r="J138" i="17" s="1"/>
  <c r="M137" i="17"/>
  <c r="DB138" i="17"/>
  <c r="BN136" i="17"/>
  <c r="CT136" i="17" s="1"/>
  <c r="DZ136" i="17" s="1"/>
  <c r="FF136" i="17" s="1"/>
  <c r="GL136" i="17" s="1"/>
  <c r="HR136" i="17" s="1"/>
  <c r="AO138" i="17"/>
  <c r="AO139" i="17" s="1"/>
  <c r="N134" i="17"/>
  <c r="AZ133" i="17"/>
  <c r="BO133" i="17" s="1"/>
  <c r="BP133" i="17" s="1"/>
  <c r="BH132" i="17"/>
  <c r="CN132" i="17" s="1"/>
  <c r="BD132" i="17"/>
  <c r="N132" i="17"/>
  <c r="N138" i="17" s="1"/>
  <c r="G131" i="17"/>
  <c r="DM130" i="17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CN119" i="17" s="1"/>
  <c r="DT119" i="17" s="1"/>
  <c r="EZ119" i="17" s="1"/>
  <c r="GF119" i="17" s="1"/>
  <c r="HL119" i="17" s="1"/>
  <c r="BQ110" i="17"/>
  <c r="AJ109" i="17"/>
  <c r="AC109" i="17"/>
  <c r="J108" i="17"/>
  <c r="J105" i="17"/>
  <c r="BO103" i="17"/>
  <c r="BP103" i="17" s="1"/>
  <c r="J101" i="17"/>
  <c r="BH99" i="17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O48" i="17"/>
  <c r="BO46" i="17"/>
  <c r="BH43" i="17"/>
  <c r="BI43" i="17" s="1"/>
  <c r="BN43" i="17"/>
  <c r="AJ43" i="17"/>
  <c r="CG42" i="17"/>
  <c r="CW42" i="17" s="1"/>
  <c r="BO42" i="17"/>
  <c r="M42" i="17"/>
  <c r="BH34" i="17"/>
  <c r="BN34" i="17"/>
  <c r="CT34" i="17" s="1"/>
  <c r="DZ34" i="17" s="1"/>
  <c r="FF34" i="17" s="1"/>
  <c r="GL34" i="17" s="1"/>
  <c r="HR34" i="17" s="1"/>
  <c r="FY19" i="17"/>
  <c r="EC19" i="17"/>
  <c r="BQ15" i="17"/>
  <c r="ES14" i="17"/>
  <c r="CW14" i="17"/>
  <c r="BH14" i="17"/>
  <c r="FY13" i="17"/>
  <c r="EC13" i="17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FQ139" i="17"/>
  <c r="CY139" i="17"/>
  <c r="BP109" i="17"/>
  <c r="BP69" i="17"/>
  <c r="BP67" i="17"/>
  <c r="BP57" i="17"/>
  <c r="DM12" i="11"/>
  <c r="BN28" i="17"/>
  <c r="CT28" i="17" s="1"/>
  <c r="DZ28" i="17" s="1"/>
  <c r="FF28" i="17" s="1"/>
  <c r="GL28" i="17" s="1"/>
  <c r="HR28" i="17" s="1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AH83" i="11"/>
  <c r="O83" i="11"/>
  <c r="O85" i="11" s="1"/>
  <c r="BS82" i="11"/>
  <c r="CX78" i="11"/>
  <c r="BB78" i="11"/>
  <c r="DN77" i="11"/>
  <c r="DK78" i="11"/>
  <c r="M78" i="11"/>
  <c r="O76" i="11"/>
  <c r="CH72" i="11"/>
  <c r="AX72" i="11"/>
  <c r="O70" i="1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CQ133" i="17" s="1"/>
  <c r="DW133" i="17" s="1"/>
  <c r="FC133" i="17" s="1"/>
  <c r="GI133" i="17" s="1"/>
  <c r="HO133" i="17" s="1"/>
  <c r="D13" i="45"/>
  <c r="E35" i="60"/>
  <c r="E35" i="56"/>
  <c r="E38" i="48"/>
  <c r="E42" i="48"/>
  <c r="DN125" i="17"/>
  <c r="ET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AT216" i="17"/>
  <c r="D40" i="35" s="1"/>
  <c r="E40" i="35" s="1"/>
  <c r="CG145" i="17"/>
  <c r="CW145" i="17" s="1"/>
  <c r="BS147" i="17"/>
  <c r="BJ241" i="17"/>
  <c r="BF241" i="17"/>
  <c r="BD241" i="17"/>
  <c r="BB241" i="17"/>
  <c r="CH241" i="17" s="1"/>
  <c r="DN241" i="17" s="1"/>
  <c r="ET241" i="17" s="1"/>
  <c r="FZ241" i="17" s="1"/>
  <c r="HF241" i="17" s="1"/>
  <c r="CT240" i="17"/>
  <c r="E44" i="60"/>
  <c r="HQ241" i="17"/>
  <c r="HH241" i="17"/>
  <c r="DW236" i="17"/>
  <c r="FC236" i="17" s="1"/>
  <c r="GI236" i="17" s="1"/>
  <c r="HO236" i="17" s="1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CM221" i="17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F202" i="17" s="1"/>
  <c r="GL202" i="17" s="1"/>
  <c r="HR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BG199" i="17"/>
  <c r="CM199" i="17" s="1"/>
  <c r="DS199" i="17" s="1"/>
  <c r="EY199" i="17" s="1"/>
  <c r="GE199" i="17" s="1"/>
  <c r="HK199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N194" i="17"/>
  <c r="CT194" i="17" s="1"/>
  <c r="DZ194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CM189" i="17"/>
  <c r="BN189" i="17"/>
  <c r="CT189" i="17" s="1"/>
  <c r="CS188" i="17"/>
  <c r="DY188" i="17" s="1"/>
  <c r="FE188" i="17" s="1"/>
  <c r="CG188" i="17"/>
  <c r="DM188" i="17" s="1"/>
  <c r="BG188" i="17"/>
  <c r="CM188" i="17" s="1"/>
  <c r="DZ187" i="17"/>
  <c r="FF187" i="17" s="1"/>
  <c r="GL187" i="17" s="1"/>
  <c r="HR187" i="17" s="1"/>
  <c r="HP187" i="17"/>
  <c r="CS187" i="17"/>
  <c r="DY187" i="17" s="1"/>
  <c r="FE187" i="17" s="1"/>
  <c r="GK187" i="17" s="1"/>
  <c r="HQ187" i="17" s="1"/>
  <c r="CR186" i="17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CM174" i="17"/>
  <c r="DS174" i="17" s="1"/>
  <c r="DS172" i="17"/>
  <c r="EY172" i="17" s="1"/>
  <c r="GE172" i="17" s="1"/>
  <c r="HK172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EA148" i="17"/>
  <c r="BP148" i="17"/>
  <c r="ER144" i="17"/>
  <c r="CG144" i="17"/>
  <c r="CW144" i="17" s="1"/>
  <c r="GB140" i="17"/>
  <c r="HH140" i="17" s="1"/>
  <c r="CM140" i="17"/>
  <c r="BO140" i="17"/>
  <c r="CU140" i="17" s="1"/>
  <c r="DL137" i="17"/>
  <c r="CF137" i="17"/>
  <c r="AZ137" i="17"/>
  <c r="BO137" i="17" s="1"/>
  <c r="CN136" i="17"/>
  <c r="BD136" i="17"/>
  <c r="CJ136" i="17" s="1"/>
  <c r="DP136" i="17" s="1"/>
  <c r="EV136" i="17" s="1"/>
  <c r="GB136" i="17" s="1"/>
  <c r="HH136" i="17" s="1"/>
  <c r="BZ138" i="17"/>
  <c r="CT135" i="17"/>
  <c r="DZ135" i="17" s="1"/>
  <c r="FF135" i="17" s="1"/>
  <c r="GL135" i="17" s="1"/>
  <c r="HR135" i="17" s="1"/>
  <c r="BA138" i="17"/>
  <c r="BN134" i="17"/>
  <c r="BG134" i="17"/>
  <c r="CM134" i="17" s="1"/>
  <c r="DS134" i="17" s="1"/>
  <c r="EY134" i="17" s="1"/>
  <c r="GE134" i="17" s="1"/>
  <c r="CF133" i="17"/>
  <c r="CU133" i="17" s="1"/>
  <c r="CV133" i="17" s="1"/>
  <c r="BN133" i="17"/>
  <c r="CT133" i="17" s="1"/>
  <c r="DZ133" i="17" s="1"/>
  <c r="FF133" i="17" s="1"/>
  <c r="GL133" i="17" s="1"/>
  <c r="HR133" i="17" s="1"/>
  <c r="BG133" i="17"/>
  <c r="BG132" i="17"/>
  <c r="CM132" i="17" s="1"/>
  <c r="DS132" i="17" s="1"/>
  <c r="BC132" i="17"/>
  <c r="CI132" i="17" s="1"/>
  <c r="AK131" i="17"/>
  <c r="FM139" i="17"/>
  <c r="FM161" i="17" s="1"/>
  <c r="C31" i="56" s="1"/>
  <c r="AK128" i="17"/>
  <c r="DL127" i="17"/>
  <c r="BC127" i="17"/>
  <c r="CI127" i="17" s="1"/>
  <c r="DO127" i="17" s="1"/>
  <c r="EU127" i="17" s="1"/>
  <c r="GA127" i="17" s="1"/>
  <c r="HG127" i="17" s="1"/>
  <c r="EL128" i="17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FR128" i="17"/>
  <c r="FR129" i="17" s="1"/>
  <c r="BZ128" i="17"/>
  <c r="AH128" i="17"/>
  <c r="EM129" i="17"/>
  <c r="EM139" i="17" s="1"/>
  <c r="EM161" i="17" s="1"/>
  <c r="C7" i="53" s="1"/>
  <c r="EI129" i="17"/>
  <c r="EE129" i="17"/>
  <c r="EE139" i="17" s="1"/>
  <c r="EE161" i="17" s="1"/>
  <c r="CX129" i="17"/>
  <c r="DF123" i="17"/>
  <c r="CF123" i="17"/>
  <c r="BK123" i="17"/>
  <c r="BO120" i="17"/>
  <c r="CU120" i="17" s="1"/>
  <c r="EA120" i="17" s="1"/>
  <c r="FG120" i="17" s="1"/>
  <c r="GM120" i="17" s="1"/>
  <c r="HS120" i="17" s="1"/>
  <c r="BH120" i="17"/>
  <c r="AZ123" i="17"/>
  <c r="BN119" i="17"/>
  <c r="BG119" i="17"/>
  <c r="CM118" i="17"/>
  <c r="AJ118" i="17"/>
  <c r="BH117" i="17"/>
  <c r="AJ116" i="17"/>
  <c r="CM114" i="17"/>
  <c r="DS114" i="17" s="1"/>
  <c r="EY114" i="17" s="1"/>
  <c r="GE114" i="17" s="1"/>
  <c r="HK114" i="17" s="1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CT107" i="17" s="1"/>
  <c r="DZ107" i="17" s="1"/>
  <c r="FF107" i="17" s="1"/>
  <c r="GL107" i="17" s="1"/>
  <c r="HR107" i="17" s="1"/>
  <c r="BG107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CU101" i="17"/>
  <c r="EA101" i="17" s="1"/>
  <c r="FG101" i="17" s="1"/>
  <c r="GM101" i="17" s="1"/>
  <c r="HS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CT95" i="17" s="1"/>
  <c r="DZ95" i="17" s="1"/>
  <c r="FF95" i="17" s="1"/>
  <c r="GL95" i="17" s="1"/>
  <c r="HR95" i="17" s="1"/>
  <c r="BG95" i="17"/>
  <c r="AJ94" i="17"/>
  <c r="CT93" i="17"/>
  <c r="DZ93" i="17" s="1"/>
  <c r="FF93" i="17" s="1"/>
  <c r="GL93" i="17" s="1"/>
  <c r="HR93" i="17" s="1"/>
  <c r="BG91" i="17"/>
  <c r="CM91" i="17" s="1"/>
  <c r="DS91" i="17" s="1"/>
  <c r="EY91" i="17" s="1"/>
  <c r="GE91" i="17" s="1"/>
  <c r="HK91" i="17" s="1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U84" i="17" s="1"/>
  <c r="CM83" i="17"/>
  <c r="AJ81" i="17"/>
  <c r="CM79" i="17"/>
  <c r="DS79" i="17" s="1"/>
  <c r="EY79" i="17" s="1"/>
  <c r="GE79" i="17" s="1"/>
  <c r="HK79" i="17" s="1"/>
  <c r="CT79" i="17"/>
  <c r="DZ79" i="17" s="1"/>
  <c r="FF79" i="17" s="1"/>
  <c r="GL79" i="17" s="1"/>
  <c r="HR79" i="17" s="1"/>
  <c r="BO79" i="17"/>
  <c r="BH79" i="17"/>
  <c r="CN79" i="17" s="1"/>
  <c r="DT79" i="17" s="1"/>
  <c r="CM78" i="17"/>
  <c r="DS78" i="17" s="1"/>
  <c r="EY78" i="17" s="1"/>
  <c r="GE78" i="17" s="1"/>
  <c r="HK78" i="17" s="1"/>
  <c r="AJ78" i="17"/>
  <c r="CM76" i="17"/>
  <c r="AJ76" i="17"/>
  <c r="CM74" i="17"/>
  <c r="DS74" i="17" s="1"/>
  <c r="EY74" i="17" s="1"/>
  <c r="GE74" i="17" s="1"/>
  <c r="HK74" i="17" s="1"/>
  <c r="BN74" i="17"/>
  <c r="CT74" i="17" s="1"/>
  <c r="DZ74" i="17" s="1"/>
  <c r="FF74" i="17" s="1"/>
  <c r="GL74" i="17" s="1"/>
  <c r="HR74" i="17" s="1"/>
  <c r="BO73" i="17"/>
  <c r="AJ72" i="17"/>
  <c r="CM70" i="17"/>
  <c r="AJ70" i="17"/>
  <c r="CT68" i="17"/>
  <c r="DZ68" i="17" s="1"/>
  <c r="FF68" i="17" s="1"/>
  <c r="GL68" i="17" s="1"/>
  <c r="HR68" i="17" s="1"/>
  <c r="AJ66" i="17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AJ52" i="17"/>
  <c r="CN51" i="17"/>
  <c r="DT51" i="17" s="1"/>
  <c r="EZ51" i="17" s="1"/>
  <c r="GF51" i="17" s="1"/>
  <c r="HL51" i="17" s="1"/>
  <c r="CU51" i="17"/>
  <c r="EA51" i="17" s="1"/>
  <c r="FG51" i="17" s="1"/>
  <c r="GM51" i="17" s="1"/>
  <c r="HS51" i="17" s="1"/>
  <c r="BG51" i="17"/>
  <c r="CM51" i="17" s="1"/>
  <c r="DS51" i="17" s="1"/>
  <c r="EY51" i="17" s="1"/>
  <c r="GE51" i="17" s="1"/>
  <c r="HK51" i="17" s="1"/>
  <c r="CT43" i="17"/>
  <c r="DZ43" i="17" s="1"/>
  <c r="FF43" i="17" s="1"/>
  <c r="GL43" i="17" s="1"/>
  <c r="HR43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AJ41" i="17"/>
  <c r="CM39" i="17"/>
  <c r="AJ39" i="17"/>
  <c r="CM37" i="17"/>
  <c r="DS37" i="17" s="1"/>
  <c r="EY37" i="17" s="1"/>
  <c r="GE37" i="17" s="1"/>
  <c r="HK37" i="17" s="1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DS21" i="17" s="1"/>
  <c r="EY21" i="17" s="1"/>
  <c r="GE21" i="17" s="1"/>
  <c r="HK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EE43" i="11"/>
  <c r="O134" i="17" s="1"/>
  <c r="EC33" i="1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FC132" i="17" s="1"/>
  <c r="X235" i="17"/>
  <c r="D41" i="31" s="1"/>
  <c r="E41" i="31" s="1"/>
  <c r="D12" i="57"/>
  <c r="E42" i="60"/>
  <c r="E42" i="56"/>
  <c r="E44" i="48"/>
  <c r="E40" i="53"/>
  <c r="CS133" i="17"/>
  <c r="DY133" i="17" s="1"/>
  <c r="FE133" i="17" s="1"/>
  <c r="GK133" i="17" s="1"/>
  <c r="HQ133" i="17" s="1"/>
  <c r="BK136" i="17"/>
  <c r="CQ136" i="17" s="1"/>
  <c r="DW136" i="17" s="1"/>
  <c r="FC136" i="17" s="1"/>
  <c r="GI136" i="17" s="1"/>
  <c r="HO136" i="17" s="1"/>
  <c r="DN135" i="17"/>
  <c r="ET135" i="17" s="1"/>
  <c r="FZ135" i="17" s="1"/>
  <c r="HF135" i="17" s="1"/>
  <c r="AZ134" i="17"/>
  <c r="BO134" i="17" s="1"/>
  <c r="BP134" i="17" s="1"/>
  <c r="DH128" i="17"/>
  <c r="DM165" i="17"/>
  <c r="CW165" i="17"/>
  <c r="BQ142" i="17"/>
  <c r="CG142" i="17"/>
  <c r="BA141" i="17"/>
  <c r="AM147" i="17"/>
  <c r="DR213" i="17"/>
  <c r="CL215" i="17"/>
  <c r="N209" i="17"/>
  <c r="F211" i="17"/>
  <c r="FQ176" i="17"/>
  <c r="FU176" i="17"/>
  <c r="BA163" i="17"/>
  <c r="CG164" i="17"/>
  <c r="FB159" i="17"/>
  <c r="GH159" i="17" s="1"/>
  <c r="HN159" i="17" s="1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CW108" i="17"/>
  <c r="CM240" i="17"/>
  <c r="HO241" i="17"/>
  <c r="HJ241" i="17"/>
  <c r="DY241" i="17"/>
  <c r="DW241" i="17"/>
  <c r="DR241" i="17"/>
  <c r="DP241" i="17"/>
  <c r="CM233" i="17"/>
  <c r="DS233" i="17" s="1"/>
  <c r="FC230" i="17"/>
  <c r="GI230" i="17" s="1"/>
  <c r="HO230" i="17" s="1"/>
  <c r="DW225" i="17"/>
  <c r="FC225" i="17" s="1"/>
  <c r="GI225" i="17" s="1"/>
  <c r="HO225" i="17" s="1"/>
  <c r="EN226" i="17"/>
  <c r="DS221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AT215" i="17"/>
  <c r="BH213" i="17"/>
  <c r="CN213" i="17" s="1"/>
  <c r="DS209" i="17"/>
  <c r="GB202" i="17"/>
  <c r="HH202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GK188" i="17"/>
  <c r="HQ188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AP21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DX174" i="17"/>
  <c r="AJ174" i="17"/>
  <c r="FN173" i="17"/>
  <c r="ED211" i="17"/>
  <c r="GX168" i="17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CM158" i="17"/>
  <c r="DS158" i="17" s="1"/>
  <c r="EY158" i="17" s="1"/>
  <c r="GE158" i="17" s="1"/>
  <c r="HK158" i="17" s="1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DW146" i="17" s="1"/>
  <c r="FC146" i="17" s="1"/>
  <c r="GI146" i="17" s="1"/>
  <c r="HO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L139" i="17"/>
  <c r="FL161" i="17" s="1"/>
  <c r="BH137" i="17"/>
  <c r="CN137" i="17" s="1"/>
  <c r="DT137" i="17" s="1"/>
  <c r="ES136" i="17"/>
  <c r="DR132" i="17"/>
  <c r="EX132" i="17" s="1"/>
  <c r="GD132" i="17" s="1"/>
  <c r="CL138" i="17"/>
  <c r="CN117" i="17"/>
  <c r="DM110" i="17"/>
  <c r="CW110" i="17"/>
  <c r="DM99" i="17"/>
  <c r="ES99" i="17" s="1"/>
  <c r="CW99" i="17"/>
  <c r="DM97" i="17"/>
  <c r="CW97" i="17"/>
  <c r="GX241" i="17"/>
  <c r="AY241" i="17"/>
  <c r="BM241" i="17"/>
  <c r="BK241" i="17"/>
  <c r="DT240" i="17"/>
  <c r="D48" i="45" s="1"/>
  <c r="BH236" i="17"/>
  <c r="CN236" i="17" s="1"/>
  <c r="DT236" i="17" s="1"/>
  <c r="D45" i="45" s="1"/>
  <c r="E43" i="48"/>
  <c r="E43" i="41"/>
  <c r="E41" i="35"/>
  <c r="BN235" i="17"/>
  <c r="CT235" i="17" s="1"/>
  <c r="DZ235" i="17" s="1"/>
  <c r="C22" i="45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E9" i="56"/>
  <c r="E9" i="53"/>
  <c r="E9" i="48"/>
  <c r="E9" i="41"/>
  <c r="E26" i="56"/>
  <c r="E27" i="48"/>
  <c r="E27" i="41"/>
  <c r="FC221" i="17"/>
  <c r="GI221" i="17" s="1"/>
  <c r="HO221" i="17" s="1"/>
  <c r="BO221" i="17"/>
  <c r="BH221" i="17"/>
  <c r="CN221" i="17" s="1"/>
  <c r="DT221" i="17" s="1"/>
  <c r="E45" i="53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7" i="17"/>
  <c r="DS217" i="17" s="1"/>
  <c r="EY217" i="17" s="1"/>
  <c r="GE217" i="17" s="1"/>
  <c r="HK217" i="17" s="1"/>
  <c r="DF215" i="17"/>
  <c r="CY215" i="17" s="1"/>
  <c r="CM213" i="17"/>
  <c r="CI210" i="17"/>
  <c r="DO210" i="17" s="1"/>
  <c r="EU210" i="17" s="1"/>
  <c r="GA210" i="17" s="1"/>
  <c r="HG210" i="17" s="1"/>
  <c r="CN210" i="17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GA207" i="17"/>
  <c r="HG207" i="17" s="1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EY204" i="17"/>
  <c r="GE204" i="17" s="1"/>
  <c r="HK204" i="17" s="1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GE201" i="17"/>
  <c r="HK201" i="17" s="1"/>
  <c r="CN201" i="17"/>
  <c r="EY200" i="17"/>
  <c r="GE200" i="17" s="1"/>
  <c r="HK200" i="17" s="1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O198" i="17"/>
  <c r="BP198" i="17" s="1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CT195" i="17"/>
  <c r="DZ195" i="17" s="1"/>
  <c r="FS194" i="17"/>
  <c r="FW194" i="17" s="1"/>
  <c r="EU194" i="17"/>
  <c r="GA194" i="17" s="1"/>
  <c r="HG194" i="17" s="1"/>
  <c r="EM194" i="17"/>
  <c r="EQ194" i="17" s="1"/>
  <c r="BJ194" i="17"/>
  <c r="CP194" i="17" s="1"/>
  <c r="DV194" i="17" s="1"/>
  <c r="BO194" i="17"/>
  <c r="HC191" i="17"/>
  <c r="GW191" i="17"/>
  <c r="GK193" i="17"/>
  <c r="HQ193" i="17" s="1"/>
  <c r="GI193" i="17"/>
  <c r="HO193" i="17" s="1"/>
  <c r="GC193" i="17"/>
  <c r="HI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DS189" i="17"/>
  <c r="EY189" i="17" s="1"/>
  <c r="GE189" i="17" s="1"/>
  <c r="HK189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N185" i="17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H175" i="17"/>
  <c r="DN175" i="17" s="1"/>
  <c r="ET175" i="17" s="1"/>
  <c r="FZ175" i="17" s="1"/>
  <c r="HF175" i="17" s="1"/>
  <c r="AT173" i="17"/>
  <c r="GX173" i="17"/>
  <c r="FX173" i="17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CT151" i="17"/>
  <c r="DZ151" i="17" s="1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AQ161" i="17"/>
  <c r="C31" i="35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J91" i="17"/>
  <c r="N91" i="17"/>
  <c r="CW89" i="17"/>
  <c r="DM89" i="17"/>
  <c r="DM43" i="17"/>
  <c r="CW43" i="17"/>
  <c r="DM34" i="17"/>
  <c r="EC34" i="17" s="1"/>
  <c r="CW34" i="17"/>
  <c r="DM28" i="17"/>
  <c r="EC28" i="17" s="1"/>
  <c r="CW28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CM135" i="17" s="1"/>
  <c r="DS135" i="17" s="1"/>
  <c r="EY135" i="17" s="1"/>
  <c r="GE135" i="17" s="1"/>
  <c r="HK135" i="17" s="1"/>
  <c r="BQ135" i="17"/>
  <c r="HD134" i="17"/>
  <c r="ER134" i="17"/>
  <c r="BQ132" i="17"/>
  <c r="GV139" i="17"/>
  <c r="GV161" i="17" s="1"/>
  <c r="D32" i="60" s="1"/>
  <c r="GT139" i="17"/>
  <c r="GP139" i="17"/>
  <c r="GP161" i="17" s="1"/>
  <c r="EO139" i="17"/>
  <c r="EO161" i="17" s="1"/>
  <c r="C8" i="53" s="1"/>
  <c r="CZ131" i="17"/>
  <c r="CW131" i="17"/>
  <c r="AV131" i="17"/>
  <c r="R131" i="17"/>
  <c r="AC131" i="17" s="1"/>
  <c r="CK130" i="17"/>
  <c r="CS130" i="17"/>
  <c r="BH130" i="17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BD127" i="17"/>
  <c r="CJ127" i="17" s="1"/>
  <c r="DP127" i="17" s="1"/>
  <c r="EV127" i="17" s="1"/>
  <c r="GB127" i="17" s="1"/>
  <c r="HH127" i="17" s="1"/>
  <c r="BB127" i="17"/>
  <c r="R127" i="17"/>
  <c r="S127" i="17" s="1"/>
  <c r="AJ127" i="17" s="1"/>
  <c r="N127" i="17"/>
  <c r="N128" i="17" s="1"/>
  <c r="EQ128" i="17"/>
  <c r="EQ129" i="17" s="1"/>
  <c r="EK128" i="17"/>
  <c r="EK129" i="17" s="1"/>
  <c r="AT128" i="17"/>
  <c r="AT129" i="17" s="1"/>
  <c r="AT139" i="17" s="1"/>
  <c r="BG126" i="17"/>
  <c r="CM126" i="17" s="1"/>
  <c r="DS126" i="17" s="1"/>
  <c r="EY126" i="17" s="1"/>
  <c r="GE126" i="17" s="1"/>
  <c r="HK126" i="17" s="1"/>
  <c r="CE128" i="17"/>
  <c r="CF125" i="17"/>
  <c r="CU125" i="17" s="1"/>
  <c r="BN125" i="17"/>
  <c r="BF128" i="17"/>
  <c r="BF129" i="17" s="1"/>
  <c r="BG125" i="17"/>
  <c r="R125" i="17"/>
  <c r="S125" i="17" s="1"/>
  <c r="EN129" i="17"/>
  <c r="EL129" i="17"/>
  <c r="EL139" i="17" s="1"/>
  <c r="EJ129" i="17"/>
  <c r="EJ139" i="17" s="1"/>
  <c r="EJ161" i="17" s="1"/>
  <c r="D32" i="53" s="1"/>
  <c r="EH129" i="17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BP118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AC114" i="17"/>
  <c r="CW113" i="17"/>
  <c r="BH113" i="17"/>
  <c r="BI113" i="17" s="1"/>
  <c r="BG113" i="17"/>
  <c r="CM113" i="17" s="1"/>
  <c r="DS113" i="17" s="1"/>
  <c r="EY113" i="17" s="1"/>
  <c r="GE113" i="17" s="1"/>
  <c r="HK113" i="17" s="1"/>
  <c r="BP112" i="17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CM109" i="17"/>
  <c r="DS109" i="17" s="1"/>
  <c r="EY109" i="17" s="1"/>
  <c r="GE109" i="17" s="1"/>
  <c r="HK109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BP104" i="17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CM93" i="17"/>
  <c r="DS93" i="17" s="1"/>
  <c r="EY93" i="17" s="1"/>
  <c r="GE93" i="17" s="1"/>
  <c r="HK93" i="17" s="1"/>
  <c r="BQ92" i="17"/>
  <c r="BO92" i="17"/>
  <c r="BH92" i="17"/>
  <c r="CN92" i="17" s="1"/>
  <c r="DT92" i="17" s="1"/>
  <c r="EZ92" i="17" s="1"/>
  <c r="GF92" i="17" s="1"/>
  <c r="HL92" i="17" s="1"/>
  <c r="CG90" i="17"/>
  <c r="DM90" i="17" s="1"/>
  <c r="EC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CW87" i="17"/>
  <c r="ES83" i="17"/>
  <c r="FI83" i="17" s="1"/>
  <c r="EC83" i="17"/>
  <c r="DM82" i="17"/>
  <c r="CW82" i="17"/>
  <c r="AC82" i="17"/>
  <c r="BH82" i="17"/>
  <c r="BI82" i="17" s="1"/>
  <c r="DM68" i="17"/>
  <c r="CW68" i="17"/>
  <c r="DM56" i="17"/>
  <c r="CW56" i="17"/>
  <c r="S56" i="17"/>
  <c r="AJ56" i="17" s="1"/>
  <c r="AC56" i="17"/>
  <c r="DN136" i="17"/>
  <c r="ET136" i="17" s="1"/>
  <c r="FZ136" i="17" s="1"/>
  <c r="HF136" i="17" s="1"/>
  <c r="DT135" i="17"/>
  <c r="EZ135" i="17" s="1"/>
  <c r="GF135" i="17" s="1"/>
  <c r="HL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EG139" i="17"/>
  <c r="AF139" i="17"/>
  <c r="AF161" i="17" s="1"/>
  <c r="AD139" i="17"/>
  <c r="AD161" i="17" s="1"/>
  <c r="FV139" i="17"/>
  <c r="FV161" i="17" s="1"/>
  <c r="D8" i="56" s="1"/>
  <c r="FP139" i="17"/>
  <c r="FP161" i="17" s="1"/>
  <c r="D32" i="56" s="1"/>
  <c r="DE128" i="17"/>
  <c r="DD129" i="17"/>
  <c r="DD139" i="17" s="1"/>
  <c r="DD161" i="17" s="1"/>
  <c r="D33" i="48" s="1"/>
  <c r="DB129" i="17"/>
  <c r="DB139" i="17" s="1"/>
  <c r="CX139" i="17"/>
  <c r="CX161" i="17" s="1"/>
  <c r="AI129" i="17"/>
  <c r="Z129" i="17"/>
  <c r="Z139" i="17" s="1"/>
  <c r="Z161" i="17" s="1"/>
  <c r="CT122" i="17"/>
  <c r="DZ122" i="17" s="1"/>
  <c r="FF122" i="17" s="1"/>
  <c r="GL122" i="17" s="1"/>
  <c r="HR122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CM119" i="17"/>
  <c r="DS119" i="17" s="1"/>
  <c r="EY119" i="17" s="1"/>
  <c r="GE119" i="17" s="1"/>
  <c r="HK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N108" i="17"/>
  <c r="DT108" i="17" s="1"/>
  <c r="EZ108" i="17" s="1"/>
  <c r="GF108" i="17" s="1"/>
  <c r="HL108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CT105" i="17"/>
  <c r="DZ105" i="17" s="1"/>
  <c r="FF105" i="17" s="1"/>
  <c r="GL105" i="17" s="1"/>
  <c r="HR105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BG99" i="17"/>
  <c r="CM99" i="17" s="1"/>
  <c r="DS99" i="17" s="1"/>
  <c r="EY99" i="17" s="1"/>
  <c r="GE99" i="17" s="1"/>
  <c r="HK99" i="17" s="1"/>
  <c r="CN97" i="17"/>
  <c r="DT97" i="17" s="1"/>
  <c r="EZ97" i="17" s="1"/>
  <c r="GF97" i="17" s="1"/>
  <c r="HL97" i="17" s="1"/>
  <c r="CM95" i="17"/>
  <c r="DS95" i="17" s="1"/>
  <c r="EY95" i="17" s="1"/>
  <c r="GE95" i="17" s="1"/>
  <c r="HK95" i="17" s="1"/>
  <c r="CM94" i="17"/>
  <c r="DS94" i="17" s="1"/>
  <c r="EY94" i="17" s="1"/>
  <c r="GE94" i="17" s="1"/>
  <c r="HK94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M92" i="17"/>
  <c r="DS92" i="17" s="1"/>
  <c r="EY92" i="17" s="1"/>
  <c r="GE92" i="17" s="1"/>
  <c r="HK92" i="17" s="1"/>
  <c r="DK123" i="17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AE92" i="11"/>
  <c r="AD94" i="11"/>
  <c r="AH25" i="11"/>
  <c r="Z34" i="11"/>
  <c r="Z35" i="11" s="1"/>
  <c r="Z37" i="11" s="1"/>
  <c r="BN81" i="17"/>
  <c r="CT81" i="17" s="1"/>
  <c r="DZ81" i="17" s="1"/>
  <c r="FF81" i="17" s="1"/>
  <c r="GL81" i="17" s="1"/>
  <c r="HR81" i="17" s="1"/>
  <c r="CU79" i="17"/>
  <c r="EA79" i="17" s="1"/>
  <c r="FG79" i="17" s="1"/>
  <c r="GM79" i="17" s="1"/>
  <c r="HS79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DS76" i="17"/>
  <c r="EY76" i="17" s="1"/>
  <c r="GE76" i="17" s="1"/>
  <c r="HK76" i="17" s="1"/>
  <c r="BN76" i="17"/>
  <c r="CT76" i="17" s="1"/>
  <c r="DZ76" i="17" s="1"/>
  <c r="FF76" i="17" s="1"/>
  <c r="GL76" i="17" s="1"/>
  <c r="HR76" i="17" s="1"/>
  <c r="AJ73" i="17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I56" i="17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DS27" i="17"/>
  <c r="EY27" i="17" s="1"/>
  <c r="GE27" i="17" s="1"/>
  <c r="HK27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H86" i="17"/>
  <c r="BI86" i="17" s="1"/>
  <c r="BG86" i="17"/>
  <c r="CM86" i="17" s="1"/>
  <c r="DS86" i="17" s="1"/>
  <c r="EY86" i="17" s="1"/>
  <c r="GE86" i="17" s="1"/>
  <c r="HK86" i="17" s="1"/>
  <c r="AY123" i="17"/>
  <c r="AY129" i="17" s="1"/>
  <c r="AS123" i="17"/>
  <c r="AS129" i="17" s="1"/>
  <c r="BP83" i="17"/>
  <c r="AC83" i="17"/>
  <c r="BG82" i="17"/>
  <c r="CM82" i="17" s="1"/>
  <c r="DS82" i="17" s="1"/>
  <c r="EY82" i="17" s="1"/>
  <c r="GE82" i="17" s="1"/>
  <c r="HK82" i="17" s="1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BP78" i="17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BN65" i="17"/>
  <c r="CT65" i="17" s="1"/>
  <c r="DZ65" i="17" s="1"/>
  <c r="FF65" i="17" s="1"/>
  <c r="GL65" i="17" s="1"/>
  <c r="HR65" i="17" s="1"/>
  <c r="BP64" i="17"/>
  <c r="AC64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CW59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AC52" i="17"/>
  <c r="DM51" i="17"/>
  <c r="BN51" i="17"/>
  <c r="CT51" i="17" s="1"/>
  <c r="DZ51" i="17" s="1"/>
  <c r="FF51" i="17" s="1"/>
  <c r="GL51" i="17" s="1"/>
  <c r="HR51" i="17" s="1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BP39" i="17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CN36" i="17" s="1"/>
  <c r="BG36" i="17"/>
  <c r="CM36" i="17" s="1"/>
  <c r="DS36" i="17" s="1"/>
  <c r="EY36" i="17" s="1"/>
  <c r="GE36" i="17" s="1"/>
  <c r="HK36" i="17" s="1"/>
  <c r="CW32" i="17"/>
  <c r="BH32" i="17"/>
  <c r="BG32" i="17"/>
  <c r="CM32" i="17" s="1"/>
  <c r="DS32" i="17" s="1"/>
  <c r="EY32" i="17" s="1"/>
  <c r="GE32" i="17" s="1"/>
  <c r="HK32" i="17" s="1"/>
  <c r="FY31" i="17"/>
  <c r="EC31" i="17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EB13" i="17"/>
  <c r="BP13" i="17"/>
  <c r="BP10" i="17"/>
  <c r="AP94" i="11"/>
  <c r="DO87" i="11"/>
  <c r="D85" i="11"/>
  <c r="AU85" i="11"/>
  <c r="BS72" i="11"/>
  <c r="DG9" i="11"/>
  <c r="DG12" i="11" s="1"/>
  <c r="DF12" i="11"/>
  <c r="HB132" i="17" s="1"/>
  <c r="HD132" i="17" s="1"/>
  <c r="CA9" i="11"/>
  <c r="BZ12" i="11"/>
  <c r="CD132" i="17" s="1"/>
  <c r="I9" i="11"/>
  <c r="M9" i="11"/>
  <c r="M12" i="11" s="1"/>
  <c r="G12" i="11"/>
  <c r="DJ84" i="11"/>
  <c r="DI85" i="11"/>
  <c r="CY85" i="11"/>
  <c r="BS85" i="11"/>
  <c r="N85" i="11"/>
  <c r="DG78" i="11"/>
  <c r="CA78" i="11"/>
  <c r="CI78" i="11"/>
  <c r="AE72" i="11"/>
  <c r="O72" i="11"/>
  <c r="DJ33" i="11"/>
  <c r="DJ30" i="11"/>
  <c r="W34" i="11"/>
  <c r="DJ24" i="11"/>
  <c r="AE35" i="11"/>
  <c r="AE37" i="11" s="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BK78" i="11"/>
  <c r="N78" i="11"/>
  <c r="O77" i="11"/>
  <c r="O78" i="11" s="1"/>
  <c r="CY78" i="11"/>
  <c r="BS78" i="11"/>
  <c r="BC78" i="1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C48" i="11"/>
  <c r="EC42" i="11"/>
  <c r="EC41" i="11"/>
  <c r="EC40" i="11"/>
  <c r="DM34" i="11"/>
  <c r="DM35" i="11" s="1"/>
  <c r="DM37" i="11" s="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DN24" i="11"/>
  <c r="DO24" i="11" s="1"/>
  <c r="EC23" i="11"/>
  <c r="EC22" i="11"/>
  <c r="EC21" i="11"/>
  <c r="EC20" i="11"/>
  <c r="DN19" i="11"/>
  <c r="DO19" i="11" s="1"/>
  <c r="DJ19" i="11"/>
  <c r="ED12" i="11"/>
  <c r="CP12" i="11"/>
  <c r="EP132" i="17" s="1"/>
  <c r="O10" i="11"/>
  <c r="CI12" i="11"/>
  <c r="AX12" i="11"/>
  <c r="AH12" i="11"/>
  <c r="DN18" i="11"/>
  <c r="DN11" i="11"/>
  <c r="DO11" i="11" s="1"/>
  <c r="W11" i="11"/>
  <c r="W10" i="11"/>
  <c r="DN9" i="11"/>
  <c r="AI235" i="17"/>
  <c r="BO235" i="17" s="1"/>
  <c r="CU235" i="17" s="1"/>
  <c r="EA235" i="17" s="1"/>
  <c r="D22" i="45" s="1"/>
  <c r="FR168" i="17"/>
  <c r="DL168" i="17"/>
  <c r="DF168" i="17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G168" i="17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AA168" i="17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DZ240" i="17"/>
  <c r="DX240" i="17"/>
  <c r="CR241" i="17"/>
  <c r="DV240" i="17"/>
  <c r="CP241" i="17"/>
  <c r="DS240" i="17"/>
  <c r="DQ240" i="17"/>
  <c r="CK241" i="17"/>
  <c r="DO240" i="17"/>
  <c r="CI241" i="17"/>
  <c r="C23" i="45"/>
  <c r="FF236" i="17"/>
  <c r="C35" i="45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D25" i="34"/>
  <c r="CU221" i="17"/>
  <c r="EA221" i="17" s="1"/>
  <c r="C49" i="45"/>
  <c r="D21" i="45"/>
  <c r="FG218" i="17"/>
  <c r="D41" i="48"/>
  <c r="EX213" i="17"/>
  <c r="DR215" i="17"/>
  <c r="DS213" i="17"/>
  <c r="CK215" i="17"/>
  <c r="DQ213" i="17"/>
  <c r="CI215" i="17"/>
  <c r="DO213" i="17"/>
  <c r="DT210" i="17"/>
  <c r="EK209" i="17"/>
  <c r="EY209" i="17" s="1"/>
  <c r="EU209" i="17"/>
  <c r="R209" i="17"/>
  <c r="AC209" i="17" s="1"/>
  <c r="R210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FB206" i="17" s="1"/>
  <c r="GH206" i="17" s="1"/>
  <c r="HN206" i="17" s="1"/>
  <c r="CU205" i="17"/>
  <c r="BP205" i="17"/>
  <c r="CU198" i="17"/>
  <c r="CU189" i="17"/>
  <c r="BP189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FZ156" i="17"/>
  <c r="HF156" i="17" s="1"/>
  <c r="ET160" i="17"/>
  <c r="HN155" i="17"/>
  <c r="HF155" i="17"/>
  <c r="FZ160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FI134" i="17"/>
  <c r="GJ132" i="17"/>
  <c r="GK241" i="17"/>
  <c r="GI241" i="17"/>
  <c r="GD241" i="17"/>
  <c r="GB241" i="17"/>
  <c r="CP226" i="17"/>
  <c r="GF217" i="17"/>
  <c r="HL217" i="17" s="1"/>
  <c r="GB191" i="17"/>
  <c r="EV191" i="17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Z125" i="17"/>
  <c r="FF235" i="17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49" i="45"/>
  <c r="EZ220" i="17"/>
  <c r="C21" i="45"/>
  <c r="FF218" i="17"/>
  <c r="EV213" i="17"/>
  <c r="DP215" i="17"/>
  <c r="D39" i="35"/>
  <c r="AM215" i="17"/>
  <c r="DT213" i="17"/>
  <c r="ES209" i="17"/>
  <c r="CU208" i="17"/>
  <c r="BP208" i="17"/>
  <c r="CU201" i="17"/>
  <c r="BP201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6" i="17"/>
  <c r="BP196" i="17"/>
  <c r="CU192" i="17"/>
  <c r="BP192" i="17"/>
  <c r="CW188" i="17"/>
  <c r="BD173" i="17"/>
  <c r="BI182" i="17"/>
  <c r="CN182" i="17"/>
  <c r="BI179" i="17"/>
  <c r="CN179" i="17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HF150" i="17"/>
  <c r="HF154" i="17" s="1"/>
  <c r="FZ154" i="17"/>
  <c r="EV150" i="17"/>
  <c r="BI150" i="17"/>
  <c r="CN150" i="17"/>
  <c r="DT136" i="17"/>
  <c r="CR226" i="17"/>
  <c r="HH191" i="17"/>
  <c r="FQ191" i="17"/>
  <c r="DP191" i="17"/>
  <c r="CJ191" i="17"/>
  <c r="BD191" i="17"/>
  <c r="CH186" i="17"/>
  <c r="DN186" i="17" s="1"/>
  <c r="ET186" i="17" s="1"/>
  <c r="DL173" i="17"/>
  <c r="DV173" i="17"/>
  <c r="C18" i="48"/>
  <c r="G160" i="17"/>
  <c r="BI159" i="17"/>
  <c r="CN159" i="17"/>
  <c r="AJ159" i="17"/>
  <c r="BO159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CI160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EB148" i="17"/>
  <c r="FG148" i="17"/>
  <c r="FC148" i="17"/>
  <c r="DW154" i="17"/>
  <c r="EU148" i="17"/>
  <c r="DO154" i="17"/>
  <c r="CV148" i="17"/>
  <c r="BD146" i="17"/>
  <c r="CJ146" i="17" s="1"/>
  <c r="DP146" i="17" s="1"/>
  <c r="EV146" i="17" s="1"/>
  <c r="GB146" i="17" s="1"/>
  <c r="HH146" i="17" s="1"/>
  <c r="AP147" i="17"/>
  <c r="CN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EK139" i="17" s="1"/>
  <c r="AJ130" i="17"/>
  <c r="AI131" i="17"/>
  <c r="CT127" i="17"/>
  <c r="DZ127" i="17" s="1"/>
  <c r="FF127" i="17" s="1"/>
  <c r="GL127" i="17" s="1"/>
  <c r="HR127" i="17" s="1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CM125" i="17"/>
  <c r="CW121" i="17"/>
  <c r="DM121" i="17"/>
  <c r="EC110" i="17"/>
  <c r="ES110" i="17"/>
  <c r="CW109" i="17"/>
  <c r="DM109" i="17"/>
  <c r="EC108" i="17"/>
  <c r="ES108" i="17"/>
  <c r="CW105" i="17"/>
  <c r="DM105" i="17"/>
  <c r="CW103" i="17"/>
  <c r="DM103" i="17"/>
  <c r="EC99" i="17"/>
  <c r="EC97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1" i="17"/>
  <c r="GL151" i="17" s="1"/>
  <c r="HR151" i="17" s="1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Z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HK134" i="17"/>
  <c r="CQ134" i="17"/>
  <c r="DW134" i="17" s="1"/>
  <c r="FC134" i="17" s="1"/>
  <c r="GI134" i="17" s="1"/>
  <c r="HO134" i="17" s="1"/>
  <c r="AS138" i="17"/>
  <c r="CT134" i="17"/>
  <c r="DZ134" i="17" s="1"/>
  <c r="FF134" i="17" s="1"/>
  <c r="GL134" i="17" s="1"/>
  <c r="HR134" i="17" s="1"/>
  <c r="DF138" i="17"/>
  <c r="CZ138" i="17"/>
  <c r="CM133" i="17"/>
  <c r="DS133" i="17" s="1"/>
  <c r="EY133" i="17" s="1"/>
  <c r="GE133" i="17" s="1"/>
  <c r="HK133" i="17" s="1"/>
  <c r="BH133" i="17"/>
  <c r="EQ138" i="17"/>
  <c r="CP138" i="17"/>
  <c r="BL138" i="17"/>
  <c r="DP130" i="17"/>
  <c r="CR130" i="17"/>
  <c r="CI130" i="17"/>
  <c r="BQ130" i="17"/>
  <c r="AC130" i="17"/>
  <c r="BD128" i="17"/>
  <c r="AJ115" i="17"/>
  <c r="AJ113" i="17"/>
  <c r="AJ100" i="17"/>
  <c r="AK184" i="17"/>
  <c r="BQ184" i="17"/>
  <c r="CW184" i="17"/>
  <c r="EC184" i="17"/>
  <c r="AC181" i="17"/>
  <c r="BH181" i="17"/>
  <c r="DE180" i="17"/>
  <c r="DS180" i="17" s="1"/>
  <c r="EY180" i="17" s="1"/>
  <c r="GE180" i="17" s="1"/>
  <c r="HK180" i="17" s="1"/>
  <c r="DI180" i="17"/>
  <c r="DK180" i="17" s="1"/>
  <c r="BP180" i="17"/>
  <c r="CW180" i="17"/>
  <c r="DM180" i="17"/>
  <c r="FI179" i="17"/>
  <c r="FY179" i="17"/>
  <c r="BP179" i="17"/>
  <c r="CU179" i="17"/>
  <c r="DE176" i="17"/>
  <c r="DS176" i="17" s="1"/>
  <c r="DI176" i="17"/>
  <c r="BP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AD168" i="17"/>
  <c r="AH169" i="17"/>
  <c r="BJ169" i="17"/>
  <c r="BP167" i="17"/>
  <c r="CU167" i="17"/>
  <c r="AK167" i="17"/>
  <c r="CW167" i="17"/>
  <c r="CR164" i="17"/>
  <c r="BJ163" i="17"/>
  <c r="CP164" i="17"/>
  <c r="BF163" i="17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BP181" i="17"/>
  <c r="CU181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BO165" i="17"/>
  <c r="D37" i="53"/>
  <c r="CT164" i="17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BO154" i="17" s="1"/>
  <c r="BP154" i="17" s="1"/>
  <c r="FE148" i="17"/>
  <c r="DY154" i="17"/>
  <c r="EW148" i="17"/>
  <c r="DQ154" i="17"/>
  <c r="BA148" i="17"/>
  <c r="AM154" i="17"/>
  <c r="DL144" i="17"/>
  <c r="CF144" i="17"/>
  <c r="CB147" i="17"/>
  <c r="FI143" i="17"/>
  <c r="FY143" i="17"/>
  <c r="AJ143" i="17"/>
  <c r="BO143" i="17"/>
  <c r="BH142" i="17"/>
  <c r="GQ141" i="17"/>
  <c r="GQ147" i="17" s="1"/>
  <c r="GT147" i="17"/>
  <c r="GT161" i="17" s="1"/>
  <c r="CU141" i="17"/>
  <c r="P141" i="17"/>
  <c r="P147" i="17" s="1"/>
  <c r="N147" i="17"/>
  <c r="HD140" i="17"/>
  <c r="GZ147" i="17"/>
  <c r="HN140" i="17"/>
  <c r="HJ140" i="17"/>
  <c r="CY140" i="17"/>
  <c r="CY147" i="17" s="1"/>
  <c r="CY161" i="17" s="1"/>
  <c r="DB147" i="17"/>
  <c r="EA140" i="17"/>
  <c r="DS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ES132" i="17"/>
  <c r="CJ132" i="17"/>
  <c r="BD138" i="17"/>
  <c r="CH132" i="17"/>
  <c r="BB138" i="17"/>
  <c r="BN132" i="17"/>
  <c r="AH138" i="17"/>
  <c r="FX130" i="17"/>
  <c r="FX131" i="17" s="1"/>
  <c r="FT131" i="17"/>
  <c r="FT139" i="17" s="1"/>
  <c r="BN131" i="17"/>
  <c r="EU126" i="17"/>
  <c r="GA126" i="17" s="1"/>
  <c r="DO128" i="17"/>
  <c r="FB125" i="17"/>
  <c r="DV128" i="17"/>
  <c r="EX125" i="17"/>
  <c r="EV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C113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S184" i="17"/>
  <c r="EY184" i="17" s="1"/>
  <c r="GE184" i="17" s="1"/>
  <c r="HK184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CR166" i="17"/>
  <c r="DX166" i="17" s="1"/>
  <c r="FD166" i="17" s="1"/>
  <c r="GJ166" i="17" s="1"/>
  <c r="HP166" i="17" s="1"/>
  <c r="GX163" i="17"/>
  <c r="FR163" i="17"/>
  <c r="AZ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L241" i="17"/>
  <c r="DF241" i="17"/>
  <c r="BY241" i="17"/>
  <c r="AZ241" i="17"/>
  <c r="AT241" i="17"/>
  <c r="BH241" i="17" s="1"/>
  <c r="E24" i="56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FF231" i="17" s="1"/>
  <c r="GL231" i="17" s="1"/>
  <c r="HR231" i="17" s="1"/>
  <c r="EK231" i="17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E9" i="60"/>
  <c r="E14" i="60"/>
  <c r="E14" i="56"/>
  <c r="E14" i="53"/>
  <c r="E16" i="48"/>
  <c r="E16" i="41"/>
  <c r="HD222" i="17"/>
  <c r="E26" i="60"/>
  <c r="E26" i="53"/>
  <c r="E49" i="41"/>
  <c r="CT220" i="17"/>
  <c r="DZ220" i="17" s="1"/>
  <c r="E46" i="35"/>
  <c r="GW215" i="17"/>
  <c r="C38" i="60" s="1"/>
  <c r="E38" i="60" s="1"/>
  <c r="FR215" i="17"/>
  <c r="D38" i="56" s="1"/>
  <c r="EK215" i="17"/>
  <c r="C38" i="53" s="1"/>
  <c r="E38" i="53" s="1"/>
  <c r="BG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J207" i="17"/>
  <c r="CP207" i="17" s="1"/>
  <c r="DV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FF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DZ188" i="17" s="1"/>
  <c r="FF188" i="17" s="1"/>
  <c r="GL188" i="17" s="1"/>
  <c r="HR188" i="17" s="1"/>
  <c r="CU188" i="17"/>
  <c r="BH188" i="17"/>
  <c r="DO186" i="17"/>
  <c r="EU186" i="17" s="1"/>
  <c r="GA186" i="17" s="1"/>
  <c r="HG186" i="17" s="1"/>
  <c r="DI186" i="17"/>
  <c r="DI185" i="17"/>
  <c r="DK185" i="17" s="1"/>
  <c r="DZ185" i="17" s="1"/>
  <c r="FF185" i="17" s="1"/>
  <c r="GL185" i="17" s="1"/>
  <c r="HR185" i="17" s="1"/>
  <c r="CU185" i="17"/>
  <c r="AM185" i="17"/>
  <c r="BA185" i="17" s="1"/>
  <c r="HU184" i="17"/>
  <c r="GO184" i="17"/>
  <c r="FI184" i="17"/>
  <c r="BL184" i="17"/>
  <c r="CR184" i="17" s="1"/>
  <c r="DX184" i="17" s="1"/>
  <c r="FD184" i="17" s="1"/>
  <c r="GJ184" i="17" s="1"/>
  <c r="HP184" i="17" s="1"/>
  <c r="CU184" i="17"/>
  <c r="GJ182" i="17"/>
  <c r="HP182" i="17" s="1"/>
  <c r="BN181" i="17"/>
  <c r="CT181" i="17" s="1"/>
  <c r="BQ180" i="17"/>
  <c r="CS180" i="17"/>
  <c r="DY180" i="17" s="1"/>
  <c r="FE180" i="17" s="1"/>
  <c r="GK180" i="17" s="1"/>
  <c r="HQ180" i="17" s="1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Q173" i="17"/>
  <c r="FD174" i="17"/>
  <c r="DE173" i="17"/>
  <c r="C40" i="48" s="1"/>
  <c r="CK173" i="17"/>
  <c r="CG174" i="17"/>
  <c r="CE173" i="17"/>
  <c r="CC173" i="17"/>
  <c r="CC211" i="17" s="1"/>
  <c r="C20" i="41" s="1"/>
  <c r="BY173" i="17"/>
  <c r="C40" i="41" s="1"/>
  <c r="CT174" i="17"/>
  <c r="BH174" i="17"/>
  <c r="AN174" i="17"/>
  <c r="BB174" i="17" s="1"/>
  <c r="CH174" i="17" s="1"/>
  <c r="AA173" i="17"/>
  <c r="N173" i="17"/>
  <c r="AX173" i="17"/>
  <c r="AN173" i="17" s="1"/>
  <c r="BB173" i="17" s="1"/>
  <c r="T173" i="17"/>
  <c r="AK173" i="17" s="1"/>
  <c r="BO170" i="17"/>
  <c r="BO168" i="17" s="1"/>
  <c r="D18" i="48"/>
  <c r="D39" i="48"/>
  <c r="G39" i="48" s="1"/>
  <c r="D18" i="41"/>
  <c r="D39" i="41"/>
  <c r="D36" i="60"/>
  <c r="D16" i="31"/>
  <c r="E16" i="31" s="1"/>
  <c r="BQ167" i="17"/>
  <c r="ES166" i="17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EY164" i="17"/>
  <c r="GE164" i="17" s="1"/>
  <c r="DL163" i="17"/>
  <c r="DL211" i="17" s="1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CT159" i="17"/>
  <c r="DZ159" i="17" s="1"/>
  <c r="FF159" i="17" s="1"/>
  <c r="GL159" i="17" s="1"/>
  <c r="HR159" i="17" s="1"/>
  <c r="GQ160" i="17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ET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HE150" i="17"/>
  <c r="HU150" i="17" s="1"/>
  <c r="AC150" i="17"/>
  <c r="EQ154" i="17"/>
  <c r="EK154" i="17"/>
  <c r="CT149" i="17"/>
  <c r="DZ149" i="17" s="1"/>
  <c r="FF149" i="17" s="1"/>
  <c r="GL149" i="17" s="1"/>
  <c r="HR149" i="17" s="1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EV144" i="17"/>
  <c r="GB144" i="17" s="1"/>
  <c r="HH144" i="17" s="1"/>
  <c r="DM144" i="17"/>
  <c r="BQ144" i="17"/>
  <c r="CQ144" i="17"/>
  <c r="DW144" i="17" s="1"/>
  <c r="FC144" i="17" s="1"/>
  <c r="GI144" i="17" s="1"/>
  <c r="HO144" i="17" s="1"/>
  <c r="BH143" i="17"/>
  <c r="AC143" i="17"/>
  <c r="EQ147" i="17"/>
  <c r="BN141" i="17"/>
  <c r="CT141" i="17" s="1"/>
  <c r="DZ141" i="17" s="1"/>
  <c r="FF141" i="17" s="1"/>
  <c r="GL141" i="17" s="1"/>
  <c r="HR141" i="17" s="1"/>
  <c r="DF147" i="17"/>
  <c r="ER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CN130" i="17"/>
  <c r="BP94" i="17"/>
  <c r="CU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EC71" i="17"/>
  <c r="ES71" i="17"/>
  <c r="CW70" i="17"/>
  <c r="DM70" i="17"/>
  <c r="CW66" i="17"/>
  <c r="DM66" i="17"/>
  <c r="CW62" i="17"/>
  <c r="DM62" i="17"/>
  <c r="CW60" i="17"/>
  <c r="DM60" i="17"/>
  <c r="EC59" i="17"/>
  <c r="ES59" i="17"/>
  <c r="CW58" i="17"/>
  <c r="DM58" i="17"/>
  <c r="EC55" i="17"/>
  <c r="ES55" i="17"/>
  <c r="CW54" i="17"/>
  <c r="DM54" i="17"/>
  <c r="EC53" i="17"/>
  <c r="ES53" i="17"/>
  <c r="CW52" i="17"/>
  <c r="DM52" i="17"/>
  <c r="CQ127" i="17"/>
  <c r="DW127" i="17" s="1"/>
  <c r="FC127" i="17" s="1"/>
  <c r="GI127" i="17" s="1"/>
  <c r="HO127" i="17" s="1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W80" i="17"/>
  <c r="DM80" i="17"/>
  <c r="CW75" i="17"/>
  <c r="DM75" i="17"/>
  <c r="CW69" i="17"/>
  <c r="DM69" i="17"/>
  <c r="EC68" i="17"/>
  <c r="ES68" i="17"/>
  <c r="CW67" i="17"/>
  <c r="DM67" i="17"/>
  <c r="CW65" i="17"/>
  <c r="DM65" i="17"/>
  <c r="CW57" i="17"/>
  <c r="DM57" i="17"/>
  <c r="EC56" i="17"/>
  <c r="ES56" i="17"/>
  <c r="BI49" i="17"/>
  <c r="BI47" i="17"/>
  <c r="BI45" i="17"/>
  <c r="D16" i="56"/>
  <c r="D16" i="35"/>
  <c r="C37" i="60"/>
  <c r="HD145" i="17"/>
  <c r="DN144" i="17"/>
  <c r="ET144" i="17" s="1"/>
  <c r="FZ144" i="17" s="1"/>
  <c r="HF144" i="17" s="1"/>
  <c r="CS144" i="17"/>
  <c r="GM142" i="17"/>
  <c r="HO141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I128" i="17"/>
  <c r="CB128" i="17"/>
  <c r="CB129" i="17" s="1"/>
  <c r="BK128" i="17"/>
  <c r="BK129" i="17" s="1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J129" i="17" s="1"/>
  <c r="BE123" i="17"/>
  <c r="BC123" i="17"/>
  <c r="BC129" i="17" s="1"/>
  <c r="BA123" i="17"/>
  <c r="AK123" i="17"/>
  <c r="AH123" i="17"/>
  <c r="AH129" i="17" s="1"/>
  <c r="AA123" i="17"/>
  <c r="Q123" i="17"/>
  <c r="Q129" i="17" s="1"/>
  <c r="I123" i="17"/>
  <c r="BO122" i="17"/>
  <c r="CU121" i="17"/>
  <c r="BH121" i="17"/>
  <c r="CU118" i="17"/>
  <c r="BH118" i="17"/>
  <c r="CU116" i="17"/>
  <c r="BH116" i="17"/>
  <c r="CN115" i="17"/>
  <c r="BO115" i="17"/>
  <c r="BH114" i="17"/>
  <c r="CN113" i="17"/>
  <c r="BO113" i="17"/>
  <c r="CU112" i="17"/>
  <c r="BH112" i="17"/>
  <c r="CN111" i="17"/>
  <c r="BO111" i="17"/>
  <c r="CN110" i="17"/>
  <c r="BO110" i="17"/>
  <c r="CU109" i="17"/>
  <c r="BH109" i="17"/>
  <c r="N107" i="17"/>
  <c r="CU106" i="17"/>
  <c r="BH106" i="17"/>
  <c r="N105" i="17"/>
  <c r="CU104" i="17"/>
  <c r="BH104" i="17"/>
  <c r="CU103" i="17"/>
  <c r="BH103" i="17"/>
  <c r="N102" i="17"/>
  <c r="BO100" i="17"/>
  <c r="BO99" i="17"/>
  <c r="BQ94" i="17"/>
  <c r="GO93" i="17"/>
  <c r="FI93" i="17"/>
  <c r="BQ93" i="17"/>
  <c r="CW93" i="17"/>
  <c r="GO91" i="17"/>
  <c r="ES90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BP73" i="17"/>
  <c r="AJ71" i="17"/>
  <c r="AJ63" i="17"/>
  <c r="AJ59" i="17"/>
  <c r="AJ55" i="17"/>
  <c r="AJ53" i="17"/>
  <c r="BP50" i="17"/>
  <c r="CU50" i="17"/>
  <c r="BP48" i="17"/>
  <c r="CU48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EC43" i="17"/>
  <c r="BI29" i="17"/>
  <c r="CN29" i="17"/>
  <c r="CU83" i="17"/>
  <c r="BH83" i="17"/>
  <c r="CN82" i="17"/>
  <c r="BO82" i="17"/>
  <c r="BH81" i="17"/>
  <c r="CU80" i="17"/>
  <c r="BH80" i="17"/>
  <c r="CU78" i="17"/>
  <c r="BH78" i="17"/>
  <c r="CN77" i="17"/>
  <c r="BO77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CU64" i="17"/>
  <c r="BH64" i="17"/>
  <c r="CN63" i="17"/>
  <c r="BO63" i="17"/>
  <c r="CU62" i="17"/>
  <c r="BH62" i="17"/>
  <c r="CU60" i="17"/>
  <c r="BH60" i="17"/>
  <c r="CN59" i="17"/>
  <c r="BO59" i="17"/>
  <c r="CU58" i="17"/>
  <c r="BH58" i="17"/>
  <c r="CU57" i="17"/>
  <c r="BH57" i="17"/>
  <c r="CN56" i="17"/>
  <c r="BO56" i="17"/>
  <c r="CN55" i="17"/>
  <c r="BO55" i="17"/>
  <c r="CU54" i="17"/>
  <c r="BH54" i="17"/>
  <c r="CN53" i="17"/>
  <c r="BO53" i="17"/>
  <c r="BH52" i="17"/>
  <c r="BQ50" i="17"/>
  <c r="AC49" i="17"/>
  <c r="BQ48" i="17"/>
  <c r="AC47" i="17"/>
  <c r="BQ46" i="17"/>
  <c r="AC45" i="17"/>
  <c r="AJ44" i="17"/>
  <c r="AJ40" i="17"/>
  <c r="AJ38" i="17"/>
  <c r="BP33" i="17"/>
  <c r="CU33" i="17"/>
  <c r="AC30" i="17"/>
  <c r="BH30" i="17"/>
  <c r="AJ29" i="17"/>
  <c r="BO29" i="17"/>
  <c r="AJ27" i="17"/>
  <c r="BO27" i="17"/>
  <c r="CU23" i="17"/>
  <c r="AC22" i="17"/>
  <c r="BH22" i="17"/>
  <c r="AJ21" i="17"/>
  <c r="BO21" i="17"/>
  <c r="BP19" i="17"/>
  <c r="CU19" i="17"/>
  <c r="BP17" i="17"/>
  <c r="CU17" i="17"/>
  <c r="AC16" i="17"/>
  <c r="BH16" i="17"/>
  <c r="BI15" i="17"/>
  <c r="CN15" i="17"/>
  <c r="BP11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CU39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ES28" i="17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HE21" i="17"/>
  <c r="HU21" i="17" s="1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ES18" i="17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BI3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CN20" i="17"/>
  <c r="AJ20" i="17"/>
  <c r="BO20" i="17"/>
  <c r="AC19" i="17"/>
  <c r="BH19" i="17"/>
  <c r="BI18" i="17"/>
  <c r="CN18" i="17"/>
  <c r="AJ18" i="17"/>
  <c r="BO18" i="17"/>
  <c r="AC17" i="17"/>
  <c r="BH17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A49" i="11"/>
  <c r="EB49" i="11" s="1"/>
  <c r="DV48" i="11"/>
  <c r="EA40" i="11"/>
  <c r="EB40" i="11" s="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EA25" i="11"/>
  <c r="EB25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EA20" i="11"/>
  <c r="EB20" i="11" s="1"/>
  <c r="DV20" i="11"/>
  <c r="DW20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50" i="11"/>
  <c r="DW50" i="11" s="1"/>
  <c r="EA50" i="11"/>
  <c r="EB50" i="11" s="1"/>
  <c r="DV33" i="11"/>
  <c r="DW33" i="11" s="1"/>
  <c r="EA33" i="11"/>
  <c r="EB33" i="11" s="1"/>
  <c r="BN32" i="11"/>
  <c r="DV31" i="11"/>
  <c r="DW31" i="11" s="1"/>
  <c r="EA31" i="11"/>
  <c r="EB31" i="11" s="1"/>
  <c r="EA30" i="11"/>
  <c r="EB30" i="11" s="1"/>
  <c r="DV30" i="11"/>
  <c r="DW30" i="11" s="1"/>
  <c r="EA24" i="11"/>
  <c r="EB24" i="11" s="1"/>
  <c r="DV24" i="11"/>
  <c r="DW24" i="11" s="1"/>
  <c r="DV19" i="11"/>
  <c r="DW19" i="11" s="1"/>
  <c r="EA19" i="11"/>
  <c r="EB19" i="11" s="1"/>
  <c r="EA18" i="11"/>
  <c r="EB18" i="11" s="1"/>
  <c r="CD18" i="11"/>
  <c r="EC16" i="11"/>
  <c r="EA17" i="11"/>
  <c r="EB17" i="11" s="1"/>
  <c r="DV17" i="11"/>
  <c r="DW17" i="11" s="1"/>
  <c r="DV11" i="11"/>
  <c r="DW11" i="11" s="1"/>
  <c r="EA11" i="11"/>
  <c r="EB11" i="11" s="1"/>
  <c r="DV9" i="11"/>
  <c r="EA9" i="11"/>
  <c r="EB9" i="11" s="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FG228" i="17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CF130" i="17"/>
  <c r="HD141" i="17"/>
  <c r="EC132" i="17"/>
  <c r="DS214" i="17" l="1"/>
  <c r="EY214" i="17" s="1"/>
  <c r="GE214" i="17" s="1"/>
  <c r="HK214" i="17" s="1"/>
  <c r="CM215" i="17"/>
  <c r="CT125" i="17"/>
  <c r="BN128" i="17"/>
  <c r="ES130" i="17"/>
  <c r="EC130" i="17"/>
  <c r="DM131" i="17"/>
  <c r="EC131" i="17" s="1"/>
  <c r="BI176" i="17"/>
  <c r="CN176" i="17"/>
  <c r="BI184" i="17"/>
  <c r="CN184" i="17"/>
  <c r="EC159" i="17"/>
  <c r="ES159" i="17"/>
  <c r="D47" i="45"/>
  <c r="DT241" i="17"/>
  <c r="EZ239" i="17"/>
  <c r="CF173" i="17"/>
  <c r="CU176" i="17"/>
  <c r="AP76" i="11"/>
  <c r="AP78" i="11" s="1"/>
  <c r="Z78" i="11"/>
  <c r="BH154" i="17"/>
  <c r="BI154" i="17" s="1"/>
  <c r="BI148" i="17"/>
  <c r="AZ226" i="17"/>
  <c r="BO224" i="17"/>
  <c r="CU224" i="17" s="1"/>
  <c r="EA224" i="17" s="1"/>
  <c r="EA226" i="17" s="1"/>
  <c r="CU114" i="17"/>
  <c r="EZ167" i="17"/>
  <c r="FA167" i="17" s="1"/>
  <c r="DN10" i="11"/>
  <c r="EC51" i="11"/>
  <c r="EC59" i="11" s="1"/>
  <c r="EA48" i="11"/>
  <c r="EB48" i="11" s="1"/>
  <c r="EZ221" i="17"/>
  <c r="D50" i="45"/>
  <c r="DT214" i="17"/>
  <c r="EZ214" i="17" s="1"/>
  <c r="GF214" i="17" s="1"/>
  <c r="HL214" i="17" s="1"/>
  <c r="CN215" i="17"/>
  <c r="FW176" i="17"/>
  <c r="FW173" i="17" s="1"/>
  <c r="FU173" i="17"/>
  <c r="FU211" i="17" s="1"/>
  <c r="C18" i="56" s="1"/>
  <c r="CN186" i="17"/>
  <c r="CO186" i="17" s="1"/>
  <c r="DF129" i="17"/>
  <c r="FG12" i="17"/>
  <c r="FH12" i="17" s="1"/>
  <c r="EB12" i="17"/>
  <c r="DM24" i="17"/>
  <c r="CW24" i="17"/>
  <c r="CG123" i="17"/>
  <c r="BG131" i="17"/>
  <c r="CM130" i="17"/>
  <c r="DS130" i="17" s="1"/>
  <c r="BI145" i="17"/>
  <c r="GO183" i="17"/>
  <c r="HE183" i="17"/>
  <c r="HU183" i="17" s="1"/>
  <c r="DP189" i="17"/>
  <c r="CJ173" i="17"/>
  <c r="D41" i="41"/>
  <c r="BS215" i="17"/>
  <c r="BI122" i="17"/>
  <c r="CN122" i="17"/>
  <c r="BI152" i="17"/>
  <c r="CN152" i="17"/>
  <c r="CN154" i="17" s="1"/>
  <c r="CO154" i="17" s="1"/>
  <c r="D40" i="41"/>
  <c r="BZ211" i="17"/>
  <c r="C50" i="45"/>
  <c r="EY221" i="17"/>
  <c r="BP46" i="17"/>
  <c r="CU46" i="17"/>
  <c r="ES92" i="17"/>
  <c r="EC92" i="17"/>
  <c r="BI99" i="17"/>
  <c r="CN99" i="17"/>
  <c r="CU199" i="17"/>
  <c r="BP199" i="17"/>
  <c r="AC126" i="17"/>
  <c r="R128" i="17"/>
  <c r="AC128" i="17" s="1"/>
  <c r="CW64" i="17"/>
  <c r="DM64" i="17"/>
  <c r="ES64" i="17" s="1"/>
  <c r="C25" i="34"/>
  <c r="C27" i="34" s="1"/>
  <c r="CT221" i="17"/>
  <c r="DZ221" i="17" s="1"/>
  <c r="DS239" i="17"/>
  <c r="CM241" i="17"/>
  <c r="DM49" i="17"/>
  <c r="CW49" i="17"/>
  <c r="DZ238" i="17"/>
  <c r="CT241" i="17"/>
  <c r="HD182" i="17"/>
  <c r="HD173" i="17" s="1"/>
  <c r="HD211" i="17" s="1"/>
  <c r="HB173" i="17"/>
  <c r="HQ182" i="17"/>
  <c r="BH144" i="17"/>
  <c r="BI144" i="17" s="1"/>
  <c r="AT147" i="17"/>
  <c r="BN180" i="17"/>
  <c r="CT180" i="17" s="1"/>
  <c r="AY173" i="17"/>
  <c r="DM63" i="17"/>
  <c r="CW63" i="17"/>
  <c r="CW72" i="17"/>
  <c r="DM72" i="17"/>
  <c r="AM160" i="17"/>
  <c r="AM161" i="17" s="1"/>
  <c r="BA158" i="17"/>
  <c r="DG35" i="11"/>
  <c r="BO175" i="17"/>
  <c r="BD129" i="17"/>
  <c r="BD139" i="17" s="1"/>
  <c r="BD161" i="17" s="1"/>
  <c r="CN148" i="17"/>
  <c r="BI100" i="17"/>
  <c r="CN100" i="17"/>
  <c r="BI178" i="17"/>
  <c r="CN178" i="17"/>
  <c r="CU202" i="17"/>
  <c r="BP202" i="17"/>
  <c r="EL211" i="17"/>
  <c r="EL243" i="17" s="1"/>
  <c r="D36" i="53"/>
  <c r="BN163" i="17"/>
  <c r="CT166" i="17"/>
  <c r="DZ166" i="17" s="1"/>
  <c r="FF166" i="17" s="1"/>
  <c r="GL166" i="17" s="1"/>
  <c r="HR166" i="17" s="1"/>
  <c r="DO20" i="11"/>
  <c r="DO34" i="11" s="1"/>
  <c r="DO35" i="11" s="1"/>
  <c r="DN34" i="11"/>
  <c r="DN35" i="11" s="1"/>
  <c r="GH157" i="17"/>
  <c r="HN157" i="17" s="1"/>
  <c r="FB160" i="17"/>
  <c r="BP16" i="17"/>
  <c r="CU16" i="17"/>
  <c r="ES35" i="17"/>
  <c r="EC35" i="17"/>
  <c r="BG127" i="17"/>
  <c r="AA128" i="17"/>
  <c r="D24" i="35"/>
  <c r="E24" i="35" s="1"/>
  <c r="BO220" i="17"/>
  <c r="CU81" i="17"/>
  <c r="CV81" i="17" s="1"/>
  <c r="BP81" i="17"/>
  <c r="D16" i="53"/>
  <c r="BP158" i="17"/>
  <c r="CU158" i="17"/>
  <c r="CV158" i="17" s="1"/>
  <c r="D25" i="41"/>
  <c r="E25" i="41" s="1"/>
  <c r="CF241" i="17"/>
  <c r="AH198" i="17"/>
  <c r="BN198" i="17" s="1"/>
  <c r="CT198" i="17" s="1"/>
  <c r="DZ198" i="17" s="1"/>
  <c r="BJ198" i="17"/>
  <c r="CP198" i="17" s="1"/>
  <c r="DV198" i="17" s="1"/>
  <c r="DV191" i="17" s="1"/>
  <c r="ER211" i="17"/>
  <c r="CU187" i="17"/>
  <c r="BP187" i="17"/>
  <c r="CX37" i="11"/>
  <c r="D10" i="60"/>
  <c r="GX231" i="17"/>
  <c r="D7" i="35"/>
  <c r="E7" i="35" s="1"/>
  <c r="BO225" i="17"/>
  <c r="CU225" i="17" s="1"/>
  <c r="EA225" i="17" s="1"/>
  <c r="D9" i="45" s="1"/>
  <c r="DM42" i="17"/>
  <c r="BO191" i="17"/>
  <c r="BP191" i="17" s="1"/>
  <c r="CU194" i="17"/>
  <c r="BP194" i="17"/>
  <c r="DV10" i="11"/>
  <c r="DW10" i="11" s="1"/>
  <c r="EC12" i="11"/>
  <c r="EA12" i="11" s="1"/>
  <c r="EB12" i="11" s="1"/>
  <c r="EA10" i="11"/>
  <c r="EB10" i="11" s="1"/>
  <c r="DV18" i="11"/>
  <c r="DW18" i="11" s="1"/>
  <c r="DW34" i="11" s="1"/>
  <c r="EC34" i="11"/>
  <c r="O133" i="17"/>
  <c r="EE59" i="11"/>
  <c r="BP25" i="17"/>
  <c r="CU25" i="17"/>
  <c r="BP31" i="17"/>
  <c r="CU31" i="17"/>
  <c r="BP35" i="17"/>
  <c r="CU35" i="17"/>
  <c r="BP52" i="17"/>
  <c r="CU52" i="17"/>
  <c r="BP190" i="17"/>
  <c r="CU190" i="17"/>
  <c r="C42" i="52"/>
  <c r="GE238" i="17"/>
  <c r="AA129" i="17"/>
  <c r="FR139" i="17"/>
  <c r="GL201" i="17"/>
  <c r="HR201" i="17" s="1"/>
  <c r="FF207" i="17"/>
  <c r="BN226" i="17"/>
  <c r="W211" i="17"/>
  <c r="BH138" i="17"/>
  <c r="DS215" i="17"/>
  <c r="C42" i="45" s="1"/>
  <c r="E42" i="45" s="1"/>
  <c r="ED59" i="11"/>
  <c r="EH139" i="17"/>
  <c r="EH161" i="17" s="1"/>
  <c r="FC231" i="17"/>
  <c r="BE129" i="17"/>
  <c r="BE139" i="17" s="1"/>
  <c r="BE161" i="17" s="1"/>
  <c r="GQ161" i="17"/>
  <c r="BO241" i="17"/>
  <c r="FZ186" i="17"/>
  <c r="HF186" i="17" s="1"/>
  <c r="CF211" i="17"/>
  <c r="C39" i="41"/>
  <c r="FX211" i="17"/>
  <c r="BO226" i="17"/>
  <c r="FW139" i="17"/>
  <c r="G211" i="17"/>
  <c r="BJ139" i="17"/>
  <c r="BJ161" i="17" s="1"/>
  <c r="BF211" i="17"/>
  <c r="BY129" i="17"/>
  <c r="DK129" i="17"/>
  <c r="DK139" i="17" s="1"/>
  <c r="EL161" i="17"/>
  <c r="CG128" i="17"/>
  <c r="BN241" i="17"/>
  <c r="BZ129" i="17"/>
  <c r="E25" i="35"/>
  <c r="E10" i="60"/>
  <c r="FX139" i="17"/>
  <c r="FX161" i="17" s="1"/>
  <c r="DH139" i="17"/>
  <c r="DH161" i="17" s="1"/>
  <c r="D7" i="48" s="1"/>
  <c r="CW134" i="17"/>
  <c r="F12" i="31"/>
  <c r="CH130" i="17"/>
  <c r="CH131" i="17" s="1"/>
  <c r="F11" i="60"/>
  <c r="F10" i="31"/>
  <c r="EC133" i="17"/>
  <c r="CZ139" i="17"/>
  <c r="CZ161" i="17" s="1"/>
  <c r="E31" i="56"/>
  <c r="E10" i="31"/>
  <c r="F11" i="56"/>
  <c r="C11" i="56" s="1"/>
  <c r="AC79" i="17"/>
  <c r="S79" i="17"/>
  <c r="AJ79" i="17" s="1"/>
  <c r="BI79" i="17"/>
  <c r="BO130" i="17"/>
  <c r="BO131" i="17" s="1"/>
  <c r="BP131" i="17" s="1"/>
  <c r="EA125" i="17"/>
  <c r="EB125" i="17" s="1"/>
  <c r="DL128" i="17"/>
  <c r="DL129" i="17" s="1"/>
  <c r="AV139" i="17"/>
  <c r="AV161" i="17" s="1"/>
  <c r="F13" i="56"/>
  <c r="C13" i="56" s="1"/>
  <c r="E11" i="56" s="1"/>
  <c r="GZ139" i="17"/>
  <c r="GZ161" i="17" s="1"/>
  <c r="D7" i="60" s="1"/>
  <c r="HD143" i="17"/>
  <c r="AZ132" i="17"/>
  <c r="BO132" i="17" s="1"/>
  <c r="AN139" i="17"/>
  <c r="AN161" i="17" s="1"/>
  <c r="CB139" i="17"/>
  <c r="CB161" i="17" s="1"/>
  <c r="CW136" i="17"/>
  <c r="FT161" i="17"/>
  <c r="FT244" i="17" s="1"/>
  <c r="DM138" i="17"/>
  <c r="DJ147" i="17"/>
  <c r="BB147" i="17"/>
  <c r="EC136" i="17"/>
  <c r="C23" i="52"/>
  <c r="E23" i="52" s="1"/>
  <c r="GL239" i="17"/>
  <c r="HN226" i="17"/>
  <c r="E35" i="45"/>
  <c r="AK134" i="17"/>
  <c r="BQ134" i="17"/>
  <c r="HP226" i="17"/>
  <c r="F12" i="60"/>
  <c r="EA133" i="17"/>
  <c r="FG133" i="17" s="1"/>
  <c r="E16" i="35"/>
  <c r="R211" i="17"/>
  <c r="CM168" i="17"/>
  <c r="DS168" i="17" s="1"/>
  <c r="AU244" i="17"/>
  <c r="E31" i="35"/>
  <c r="D25" i="45"/>
  <c r="FG239" i="17"/>
  <c r="DJ211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T139" i="17" s="1"/>
  <c r="AK139" i="17" s="1"/>
  <c r="CN11" i="17"/>
  <c r="DT11" i="17" s="1"/>
  <c r="DA139" i="17"/>
  <c r="DA161" i="17" s="1"/>
  <c r="C32" i="48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C45" i="52"/>
  <c r="GE220" i="17"/>
  <c r="HK220" i="17" s="1"/>
  <c r="D40" i="57"/>
  <c r="HL218" i="17"/>
  <c r="DS14" i="17"/>
  <c r="EY14" i="17" s="1"/>
  <c r="GE14" i="17" s="1"/>
  <c r="HK14" i="17" s="1"/>
  <c r="CM123" i="17"/>
  <c r="C43" i="57"/>
  <c r="HK238" i="17"/>
  <c r="BG123" i="17"/>
  <c r="CR129" i="17"/>
  <c r="CR139" i="17" s="1"/>
  <c r="CR161" i="17" s="1"/>
  <c r="C8" i="42" s="1"/>
  <c r="EU128" i="17"/>
  <c r="BY139" i="17"/>
  <c r="CV142" i="17"/>
  <c r="FH142" i="17"/>
  <c r="CJ129" i="17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C43" i="45"/>
  <c r="BI126" i="17"/>
  <c r="CN187" i="17"/>
  <c r="GI231" i="17"/>
  <c r="HO231" i="17" s="1"/>
  <c r="DL37" i="11"/>
  <c r="CU193" i="17"/>
  <c r="CV193" i="17" s="1"/>
  <c r="D42" i="52"/>
  <c r="GF238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N211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U191" i="17" s="1"/>
  <c r="CV191" i="17" s="1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A79" i="17"/>
  <c r="CO79" i="17"/>
  <c r="E44" i="45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GM12" i="17"/>
  <c r="FH13" i="17"/>
  <c r="GM13" i="17"/>
  <c r="FY15" i="17"/>
  <c r="FI15" i="17"/>
  <c r="ES22" i="17"/>
  <c r="EC22" i="17"/>
  <c r="BI14" i="17"/>
  <c r="CN14" i="17"/>
  <c r="FY14" i="17"/>
  <c r="FI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HE13" i="17"/>
  <c r="HU13" i="17" s="1"/>
  <c r="GO13" i="17"/>
  <c r="G14" i="45"/>
  <c r="FB222" i="17"/>
  <c r="C39" i="45"/>
  <c r="EY228" i="17"/>
  <c r="CW17" i="17"/>
  <c r="DM17" i="17"/>
  <c r="DP123" i="17"/>
  <c r="EV123" i="17" s="1"/>
  <c r="HJ138" i="17"/>
  <c r="BD147" i="17"/>
  <c r="BE211" i="17"/>
  <c r="HF160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BZ243" i="17" s="1"/>
  <c r="CQ128" i="17"/>
  <c r="CQ129" i="17" s="1"/>
  <c r="E18" i="48"/>
  <c r="E37" i="53"/>
  <c r="E21" i="45"/>
  <c r="E50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CN61" i="17"/>
  <c r="DT89" i="17"/>
  <c r="EC101" i="17"/>
  <c r="ES101" i="17"/>
  <c r="CU117" i="17"/>
  <c r="BH131" i="17"/>
  <c r="BI131" i="17" s="1"/>
  <c r="BI130" i="17"/>
  <c r="DQ130" i="17"/>
  <c r="CK131" i="17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Q37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E16" i="56" s="1"/>
  <c r="HG191" i="17"/>
  <c r="GL207" i="17"/>
  <c r="HR207" i="17" s="1"/>
  <c r="CQ211" i="17"/>
  <c r="AZ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GE213" i="17" s="1"/>
  <c r="E32" i="53"/>
  <c r="CU92" i="17"/>
  <c r="AC125" i="17"/>
  <c r="CF132" i="17"/>
  <c r="HO191" i="17"/>
  <c r="EZ240" i="17"/>
  <c r="E8" i="56"/>
  <c r="GI191" i="17"/>
  <c r="D16" i="57" s="1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CW127" i="17"/>
  <c r="DM127" i="17"/>
  <c r="CS131" i="17"/>
  <c r="DY130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D41" i="52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AT161" i="17"/>
  <c r="DB161" i="17"/>
  <c r="DL147" i="17"/>
  <c r="EQ139" i="17"/>
  <c r="EB142" i="17"/>
  <c r="W35" i="11"/>
  <c r="W37" i="11" s="1"/>
  <c r="DI100" i="11"/>
  <c r="ER132" i="17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P132" i="17"/>
  <c r="DV12" i="11"/>
  <c r="DW9" i="11"/>
  <c r="DW12" i="11" s="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DW51" i="11" s="1"/>
  <c r="DV51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O82" i="17"/>
  <c r="DT82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GL193" i="17"/>
  <c r="HR193" i="17" s="1"/>
  <c r="C48" i="35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CD128" i="17"/>
  <c r="CD129" i="17" s="1"/>
  <c r="CF127" i="17"/>
  <c r="DV34" i="11"/>
  <c r="BV32" i="11"/>
  <c r="DW56" i="11"/>
  <c r="AP70" i="11"/>
  <c r="AP72" i="11" s="1"/>
  <c r="AH72" i="11"/>
  <c r="CT16" i="17"/>
  <c r="BN123" i="17"/>
  <c r="BN129" i="17" s="1"/>
  <c r="FY18" i="17"/>
  <c r="FI18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W244" i="17"/>
  <c r="AO246" i="17" s="1"/>
  <c r="D30" i="35"/>
  <c r="AP244" i="17"/>
  <c r="C50" i="41"/>
  <c r="C51" i="41"/>
  <c r="E18" i="56"/>
  <c r="E36" i="56"/>
  <c r="CA37" i="11"/>
  <c r="DJ94" i="11"/>
  <c r="EU123" i="17"/>
  <c r="DO129" i="17"/>
  <c r="EY123" i="17"/>
  <c r="FD123" i="17"/>
  <c r="DX129" i="17"/>
  <c r="DU125" i="17"/>
  <c r="CO126" i="17"/>
  <c r="DT126" i="17"/>
  <c r="F139" i="17"/>
  <c r="CU134" i="17"/>
  <c r="DY144" i="17"/>
  <c r="ES52" i="17"/>
  <c r="EC52" i="17"/>
  <c r="FY53" i="17"/>
  <c r="FI53" i="17"/>
  <c r="ES54" i="17"/>
  <c r="EC54" i="17"/>
  <c r="FY55" i="17"/>
  <c r="FI55" i="17"/>
  <c r="ES58" i="17"/>
  <c r="EC58" i="17"/>
  <c r="FY59" i="17"/>
  <c r="FI59" i="17"/>
  <c r="ES60" i="17"/>
  <c r="EC60" i="17"/>
  <c r="ES62" i="17"/>
  <c r="EC62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EA185" i="17"/>
  <c r="CV185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BI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C36" i="45"/>
  <c r="E36" i="45" s="1"/>
  <c r="EY230" i="17"/>
  <c r="D34" i="52"/>
  <c r="GF230" i="17"/>
  <c r="FC163" i="17"/>
  <c r="DW211" i="17"/>
  <c r="AC163" i="17"/>
  <c r="AB211" i="17"/>
  <c r="AC211" i="17" s="1"/>
  <c r="D38" i="35"/>
  <c r="E38" i="35" s="1"/>
  <c r="AT211" i="17"/>
  <c r="D37" i="56"/>
  <c r="FR211" i="17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HG128" i="17" s="1"/>
  <c r="GA128" i="17"/>
  <c r="CT131" i="17"/>
  <c r="DZ130" i="17"/>
  <c r="CT132" i="17"/>
  <c r="BN138" i="17"/>
  <c r="BN139" i="17" s="1"/>
  <c r="CH138" i="17"/>
  <c r="DN132" i="17"/>
  <c r="DP132" i="17"/>
  <c r="CJ138" i="17"/>
  <c r="CJ139" i="17" s="1"/>
  <c r="DT132" i="17"/>
  <c r="FI132" i="17"/>
  <c r="ES138" i="17"/>
  <c r="FY132" i="17"/>
  <c r="FY135" i="17"/>
  <c r="FI135" i="17"/>
  <c r="EC140" i="17"/>
  <c r="ES140" i="17"/>
  <c r="EW140" i="17"/>
  <c r="DQ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DS125" i="17"/>
  <c r="GJ126" i="17"/>
  <c r="FD128" i="17"/>
  <c r="HI126" i="17"/>
  <c r="HI128" i="17" s="1"/>
  <c r="GC128" i="17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DV143" i="17"/>
  <c r="CP147" i="17"/>
  <c r="DX143" i="17"/>
  <c r="CR147" i="17"/>
  <c r="DT148" i="17"/>
  <c r="CO148" i="17"/>
  <c r="BG154" i="17"/>
  <c r="CM149" i="17"/>
  <c r="CU149" i="17"/>
  <c r="BP149" i="17"/>
  <c r="CO149" i="17"/>
  <c r="DT149" i="17"/>
  <c r="BP152" i="17"/>
  <c r="CU152" i="17"/>
  <c r="DT152" i="17"/>
  <c r="CU153" i="17"/>
  <c r="BP153" i="17"/>
  <c r="CO153" i="17"/>
  <c r="DT153" i="17"/>
  <c r="BI156" i="17"/>
  <c r="CN156" i="17"/>
  <c r="CN160" i="17" s="1"/>
  <c r="CV156" i="17"/>
  <c r="EA156" i="17"/>
  <c r="CN157" i="17"/>
  <c r="BI157" i="17"/>
  <c r="EB157" i="17"/>
  <c r="FG157" i="17"/>
  <c r="CU159" i="17"/>
  <c r="BP159" i="17"/>
  <c r="CO159" i="17"/>
  <c r="DT159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FG224" i="17"/>
  <c r="HF125" i="17"/>
  <c r="HP132" i="17"/>
  <c r="HP138" i="17" s="1"/>
  <c r="GJ138" i="17"/>
  <c r="GF137" i="17"/>
  <c r="HO168" i="17"/>
  <c r="DT177" i="17"/>
  <c r="CO177" i="17"/>
  <c r="CW189" i="17"/>
  <c r="DM189" i="17"/>
  <c r="S210" i="17"/>
  <c r="EB210" i="17" s="1"/>
  <c r="AC210" i="17"/>
  <c r="BI210" i="17"/>
  <c r="DU210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GL236" i="17"/>
  <c r="N123" i="17"/>
  <c r="N129" i="17" s="1"/>
  <c r="N139" i="17" s="1"/>
  <c r="N161" i="17" s="1"/>
  <c r="CE139" i="17"/>
  <c r="BY161" i="17"/>
  <c r="AT243" i="17"/>
  <c r="BN160" i="17"/>
  <c r="EM191" i="17"/>
  <c r="C49" i="60"/>
  <c r="CS160" i="17"/>
  <c r="E16" i="60"/>
  <c r="DY173" i="17"/>
  <c r="BL139" i="17"/>
  <c r="BL161" i="17" s="1"/>
  <c r="R141" i="17"/>
  <c r="BP142" i="17"/>
  <c r="BP144" i="17"/>
  <c r="AS161" i="17"/>
  <c r="GX139" i="17"/>
  <c r="GX161" i="17" s="1"/>
  <c r="CQ147" i="17"/>
  <c r="CQ160" i="17"/>
  <c r="EY176" i="17"/>
  <c r="GE176" i="17" s="1"/>
  <c r="HK176" i="17" s="1"/>
  <c r="BJ191" i="17"/>
  <c r="GA191" i="17"/>
  <c r="EU191" i="17"/>
  <c r="D50" i="41"/>
  <c r="BH160" i="17"/>
  <c r="BY211" i="17"/>
  <c r="GL192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4" i="17"/>
  <c r="EA64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69" i="17"/>
  <c r="EC69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I143" i="17"/>
  <c r="CN143" i="17"/>
  <c r="DZ148" i="17"/>
  <c r="CT154" i="17"/>
  <c r="R155" i="17"/>
  <c r="O160" i="17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7" i="45"/>
  <c r="FF220" i="17"/>
  <c r="C28" i="45"/>
  <c r="FF221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BO173" i="17"/>
  <c r="BP173" i="17" s="1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H244" i="17"/>
  <c r="CN140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GO143" i="17"/>
  <c r="HE143" i="17"/>
  <c r="HU143" i="17" s="1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DP164" i="17"/>
  <c r="CL163" i="17"/>
  <c r="CL211" i="17" s="1"/>
  <c r="DR164" i="17"/>
  <c r="CP163" i="17"/>
  <c r="DV164" i="17"/>
  <c r="CR163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FH148" i="17"/>
  <c r="GM148" i="17"/>
  <c r="DO160" i="17"/>
  <c r="EU155" i="17"/>
  <c r="DW160" i="17"/>
  <c r="FC155" i="17"/>
  <c r="CW156" i="17"/>
  <c r="DM156" i="17"/>
  <c r="EZ136" i="17"/>
  <c r="GB150" i="17"/>
  <c r="CO155" i="17"/>
  <c r="DT155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C19" i="52"/>
  <c r="GL218" i="17"/>
  <c r="D45" i="52"/>
  <c r="GF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EA198" i="17"/>
  <c r="CV198" i="17"/>
  <c r="EA202" i="17"/>
  <c r="CV202" i="17"/>
  <c r="EA205" i="17"/>
  <c r="CV205" i="17"/>
  <c r="EA206" i="17"/>
  <c r="CV206" i="17"/>
  <c r="S209" i="17"/>
  <c r="T209" i="17"/>
  <c r="GD213" i="17"/>
  <c r="EX215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BH128" i="17"/>
  <c r="CE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X211" i="17"/>
  <c r="X244" i="17" s="1"/>
  <c r="AP246" i="17" s="1"/>
  <c r="DO173" i="17"/>
  <c r="AB129" i="17"/>
  <c r="AB139" i="17" s="1"/>
  <c r="AB161" i="17" s="1"/>
  <c r="EZ125" i="17"/>
  <c r="EQ161" i="17"/>
  <c r="AY161" i="17"/>
  <c r="EU140" i="17"/>
  <c r="AJ154" i="17"/>
  <c r="AM211" i="17"/>
  <c r="E37" i="35"/>
  <c r="DX180" i="17"/>
  <c r="FD180" i="17" s="1"/>
  <c r="GJ180" i="17" s="1"/>
  <c r="HP180" i="17" s="1"/>
  <c r="DX188" i="17"/>
  <c r="FD188" i="17" s="1"/>
  <c r="GJ188" i="17" s="1"/>
  <c r="HP188" i="17" s="1"/>
  <c r="FS191" i="17"/>
  <c r="FS211" i="17" s="1"/>
  <c r="FS244" i="17" s="1"/>
  <c r="GH201" i="17"/>
  <c r="HN201" i="17" s="1"/>
  <c r="BC138" i="17"/>
  <c r="BC139" i="17" s="1"/>
  <c r="BC161" i="17" s="1"/>
  <c r="EK211" i="17"/>
  <c r="GJ226" i="17"/>
  <c r="E39" i="41"/>
  <c r="BC191" i="17"/>
  <c r="DO191" i="17"/>
  <c r="HN160" i="17"/>
  <c r="CO210" i="17"/>
  <c r="E49" i="45"/>
  <c r="F49" i="45"/>
  <c r="GI132" i="17"/>
  <c r="FR147" i="17"/>
  <c r="FR161" i="17" s="1"/>
  <c r="FR243" i="17" s="1"/>
  <c r="D39" i="53"/>
  <c r="E39" i="53" s="1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CF131" i="17"/>
  <c r="CQ135" i="17"/>
  <c r="BK138" i="17"/>
  <c r="BK139" i="17" s="1"/>
  <c r="BK161" i="17" s="1"/>
  <c r="GI125" i="17"/>
  <c r="FC128" i="17"/>
  <c r="FC129" i="17" s="1"/>
  <c r="CQ131" i="17"/>
  <c r="DW130" i="17"/>
  <c r="E40" i="31"/>
  <c r="D36" i="34"/>
  <c r="CN228" i="17"/>
  <c r="D35" i="53"/>
  <c r="EB79" i="17"/>
  <c r="FH79" i="17"/>
  <c r="BP79" i="17"/>
  <c r="GN79" i="17"/>
  <c r="HT79" i="17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D15" i="52"/>
  <c r="GM228" i="17"/>
  <c r="GF235" i="17"/>
  <c r="D40" i="52"/>
  <c r="CU222" i="17"/>
  <c r="EA222" i="17" s="1"/>
  <c r="FG222" i="17" s="1"/>
  <c r="BG128" i="17" l="1"/>
  <c r="CM127" i="17"/>
  <c r="ES63" i="17"/>
  <c r="EC63" i="17"/>
  <c r="C46" i="52"/>
  <c r="GE221" i="17"/>
  <c r="EV189" i="17"/>
  <c r="DP173" i="17"/>
  <c r="EC24" i="17"/>
  <c r="ES24" i="17"/>
  <c r="D43" i="52"/>
  <c r="GF239" i="17"/>
  <c r="FG125" i="17"/>
  <c r="AU246" i="17"/>
  <c r="DT215" i="17"/>
  <c r="D42" i="45" s="1"/>
  <c r="CJ211" i="17"/>
  <c r="E46" i="52"/>
  <c r="D16" i="45"/>
  <c r="CO152" i="17"/>
  <c r="CL161" i="17"/>
  <c r="D33" i="42" s="1"/>
  <c r="FI138" i="17"/>
  <c r="EC64" i="17"/>
  <c r="P133" i="17"/>
  <c r="R133" i="17" s="1"/>
  <c r="AC133" i="17" s="1"/>
  <c r="DT186" i="17"/>
  <c r="CK139" i="17"/>
  <c r="CK161" i="17" s="1"/>
  <c r="C33" i="42" s="1"/>
  <c r="EA193" i="17"/>
  <c r="EB193" i="17" s="1"/>
  <c r="E42" i="52"/>
  <c r="BG129" i="17"/>
  <c r="EC138" i="17"/>
  <c r="FX243" i="17"/>
  <c r="D24" i="34"/>
  <c r="E24" i="34" s="1"/>
  <c r="CU220" i="17"/>
  <c r="EA220" i="17" s="1"/>
  <c r="C24" i="45"/>
  <c r="E24" i="45" s="1"/>
  <c r="FF238" i="17"/>
  <c r="FF241" i="17" s="1"/>
  <c r="EY239" i="17"/>
  <c r="C47" i="45"/>
  <c r="E47" i="45" s="1"/>
  <c r="FI92" i="17"/>
  <c r="FY92" i="17"/>
  <c r="DO10" i="11"/>
  <c r="DO12" i="11" s="1"/>
  <c r="DO37" i="11" s="1"/>
  <c r="DN12" i="11"/>
  <c r="DN37" i="11" s="1"/>
  <c r="DN102" i="11" s="1"/>
  <c r="DZ125" i="17"/>
  <c r="CT128" i="17"/>
  <c r="FG225" i="17"/>
  <c r="DM123" i="17"/>
  <c r="EA158" i="17"/>
  <c r="EA51" i="11"/>
  <c r="EB51" i="11" s="1"/>
  <c r="EA81" i="17"/>
  <c r="CM131" i="17"/>
  <c r="FB198" i="17"/>
  <c r="GH198" i="17" s="1"/>
  <c r="HN198" i="17" s="1"/>
  <c r="FI35" i="17"/>
  <c r="FY35" i="17"/>
  <c r="GR173" i="17"/>
  <c r="GR211" i="17" s="1"/>
  <c r="HB211" i="17"/>
  <c r="D18" i="60" s="1"/>
  <c r="BG139" i="17"/>
  <c r="BG161" i="17" s="1"/>
  <c r="CU226" i="17"/>
  <c r="CN144" i="17"/>
  <c r="BH147" i="17"/>
  <c r="CP191" i="17"/>
  <c r="CP211" i="17" s="1"/>
  <c r="CP244" i="17" s="1"/>
  <c r="BD211" i="17"/>
  <c r="CP161" i="17"/>
  <c r="EB133" i="17"/>
  <c r="EB10" i="17"/>
  <c r="DA244" i="17"/>
  <c r="GF167" i="17"/>
  <c r="CV190" i="17"/>
  <c r="EA190" i="17"/>
  <c r="BQ158" i="17"/>
  <c r="CG158" i="17"/>
  <c r="BA160" i="17"/>
  <c r="BQ160" i="17" s="1"/>
  <c r="EC49" i="17"/>
  <c r="ES49" i="17"/>
  <c r="FY130" i="17"/>
  <c r="FI130" i="17"/>
  <c r="ES131" i="17"/>
  <c r="DN130" i="17"/>
  <c r="ET130" i="17" s="1"/>
  <c r="D7" i="56"/>
  <c r="D27" i="56" s="1"/>
  <c r="FX246" i="17" s="1"/>
  <c r="HD147" i="17"/>
  <c r="D5" i="35"/>
  <c r="D27" i="35" s="1"/>
  <c r="AV244" i="17"/>
  <c r="CF147" i="17"/>
  <c r="BB161" i="17"/>
  <c r="D49" i="31"/>
  <c r="X247" i="17" s="1"/>
  <c r="X248" i="17" s="1"/>
  <c r="CU130" i="17"/>
  <c r="CV130" i="17" s="1"/>
  <c r="BP130" i="17"/>
  <c r="C28" i="56"/>
  <c r="CV79" i="17"/>
  <c r="BI128" i="17"/>
  <c r="E19" i="52"/>
  <c r="C50" i="48"/>
  <c r="DE246" i="17" s="1"/>
  <c r="E33" i="52"/>
  <c r="E45" i="52"/>
  <c r="O161" i="17"/>
  <c r="BO128" i="17"/>
  <c r="BP128" i="17" s="1"/>
  <c r="BI135" i="17"/>
  <c r="ER138" i="17"/>
  <c r="GZ244" i="17"/>
  <c r="GZ247" i="17" s="1"/>
  <c r="GZ249" i="17" s="1"/>
  <c r="E28" i="45"/>
  <c r="BI133" i="17"/>
  <c r="E41" i="52"/>
  <c r="CR211" i="17"/>
  <c r="AB243" i="17"/>
  <c r="AH243" i="17"/>
  <c r="DU135" i="17"/>
  <c r="CO135" i="17"/>
  <c r="DV59" i="11"/>
  <c r="DW129" i="17"/>
  <c r="GE236" i="17"/>
  <c r="C51" i="48"/>
  <c r="DA246" i="17" s="1"/>
  <c r="DA248" i="17" s="1"/>
  <c r="E40" i="52"/>
  <c r="E16" i="45"/>
  <c r="CO128" i="17"/>
  <c r="D27" i="3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GO14" i="17"/>
  <c r="HE14" i="17"/>
  <c r="HU14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AJ209" i="17"/>
  <c r="BP209" i="17"/>
  <c r="CV209" i="17"/>
  <c r="S211" i="17"/>
  <c r="EB209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GC240" i="17"/>
  <c r="EW241" i="17"/>
  <c r="GA240" i="17"/>
  <c r="EU241" i="17"/>
  <c r="GK224" i="17"/>
  <c r="FE226" i="17"/>
  <c r="AK209" i="17"/>
  <c r="BQ209" i="17"/>
  <c r="CW209" i="17"/>
  <c r="EC209" i="17"/>
  <c r="FI209" i="17"/>
  <c r="T211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GN148" i="17"/>
  <c r="HS148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E7" i="48"/>
  <c r="D29" i="48"/>
  <c r="HE182" i="17"/>
  <c r="HU182" i="17" s="1"/>
  <c r="GQ173" i="17"/>
  <c r="GQ211" i="17" s="1"/>
  <c r="G15" i="45"/>
  <c r="GM210" i="17"/>
  <c r="FH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DM173" i="17" s="1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GO209" i="17"/>
  <c r="HE209" i="17"/>
  <c r="HU209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BO211" i="17"/>
  <c r="BP211" i="17" s="1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CO209" i="17"/>
  <c r="DT209" i="17"/>
  <c r="DT204" i="17"/>
  <c r="CO204" i="17"/>
  <c r="DT203" i="17"/>
  <c r="CO203" i="17"/>
  <c r="EB185" i="17"/>
  <c r="FG185" i="17"/>
  <c r="CO166" i="17"/>
  <c r="DT166" i="17"/>
  <c r="CN163" i="17"/>
  <c r="CO164" i="17"/>
  <c r="DT164" i="17"/>
  <c r="BI163" i="17"/>
  <c r="BH211" i="17"/>
  <c r="BI211" i="17" s="1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M133" i="17"/>
  <c r="FH133" i="17"/>
  <c r="GJ123" i="17"/>
  <c r="FD129" i="17"/>
  <c r="GE123" i="17"/>
  <c r="GA123" i="17"/>
  <c r="EU129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B83" i="17"/>
  <c r="FG83" i="17"/>
  <c r="DU82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AJ211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CU173" i="17"/>
  <c r="CV173" i="17" s="1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C25" i="52"/>
  <c r="GL220" i="17"/>
  <c r="FH209" i="17"/>
  <c r="GM209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D18" i="42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DS136" i="17"/>
  <c r="CM138" i="17"/>
  <c r="FI80" i="17"/>
  <c r="FY80" i="17"/>
  <c r="FI75" i="17"/>
  <c r="FY75" i="17"/>
  <c r="FI69" i="17"/>
  <c r="FY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FA210" i="17"/>
  <c r="GF210" i="17"/>
  <c r="CV210" i="17"/>
  <c r="BP210" i="17"/>
  <c r="AJ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FI62" i="17"/>
  <c r="FY62" i="17"/>
  <c r="FI60" i="17"/>
  <c r="FY60" i="17"/>
  <c r="GO59" i="17"/>
  <c r="HE59" i="17"/>
  <c r="HU59" i="17" s="1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18" i="17"/>
  <c r="HE18" i="17"/>
  <c r="HU18" i="17" s="1"/>
  <c r="DZ16" i="17"/>
  <c r="CT123" i="17"/>
  <c r="CD32" i="1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CU131" i="17"/>
  <c r="FH125" i="17"/>
  <c r="GM125" i="17"/>
  <c r="E11" i="53"/>
  <c r="C27" i="35"/>
  <c r="D15" i="57"/>
  <c r="HS228" i="17"/>
  <c r="E35" i="53"/>
  <c r="D48" i="53"/>
  <c r="D47" i="53"/>
  <c r="E36" i="34"/>
  <c r="FC130" i="17"/>
  <c r="DW131" i="17"/>
  <c r="DW135" i="17"/>
  <c r="CQ138" i="17"/>
  <c r="CQ139" i="17" s="1"/>
  <c r="CQ161" i="17" s="1"/>
  <c r="CU132" i="17"/>
  <c r="BP132" i="17"/>
  <c r="HH216" i="17"/>
  <c r="HO132" i="17"/>
  <c r="EB190" i="17" l="1"/>
  <c r="FG190" i="17"/>
  <c r="FY24" i="17"/>
  <c r="FI24" i="17"/>
  <c r="CT129" i="17"/>
  <c r="CT139" i="17" s="1"/>
  <c r="CT161" i="17" s="1"/>
  <c r="E5" i="35"/>
  <c r="FF125" i="17"/>
  <c r="DZ128" i="17"/>
  <c r="DS127" i="17"/>
  <c r="CM128" i="17"/>
  <c r="CM129" i="17" s="1"/>
  <c r="CM139" i="17" s="1"/>
  <c r="CM161" i="17" s="1"/>
  <c r="DN173" i="17"/>
  <c r="EA191" i="17"/>
  <c r="EB191" i="17" s="1"/>
  <c r="BG243" i="17"/>
  <c r="FG193" i="17"/>
  <c r="GM193" i="17" s="1"/>
  <c r="HE130" i="17"/>
  <c r="FY131" i="17"/>
  <c r="GO130" i="17"/>
  <c r="DM158" i="17"/>
  <c r="CG160" i="17"/>
  <c r="CW160" i="17" s="1"/>
  <c r="CW158" i="17"/>
  <c r="HL167" i="17"/>
  <c r="HM167" i="17" s="1"/>
  <c r="GG167" i="17"/>
  <c r="FG220" i="17"/>
  <c r="D27" i="45"/>
  <c r="E27" i="45" s="1"/>
  <c r="D44" i="57"/>
  <c r="HL239" i="17"/>
  <c r="HE92" i="17"/>
  <c r="HU92" i="17" s="1"/>
  <c r="GO92" i="17"/>
  <c r="C22" i="52"/>
  <c r="E22" i="52" s="1"/>
  <c r="GL238" i="17"/>
  <c r="HK221" i="17"/>
  <c r="C47" i="57"/>
  <c r="E47" i="57" s="1"/>
  <c r="FY49" i="17"/>
  <c r="FI49" i="17"/>
  <c r="HE35" i="17"/>
  <c r="HU35" i="17" s="1"/>
  <c r="GO35" i="17"/>
  <c r="C43" i="52"/>
  <c r="E43" i="52" s="1"/>
  <c r="GE239" i="17"/>
  <c r="GB189" i="17"/>
  <c r="EV173" i="17"/>
  <c r="FI63" i="17"/>
  <c r="FY63" i="17"/>
  <c r="D28" i="48"/>
  <c r="DL246" i="17" s="1"/>
  <c r="E7" i="56"/>
  <c r="HD161" i="17"/>
  <c r="HD243" i="17" s="1"/>
  <c r="EA130" i="17"/>
  <c r="EB130" i="17" s="1"/>
  <c r="P139" i="17"/>
  <c r="P161" i="17" s="1"/>
  <c r="DE248" i="17"/>
  <c r="CS128" i="17"/>
  <c r="CS129" i="17" s="1"/>
  <c r="BO129" i="17"/>
  <c r="D51" i="31"/>
  <c r="D55" i="31" s="1"/>
  <c r="G55" i="31" s="1"/>
  <c r="EP139" i="17"/>
  <c r="EP161" i="17" s="1"/>
  <c r="D8" i="53" s="1"/>
  <c r="D27" i="53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D50" i="53" s="1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BN243" i="17" s="1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18" i="45"/>
  <c r="EB168" i="17"/>
  <c r="FG168" i="17"/>
  <c r="GF176" i="17"/>
  <c r="FA176" i="17"/>
  <c r="EB178" i="17"/>
  <c r="FG178" i="17"/>
  <c r="GF184" i="17"/>
  <c r="FA184" i="17"/>
  <c r="HS209" i="17"/>
  <c r="HT209" i="17" s="1"/>
  <c r="GN209" i="17"/>
  <c r="C25" i="57"/>
  <c r="HR220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G129" i="17" s="1"/>
  <c r="GA129" i="17"/>
  <c r="HK123" i="17"/>
  <c r="HP123" i="17"/>
  <c r="HP129" i="17" s="1"/>
  <c r="GJ129" i="17"/>
  <c r="GN133" i="17"/>
  <c r="HS133" i="17"/>
  <c r="HT133" i="17" s="1"/>
  <c r="EB134" i="17"/>
  <c r="FG134" i="17"/>
  <c r="HE144" i="17"/>
  <c r="HU144" i="17" s="1"/>
  <c r="GO144" i="17"/>
  <c r="EV152" i="17"/>
  <c r="DP154" i="17"/>
  <c r="DP161" i="17" s="1"/>
  <c r="DU166" i="17"/>
  <c r="EZ166" i="17"/>
  <c r="FH185" i="17"/>
  <c r="GM185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ES173" i="17" s="1"/>
  <c r="FH188" i="17"/>
  <c r="GM188" i="17"/>
  <c r="DU190" i="17"/>
  <c r="EZ190" i="17"/>
  <c r="DU193" i="17"/>
  <c r="EZ193" i="17"/>
  <c r="DT191" i="17"/>
  <c r="DU191" i="17" s="1"/>
  <c r="DU207" i="17"/>
  <c r="EZ207" i="17"/>
  <c r="GN210" i="17"/>
  <c r="HS210" i="17"/>
  <c r="HT210" i="17" s="1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HT148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FD139" i="17" s="1"/>
  <c r="EZ133" i="17"/>
  <c r="DU133" i="17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HM210" i="17" s="1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EX139" i="17" s="1"/>
  <c r="GD123" i="17"/>
  <c r="EZ142" i="17"/>
  <c r="DU142" i="17"/>
  <c r="EB175" i="17"/>
  <c r="FG175" i="17"/>
  <c r="EA173" i="17"/>
  <c r="EB173" i="17" s="1"/>
  <c r="EB177" i="17"/>
  <c r="FG177" i="17"/>
  <c r="FH181" i="17"/>
  <c r="GM181" i="17"/>
  <c r="EB182" i="17"/>
  <c r="FG182" i="17"/>
  <c r="FH183" i="17"/>
  <c r="GM183" i="17"/>
  <c r="GB163" i="17"/>
  <c r="HH164" i="17"/>
  <c r="HH163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CO211" i="17" s="1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D20" i="42"/>
  <c r="E20" i="42" s="1"/>
  <c r="CV163" i="17"/>
  <c r="CU211" i="17"/>
  <c r="CV211" i="17" s="1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GM194" i="17"/>
  <c r="FH194" i="17"/>
  <c r="GM198" i="17"/>
  <c r="FH198" i="17"/>
  <c r="FH202" i="17"/>
  <c r="GM202" i="17"/>
  <c r="GM205" i="17"/>
  <c r="FH205" i="17"/>
  <c r="GM206" i="17"/>
  <c r="FH206" i="17"/>
  <c r="C45" i="57"/>
  <c r="HK240" i="17"/>
  <c r="GE241" i="17"/>
  <c r="GG125" i="17"/>
  <c r="HL125" i="17"/>
  <c r="E26" i="52"/>
  <c r="S147" i="17"/>
  <c r="D26" i="35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CV131" i="17"/>
  <c r="FG130" i="17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E49" i="17" l="1"/>
  <c r="HU49" i="17" s="1"/>
  <c r="GO49" i="17"/>
  <c r="EC158" i="17"/>
  <c r="ES158" i="17"/>
  <c r="DM160" i="17"/>
  <c r="EC160" i="17" s="1"/>
  <c r="HR241" i="17"/>
  <c r="FG191" i="17"/>
  <c r="FH191" i="17" s="1"/>
  <c r="EY127" i="17"/>
  <c r="DS128" i="17"/>
  <c r="DS129" i="17" s="1"/>
  <c r="DS139" i="17" s="1"/>
  <c r="GO24" i="17"/>
  <c r="HE24" i="17"/>
  <c r="HU24" i="17" s="1"/>
  <c r="HH189" i="17"/>
  <c r="HH173" i="17" s="1"/>
  <c r="HH211" i="17" s="1"/>
  <c r="GB173" i="17"/>
  <c r="GB211" i="17" s="1"/>
  <c r="FH190" i="17"/>
  <c r="GM190" i="17"/>
  <c r="HL241" i="17"/>
  <c r="GO63" i="17"/>
  <c r="HE63" i="17"/>
  <c r="HU63" i="17" s="1"/>
  <c r="C44" i="57"/>
  <c r="E44" i="57" s="1"/>
  <c r="HK239" i="17"/>
  <c r="HK241" i="17" s="1"/>
  <c r="C22" i="57"/>
  <c r="E22" i="57" s="1"/>
  <c r="HR238" i="17"/>
  <c r="GM220" i="17"/>
  <c r="D25" i="52"/>
  <c r="E25" i="52" s="1"/>
  <c r="HE131" i="17"/>
  <c r="HU131" i="17" s="1"/>
  <c r="HU130" i="17"/>
  <c r="GL125" i="17"/>
  <c r="FF128" i="17"/>
  <c r="E45" i="57"/>
  <c r="EA131" i="17"/>
  <c r="EB131" i="17" s="1"/>
  <c r="CF139" i="17"/>
  <c r="CF161" i="17" s="1"/>
  <c r="CF243" i="17" s="1"/>
  <c r="DU138" i="17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HR226" i="17" s="1"/>
  <c r="C9" i="57"/>
  <c r="E9" i="5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CO129" i="17" s="1"/>
  <c r="AC123" i="17"/>
  <c r="BI123" i="17"/>
  <c r="FH42" i="17"/>
  <c r="GN42" i="17"/>
  <c r="HT42" i="17"/>
  <c r="S123" i="17"/>
  <c r="EB123" i="17" s="1"/>
  <c r="AJ42" i="17"/>
  <c r="BP42" i="17"/>
  <c r="CV42" i="17"/>
  <c r="EB42" i="17"/>
  <c r="GG186" i="17"/>
  <c r="HL186" i="17"/>
  <c r="HM186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FG173" i="17"/>
  <c r="FH173" i="17" s="1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A139" i="17" s="1"/>
  <c r="GA161" i="17" s="1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GH211" i="17"/>
  <c r="EB160" i="17"/>
  <c r="EZ160" i="17"/>
  <c r="FA160" i="17" s="1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EA211" i="17"/>
  <c r="EB211" i="17" s="1"/>
  <c r="HU140" i="17"/>
  <c r="HR130" i="17"/>
  <c r="HR131" i="17" s="1"/>
  <c r="GL131" i="17"/>
  <c r="C49" i="56"/>
  <c r="FM246" i="17" s="1"/>
  <c r="C48" i="56"/>
  <c r="E37" i="56"/>
  <c r="FA209" i="17"/>
  <c r="GF209" i="17"/>
  <c r="GN185" i="17"/>
  <c r="HS185" i="17"/>
  <c r="HT185" i="17" s="1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D28" i="42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GL128" i="17" l="1"/>
  <c r="HR125" i="17"/>
  <c r="HR128" i="17" s="1"/>
  <c r="ES160" i="17"/>
  <c r="FI160" i="17" s="1"/>
  <c r="FI158" i="17"/>
  <c r="FY158" i="17"/>
  <c r="E32" i="57"/>
  <c r="HS190" i="17"/>
  <c r="HT190" i="17" s="1"/>
  <c r="GN190" i="17"/>
  <c r="GE127" i="17"/>
  <c r="EY128" i="17"/>
  <c r="EY129" i="17" s="1"/>
  <c r="EY139" i="17"/>
  <c r="EY161" i="17" s="1"/>
  <c r="D25" i="57"/>
  <c r="E25" i="57" s="1"/>
  <c r="HS220" i="17"/>
  <c r="GJ161" i="17"/>
  <c r="C8" i="57" s="1"/>
  <c r="R139" i="17"/>
  <c r="BI139" i="17" s="1"/>
  <c r="D57" i="41"/>
  <c r="G57" i="41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HK136" i="17"/>
  <c r="HK138" i="17" s="1"/>
  <c r="GE138" i="17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FG211" i="17"/>
  <c r="FH211" i="17" s="1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HS137" i="17"/>
  <c r="HT137" i="17" s="1"/>
  <c r="GN137" i="17"/>
  <c r="GM160" i="17"/>
  <c r="GN160" i="17" s="1"/>
  <c r="GN155" i="17"/>
  <c r="HS155" i="17"/>
  <c r="HS175" i="17"/>
  <c r="GN175" i="17"/>
  <c r="GM173" i="17"/>
  <c r="GN173" i="17" s="1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GA244" i="17"/>
  <c r="HQ127" i="17"/>
  <c r="HQ128" i="17" s="1"/>
  <c r="HQ129" i="17" s="1"/>
  <c r="GK128" i="17"/>
  <c r="GK129" i="17" s="1"/>
  <c r="HR132" i="17"/>
  <c r="HR138" i="17" s="1"/>
  <c r="GL138" i="17"/>
  <c r="HM132" i="17"/>
  <c r="HU123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P247" i="17"/>
  <c r="DP249" i="1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HE129" i="17" l="1"/>
  <c r="R161" i="17"/>
  <c r="GO129" i="17"/>
  <c r="HK127" i="17"/>
  <c r="HK128" i="17" s="1"/>
  <c r="HK129" i="17" s="1"/>
  <c r="HK139" i="17" s="1"/>
  <c r="HK161" i="17" s="1"/>
  <c r="GE128" i="17"/>
  <c r="GE129" i="17" s="1"/>
  <c r="GE139" i="17" s="1"/>
  <c r="HE158" i="17"/>
  <c r="FY160" i="17"/>
  <c r="GO160" i="17" s="1"/>
  <c r="GO158" i="17"/>
  <c r="EB136" i="17"/>
  <c r="D55" i="48"/>
  <c r="D57" i="48" s="1"/>
  <c r="G57" i="48" s="1"/>
  <c r="AC139" i="17"/>
  <c r="CO139" i="17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GM211" i="17"/>
  <c r="GN211" i="17" s="1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S173" i="17"/>
  <c r="HT173" i="17" s="1"/>
  <c r="HM193" i="17"/>
  <c r="HL191" i="17"/>
  <c r="HM191" i="17" s="1"/>
  <c r="GN127" i="17"/>
  <c r="HS127" i="17"/>
  <c r="HT127" i="17" s="1"/>
  <c r="DJ70" i="11"/>
  <c r="DJ72" i="11" s="1"/>
  <c r="DB72" i="11"/>
  <c r="GO139" i="17"/>
  <c r="D36" i="57"/>
  <c r="E36" i="57" s="1"/>
  <c r="GG168" i="17"/>
  <c r="HL168" i="17"/>
  <c r="HM168" i="17" s="1"/>
  <c r="E11" i="57"/>
  <c r="GF129" i="17"/>
  <c r="FF243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Y161" i="17" l="1"/>
  <c r="HU158" i="17"/>
  <c r="HE160" i="17"/>
  <c r="HU160" i="17" s="1"/>
  <c r="D52" i="53"/>
  <c r="D54" i="53" s="1"/>
  <c r="D53" i="56" s="1"/>
  <c r="D55" i="56" s="1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HS211" i="17"/>
  <c r="HT211" i="17" s="1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G54" i="53" l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GM139" i="17" l="1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</calcChain>
</file>

<file path=xl/comments1.xml><?xml version="1.0" encoding="utf-8"?>
<comments xmlns="http://schemas.openxmlformats.org/spreadsheetml/2006/main">
  <authors>
    <author>Korisnik</author>
    <author>Pavelic_Marijana</author>
  </authors>
  <commentList>
    <comment ref="AA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Upisati stvarna plaćanja iz doznačenih poticaja (računovodstveni podatak)-slučaju potrebe -nema kupaca formirati rezervni fond </t>
        </r>
      </text>
    </comment>
    <comment ref="A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do iznosa umnoška realiziranog NKPx25%e.c.</t>
        </r>
      </text>
    </comment>
    <comment ref="AC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pojavljuje se samo kad su pripadajući poticaji/osnovni poticaji niži od stvarno potrošenih s nekog drugog objekta ili zbog manje realizacije od plana za isplatu poticaja</t>
        </r>
      </text>
    </comment>
    <comment ref="AD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Zbroj svih plaćenih troškova izgradnjeračunovodstveni podatak
</t>
        </r>
      </text>
    </comment>
    <comment ref="AF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I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1. i 2. i 3. obrok-gotovinske uplate kupaca i bankovnog keša na račun AGKC
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J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Samo primljene tromjesečne realizacije/uplate kupaca iz kreditnog dijela 3.OBROKA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P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AQ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U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V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BC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G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H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O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R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S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Z9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Konačna kupoprodajna cijena-sklopljeni kupoprodajni ugovori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građevine čija je gradnja započela i sklapaju se predugovori (formirana predugovorna cijena)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FORMIRANA PREDUGOVORNA CIJENA</t>
        </r>
      </text>
    </comment>
    <comment ref="AE43" authorId="1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ZEMLJIŠTE+KOM.DOPRINOS</t>
        </r>
      </text>
    </comment>
  </commentList>
</comments>
</file>

<file path=xl/sharedStrings.xml><?xml version="1.0" encoding="utf-8"?>
<sst xmlns="http://schemas.openxmlformats.org/spreadsheetml/2006/main" count="4742" uniqueCount="686">
  <si>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</si>
  <si>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</si>
  <si>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</si>
  <si>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</si>
  <si>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</si>
  <si>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</si>
  <si>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</si>
  <si>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</si>
  <si>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</si>
  <si>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</si>
  <si>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</si>
  <si>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</si>
  <si>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</si>
  <si>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</si>
  <si>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</si>
  <si>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</si>
  <si>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</si>
  <si>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</si>
  <si>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</si>
  <si>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</si>
  <si>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</si>
  <si>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</si>
  <si>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</si>
  <si>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</si>
  <si>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</si>
  <si>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</si>
  <si>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</si>
  <si>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</si>
  <si>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</si>
  <si>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</si>
  <si>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</si>
  <si>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</si>
  <si>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</si>
  <si>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</si>
  <si>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</si>
  <si>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</si>
  <si>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</si>
  <si>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</si>
  <si>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</si>
  <si>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</si>
  <si>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</si>
  <si>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</si>
  <si>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</si>
  <si>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</si>
  <si>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</si>
  <si>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</si>
  <si>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</si>
  <si>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</si>
  <si>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</si>
  <si>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</si>
  <si>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</si>
  <si>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</si>
  <si>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</si>
  <si>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</si>
  <si>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</si>
  <si>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</si>
  <si>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</si>
  <si>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</si>
  <si>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</si>
  <si>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</si>
  <si>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</si>
  <si>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</si>
  <si>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</si>
  <si>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</si>
  <si>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</si>
  <si>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</si>
  <si>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</si>
  <si>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</si>
  <si>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</si>
  <si>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</si>
  <si>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</si>
  <si>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</si>
  <si>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</si>
  <si>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</si>
  <si>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</si>
  <si>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</si>
  <si>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</si>
  <si>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</si>
  <si>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</si>
  <si>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</si>
  <si>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</si>
  <si>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</si>
  <si>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</si>
  <si>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</si>
  <si>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</si>
  <si>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</si>
  <si>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</si>
  <si>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</si>
  <si>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</si>
  <si>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</si>
  <si>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</si>
  <si>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</si>
  <si>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</si>
  <si>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</si>
  <si>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</si>
  <si>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</si>
  <si>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</si>
  <si>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</si>
  <si>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</si>
  <si>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</si>
  <si>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</si>
  <si>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</si>
  <si>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</si>
  <si>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</si>
  <si>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</si>
  <si>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</si>
  <si>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</si>
  <si>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</si>
  <si>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</si>
  <si>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</si>
  <si>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</si>
  <si>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</si>
  <si>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</si>
  <si>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</si>
  <si>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</si>
  <si>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</si>
  <si>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</si>
  <si>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</si>
  <si>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</si>
  <si>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</si>
  <si>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</si>
  <si>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</si>
  <si>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</si>
  <si>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</si>
  <si>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</si>
  <si>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</si>
  <si>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</si>
  <si>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</si>
  <si>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</si>
  <si>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</si>
  <si>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</si>
  <si>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</si>
  <si>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</si>
  <si>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</si>
  <si>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</si>
  <si>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</si>
  <si>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</si>
  <si>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</si>
  <si>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</si>
  <si>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</si>
  <si>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</si>
  <si>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</si>
  <si>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</si>
  <si>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</si>
  <si>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</si>
  <si>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</si>
  <si>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</si>
  <si>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</si>
  <si>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</si>
  <si>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</si>
  <si>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</si>
  <si>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</si>
  <si>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</si>
  <si>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</si>
  <si>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</si>
  <si>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</si>
  <si>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</si>
  <si>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</si>
  <si>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</si>
  <si>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</si>
  <si>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</si>
  <si>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</si>
  <si>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</si>
  <si>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</si>
  <si>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</si>
  <si>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</si>
  <si>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</si>
  <si>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</si>
  <si>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</si>
  <si>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</si>
  <si>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</si>
  <si>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</si>
  <si>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</si>
  <si>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</si>
  <si>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</si>
  <si>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</si>
  <si>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</si>
  <si>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</si>
  <si>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</si>
  <si>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</si>
  <si>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</si>
  <si>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</si>
  <si>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</si>
  <si>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</si>
  <si>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</si>
  <si>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</si>
  <si>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</si>
  <si>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</si>
  <si>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</si>
  <si>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</si>
  <si>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</si>
  <si>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</si>
  <si>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</si>
  <si>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</si>
  <si>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</si>
  <si>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</si>
  <si>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</si>
  <si>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</si>
  <si>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</si>
  <si>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</si>
  <si>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</si>
  <si>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</si>
  <si>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</si>
  <si>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</si>
  <si>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</si>
  <si>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</si>
  <si>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</si>
  <si>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</si>
  <si>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</si>
  <si>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</si>
  <si>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</si>
  <si>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</si>
  <si>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</si>
  <si>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</si>
  <si>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</si>
  <si>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</si>
  <si>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</si>
  <si>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</si>
  <si>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</si>
  <si>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</si>
  <si>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</si>
  <si>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</si>
  <si>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</si>
  <si>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</si>
  <si>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</si>
  <si>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</si>
  <si>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</si>
  <si>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</si>
  <si>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</si>
  <si>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</si>
  <si>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</si>
  <si>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</si>
  <si>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</si>
  <si>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</si>
  <si>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</si>
  <si>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</si>
  <si>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</si>
  <si>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</si>
  <si>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</si>
  <si>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</si>
  <si>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</si>
  <si>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</si>
  <si>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</si>
  <si>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</si>
  <si>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</si>
  <si>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</si>
  <si>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</si>
  <si>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</si>
  <si>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</si>
  <si>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</si>
  <si>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</si>
  <si>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</si>
  <si>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</si>
  <si>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</si>
  <si>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</si>
  <si>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</si>
  <si>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</si>
  <si>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</si>
  <si>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</si>
  <si>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</si>
  <si>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</si>
  <si>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</si>
  <si>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</si>
  <si>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</si>
  <si>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</si>
  <si>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</si>
  <si>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</si>
  <si>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</si>
  <si>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</si>
  <si>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</si>
  <si>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</si>
  <si>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</si>
  <si>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</si>
  <si>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</si>
  <si>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</si>
  <si>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</si>
  <si>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</si>
  <si>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</si>
  <si>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</si>
  <si>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</si>
  <si>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</si>
  <si>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</si>
  <si>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</si>
  <si>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</si>
  <si>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</si>
  <si>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</si>
  <si>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</si>
  <si>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</si>
  <si>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</si>
  <si>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</si>
  <si>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</si>
  <si>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</si>
  <si>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</si>
  <si>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</si>
  <si>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</si>
  <si>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</si>
  <si>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</si>
  <si>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</si>
  <si>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</si>
  <si>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</si>
  <si>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</si>
  <si>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</si>
  <si>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</si>
  <si>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</si>
  <si>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</si>
  <si>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</si>
  <si>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</si>
  <si>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</si>
  <si>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</si>
  <si>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</si>
  <si>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</si>
  <si>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</si>
  <si>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</si>
  <si>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</si>
  <si>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</si>
  <si>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</si>
  <si>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</si>
  <si>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</si>
  <si>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</si>
  <si>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</si>
  <si>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</si>
  <si>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</si>
  <si>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</si>
  <si>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</si>
  <si>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</si>
  <si>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</si>
  <si>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</si>
  <si>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</si>
  <si>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</si>
  <si>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</si>
  <si>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</si>
  <si>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</si>
  <si>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</si>
  <si>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</si>
  <si>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</si>
  <si>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</si>
  <si>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</si>
  <si>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</si>
  <si>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</si>
  <si>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</si>
  <si>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</si>
  <si>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</si>
  <si>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</si>
  <si>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</si>
  <si>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</si>
  <si>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</si>
  <si>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</si>
  <si>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</si>
  <si>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</si>
  <si>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</si>
  <si>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</si>
  <si>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</si>
  <si>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</si>
  <si>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</si>
  <si>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</si>
  <si>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</si>
  <si>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</si>
  <si>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</si>
  <si>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</si>
  <si>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</si>
  <si>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</si>
  <si>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</si>
  <si>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</si>
  <si>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</si>
  <si>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</si>
  <si>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</si>
  <si>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</si>
  <si>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</si>
  <si>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</si>
  <si>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</si>
  <si>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</si>
  <si>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</si>
  <si>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</si>
  <si>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</si>
  <si>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</si>
  <si>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</si>
  <si>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</si>
  <si>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</si>
  <si>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</si>
  <si>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</si>
  <si>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</si>
  <si>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</si>
  <si>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</si>
  <si>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</si>
  <si>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</si>
  <si>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</si>
  <si>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</si>
  <si>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</si>
  <si>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</si>
  <si>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</si>
  <si>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</si>
  <si>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</si>
  <si>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</si>
  <si>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</si>
  <si>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</si>
  <si>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</si>
  <si>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</si>
  <si>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</si>
  <si>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</si>
  <si>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</si>
  <si>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</si>
  <si>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</si>
  <si>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</si>
  <si>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</si>
  <si>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</si>
  <si>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</si>
  <si>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</si>
  <si>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</si>
  <si>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</si>
  <si>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</si>
  <si>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</si>
  <si>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</si>
  <si>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</si>
  <si>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</si>
  <si>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</si>
  <si>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</si>
  <si>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</si>
  <si>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</si>
  <si>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</si>
  <si>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</si>
  <si>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</si>
  <si>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</si>
  <si>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</si>
  <si>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</si>
  <si>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</si>
  <si>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</si>
  <si>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</si>
  <si>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</si>
  <si>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</si>
  <si>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</si>
  <si>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</si>
  <si>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</si>
  <si>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</si>
  <si>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</si>
  <si>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</si>
  <si>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</si>
  <si>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</si>
  <si>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</si>
  <si>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</si>
  <si>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</si>
  <si>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</si>
  <si>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</si>
  <si>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</si>
  <si>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</si>
  <si>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</si>
  <si>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</si>
  <si>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</si>
  <si>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</si>
  <si>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</si>
  <si>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</si>
  <si>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</si>
  <si>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</si>
  <si>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</si>
  <si>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</si>
  <si>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</si>
  <si>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</si>
  <si>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</si>
  <si>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</si>
  <si>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</si>
  <si>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</si>
  <si>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</si>
  <si>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</si>
  <si>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</si>
  <si>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</si>
  <si>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</si>
  <si>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</si>
  <si>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</si>
  <si>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</si>
  <si>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</si>
  <si>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</si>
  <si>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</si>
  <si>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</si>
  <si>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</si>
  <si>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</si>
  <si>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</si>
  <si>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</si>
  <si>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</si>
  <si>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</si>
  <si>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</si>
  <si>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</si>
  <si>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</si>
  <si>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</si>
  <si>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</si>
  <si>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</si>
  <si>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</si>
  <si>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</si>
  <si>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</si>
  <si>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</si>
  <si>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</si>
  <si>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</si>
  <si>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</si>
  <si>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</si>
  <si>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</si>
  <si>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</si>
  <si>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</si>
  <si>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</si>
  <si>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</si>
  <si>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</si>
  <si>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</si>
  <si>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</si>
  <si>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</si>
  <si>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</si>
  <si>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</si>
  <si>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</si>
  <si>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</si>
  <si>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</si>
  <si>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</si>
  <si>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</si>
  <si>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</si>
  <si>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</si>
  <si>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</si>
  <si>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</si>
  <si>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</si>
  <si>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</si>
  <si>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</si>
  <si>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</si>
  <si>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</si>
  <si>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</si>
  <si>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</si>
  <si>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</si>
  <si>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</si>
  <si>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</si>
  <si>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</si>
  <si>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</si>
  <si>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</si>
  <si>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</si>
  <si>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</si>
  <si>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</si>
  <si>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</si>
  <si>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</si>
  <si>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</si>
  <si>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</si>
  <si>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</si>
  <si>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</si>
  <si>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</si>
  <si>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</si>
  <si>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</si>
  <si>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</si>
  <si>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</si>
  <si>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</si>
  <si>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</si>
  <si>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</si>
  <si>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</si>
  <si>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</si>
  <si>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</si>
  <si>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</si>
  <si>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</si>
  <si>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</si>
  <si>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</si>
  <si>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</si>
  <si>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</si>
  <si>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</si>
  <si>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</si>
  <si>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</si>
  <si>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</si>
  <si>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</si>
  <si>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</si>
  <si>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</si>
  <si>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</si>
  <si>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</si>
  <si>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</si>
  <si>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</si>
  <si>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</si>
  <si>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</si>
  <si>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</si>
  <si>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PROJEKTIRANJE</t>
  </si>
  <si>
    <t>NADZOR</t>
  </si>
  <si>
    <t>OSTALO</t>
  </si>
  <si>
    <t>VRIJEDNOST
INVESTICIJE</t>
  </si>
  <si>
    <t>AKTIVIRANA POTICAJNA SREDSTVA RH</t>
  </si>
  <si>
    <t>PLANIRANI
GOTOVINSKI DIO</t>
  </si>
  <si>
    <t xml:space="preserve"> </t>
  </si>
  <si>
    <t>1.1.c. 
NEPRODANI PROSTORI</t>
  </si>
  <si>
    <t>2. PROGRAMI PO ČL. 30</t>
  </si>
  <si>
    <t>3. UKUPNO OTPLATA KREDITA:</t>
  </si>
  <si>
    <t>OSNOVNA POTICAJNA SREDSTVA</t>
  </si>
  <si>
    <t xml:space="preserve">             (%)</t>
  </si>
  <si>
    <t>1.1. IZGRAĐENI OBJEKTI</t>
  </si>
  <si>
    <t>1.1.A
ZAVRŠEN OBRAČUN</t>
  </si>
  <si>
    <t xml:space="preserve">PRODANI STANOVI 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</si>
  <si>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</si>
  <si>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</si>
  <si>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</si>
  <si>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</si>
  <si>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 A. POTICAJI</t>
  </si>
  <si>
    <t>1A</t>
  </si>
  <si>
    <t>1B</t>
  </si>
  <si>
    <t>POVRAT III OBROKA  IZ KREDITA I PRIPADNE GOTOVINE</t>
  </si>
  <si>
    <t>1. UKUPNO JLS</t>
  </si>
  <si>
    <t>9. SVEUKUPNO RAZNI RASHODI I PRIHODI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</si>
  <si>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</si>
  <si>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</si>
  <si>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</si>
  <si>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</si>
  <si>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</si>
  <si>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</si>
  <si>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</si>
  <si>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UTROŠENI POTICAJI   REZERVNI FOND</t>
  </si>
  <si>
    <t>2.
OTPLATE KREDITA</t>
  </si>
  <si>
    <t>3. 
NEPOKRIVENI TROŠKOVI</t>
  </si>
  <si>
    <t>4. 
POTICAJNA SREDSTVA</t>
  </si>
  <si>
    <t>5. GARANCIJE</t>
  </si>
  <si>
    <t>6. PDV</t>
  </si>
  <si>
    <t>7. JLS</t>
  </si>
  <si>
    <t>9. TRANSFERI</t>
  </si>
  <si>
    <t>UKUPNO PROGRAM 1: (1.1. + 1. 2. +1.3.)</t>
  </si>
  <si>
    <t>POTPISANI PREDUGOVORI</t>
  </si>
  <si>
    <t>UKUPNO TROŠKOVI</t>
  </si>
  <si>
    <t xml:space="preserve">IZNAJMLJENA GPM </t>
  </si>
  <si>
    <t>13=(4+7)</t>
  </si>
  <si>
    <t>20=(14+15+16+17+18+19)</t>
  </si>
  <si>
    <t>24=(22-23)</t>
  </si>
  <si>
    <t>30=28+29</t>
  </si>
  <si>
    <t>41=(39+40)</t>
  </si>
  <si>
    <t>33=31-32</t>
  </si>
  <si>
    <t>PlAĆENI TROŠKOVI IZGRADNJE</t>
  </si>
  <si>
    <t xml:space="preserve">UPLATE KUPACA/BANAKA </t>
  </si>
  <si>
    <t>PLAĆENO ZEMLJIŠTE(INFRASTRUKTURA</t>
  </si>
  <si>
    <t>20a</t>
  </si>
  <si>
    <t>20b</t>
  </si>
  <si>
    <t>20c</t>
  </si>
  <si>
    <t>PRIPADNI POSTOTAK POTICAJNIH SREDSTAVA RH</t>
  </si>
  <si>
    <t>PLAĆENI TROŠKOVI GRAĐENJA I DRUGI</t>
  </si>
  <si>
    <t xml:space="preserve">ZEMLJIŠTE I/ILI INFRASTRUKTURA 
</t>
  </si>
  <si>
    <t>38=(34+35+36+37)</t>
  </si>
  <si>
    <t>AKTIVIRANA  POTICAJNA SREDSTAVA RH</t>
  </si>
  <si>
    <t>UKUPNO DOZNAČENA POTICAJNA SREDSTVA RH</t>
  </si>
  <si>
    <t xml:space="preserve">GOTOVINSKE UPLATE KUPACA/BANAKA </t>
  </si>
  <si>
    <t xml:space="preserve">KREDITNI DIO </t>
  </si>
  <si>
    <t xml:space="preserve">DOZNAČENA POTICAJNA SREDSTVA RH
</t>
  </si>
  <si>
    <t xml:space="preserve">POVRAT JLS-u 35% MPO I GOTOVINSKOG 3.OBROKA </t>
  </si>
  <si>
    <t xml:space="preserve">POVRAT 35% MPO JLS-u I GOTOVINSKOG 3.OBROKA </t>
  </si>
  <si>
    <t xml:space="preserve">KVARTALNI POVRAT OTPLATA IZ KREDITNOG DIJELA 3. OBROKA ZA JLS I ZA RH  </t>
  </si>
  <si>
    <t xml:space="preserve">KREDITNI DIO ZA RH I JLS </t>
  </si>
  <si>
    <t>UTROŠENI POTICAJI  REZEVNI FOND</t>
  </si>
  <si>
    <t>Agencija 
JLS I DRUGI</t>
  </si>
  <si>
    <t>Agencija</t>
  </si>
  <si>
    <t>21=(13) x % E.C.</t>
  </si>
  <si>
    <t>1.1.a. UKUPNO IZGRAĐENE GRAĐEVINE ZAVRŠEN OBRAČUN:</t>
  </si>
  <si>
    <t>1.1.b IZGRAĐENE GRAĐEVINE NEZAVRŠEN OBRAČUN</t>
  </si>
  <si>
    <t>1.1. UKUPNO IZGRAĐENE GRAĐEVINE: (1.1.a. + 1.1.b. +1. 1.c.+1.1.d.)</t>
  </si>
  <si>
    <t>1.1.c. ZAVRŠEN OBRAČUN - NEPRODANI PROSTORI:</t>
  </si>
  <si>
    <t>1.1.d.UKUPNO PROSTORI U SUDSKOM POSTUPKU</t>
  </si>
  <si>
    <t>1.1.d. 
NEPRODANI PROSTORI</t>
  </si>
  <si>
    <t>10. 
POTICAJI RH</t>
  </si>
  <si>
    <t>11. UKUPNO  -  POTICAJI RH</t>
  </si>
  <si>
    <t>5. SVEUKUPNO PRIHODI AENCIJE</t>
  </si>
  <si>
    <t xml:space="preserve">7. 
RAZNI
PRIHODI I  RASHODI </t>
  </si>
  <si>
    <t>Aencija</t>
  </si>
  <si>
    <t>Aencija + JLS</t>
  </si>
  <si>
    <t>Agencija za društveno poticanu stanogradnju Grada Rijeke</t>
  </si>
  <si>
    <t>GRAĐEVINE SA ZAVRŠENIM OBRAČUNOM DO 2009.-Rujevica I.faza</t>
  </si>
  <si>
    <t>GRAĐEVINE SA ZAVRŠENIM OBRAČUNOM DO 2010.-Rujevica II.faza</t>
  </si>
  <si>
    <t>27a</t>
  </si>
  <si>
    <t>AGENCIJA</t>
  </si>
  <si>
    <t>GRAĐEVINE SA ZAVRŠENIM OBRAČUNOM DO 2014.-Donja Drenova</t>
  </si>
  <si>
    <t>GRAĐEVINE SA ZAVRŠENIM OBRAČUNOM DO 2014.-Hostov breg</t>
  </si>
  <si>
    <t>2.</t>
  </si>
  <si>
    <t>53=(51+52)</t>
  </si>
  <si>
    <t>44=42-43</t>
  </si>
  <si>
    <t>27c=25+26+27+27a</t>
  </si>
  <si>
    <t>Martinkovac I. faza -rezervni fond</t>
  </si>
  <si>
    <t>,</t>
  </si>
  <si>
    <t>OSTALI PRIHODI I RASHODI (povrat APOS-u vl. sred. kojim su fin. izgrađene, a neprodane nekretnine)</t>
  </si>
  <si>
    <t>Zamet</t>
  </si>
  <si>
    <t>01.01.2022. - 31.12.2022.</t>
  </si>
  <si>
    <t>Martinkovac I. faza</t>
  </si>
  <si>
    <t>49=(45+46+47+48)</t>
  </si>
  <si>
    <t xml:space="preserve">1.1.b.
NEZAVRŠENI OBRAČUN 
</t>
  </si>
  <si>
    <t>61=(57+58+59+60)</t>
  </si>
  <si>
    <t>64=(62+63)</t>
  </si>
  <si>
    <t>Rujevica II faza (13 garaža)</t>
  </si>
  <si>
    <t>Rujevica II.faza-rezervni fond (13 garaža)</t>
  </si>
  <si>
    <t>01.01.2006. - 31.12.2022.</t>
  </si>
  <si>
    <t>01.01.2023. - 31.12.2023.</t>
  </si>
  <si>
    <t>Rebalans Operativno financijskog plana provedbenog programa POS-a za 2022. god. i Plan za 2023. godinu</t>
  </si>
  <si>
    <t>1.3.b-UKUPNO U PRIPREMI ZA IZGRADNJU 2023. I DALJE</t>
  </si>
  <si>
    <t>1.3.c-UKUPNO U PRIPREMI ZA IZGRADNJU 2024. I DALJE</t>
  </si>
  <si>
    <t>UKUPNO U IZGRADNJI I PRIPREMI ZA IZGRADNJU 2022. I DALJE</t>
  </si>
  <si>
    <t>POTREBNI POTICAJI U 2022. I 2023. GODINI</t>
  </si>
  <si>
    <t>(EUR)</t>
  </si>
  <si>
    <t xml:space="preserve">1.2. U IZGRADNJI 2022. </t>
  </si>
  <si>
    <t xml:space="preserve">1.2. UKUPNO U IZGRADNJI 2022. </t>
  </si>
  <si>
    <t xml:space="preserve">1.3.a-UKUPNO ZA IZGRADNJU 2022. </t>
  </si>
  <si>
    <t>1.3 UKUPNO U PRIPREMI ZA IZGRADNJU U 2023. I DALJE:</t>
  </si>
  <si>
    <t>1.2.b. 
GRAĐEVINE U PRIPREMI 
ZA IZGRADNJU
2023. I DALJE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</si>
</sst>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_ ;\-#,##0.00\ "/>
    <numFmt numFmtId="173" formatCode="#,##0.00\ _k_n"/>
    <numFmt numFmtId="174" formatCode="0.00000"/>
  </numFmts>
  <fonts count="1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66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5"/>
      <name val="Times New Roman"/>
      <family val="1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FF0000"/>
      </patternFill>
    </fill>
  </fills>
  <borders count="5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double">
        <color indexed="64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double">
        <color indexed="10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double">
        <color rgb="FFFF0000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hair">
        <color theme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double">
        <color rgb="FFC00000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thin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rgb="FFFF0000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auto="1"/>
      </top>
      <bottom/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/>
      <right style="thick">
        <color rgb="FFFF0000"/>
      </right>
      <top/>
      <bottom/>
      <diagonal/>
    </border>
    <border>
      <left style="double">
        <color rgb="FFFF0000"/>
      </left>
      <right style="hair">
        <color theme="1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hair">
        <color theme="1"/>
      </right>
      <top/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indexed="64"/>
      </top>
      <bottom/>
      <diagonal/>
    </border>
    <border>
      <left style="double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rgb="FFC00000"/>
      </left>
      <right/>
      <top style="thin">
        <color rgb="FFFF0000"/>
      </top>
      <bottom style="thin">
        <color indexed="64"/>
      </bottom>
      <diagonal/>
    </border>
    <border>
      <left style="double">
        <color rgb="FFC00000"/>
      </left>
      <right/>
      <top style="thin">
        <color indexed="64"/>
      </top>
      <bottom/>
      <diagonal/>
    </border>
    <border>
      <left style="double">
        <color rgb="FFFF0000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auto="1"/>
      </bottom>
      <diagonal/>
    </border>
    <border>
      <left style="double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/>
      <diagonal/>
    </border>
    <border>
      <left style="thick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hair">
        <color theme="1"/>
      </top>
      <bottom/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 style="hair">
        <color auto="1"/>
      </left>
      <right/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/>
      <top style="hair">
        <color auto="1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auto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theme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double">
        <color rgb="FFFF0000"/>
      </left>
      <right style="double">
        <color rgb="FFFF0000"/>
      </right>
      <top/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indexed="64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7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4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94" fillId="0" borderId="220" applyNumberFormat="0" applyFill="0" applyAlignment="0" applyProtection="0"/>
    <xf numFmtId="0" fontId="37" fillId="11" borderId="218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4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7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19" applyNumberFormat="0" applyFill="0" applyAlignment="0" applyProtection="0"/>
    <xf numFmtId="0" fontId="5" fillId="57" borderId="171" applyNumberFormat="0" applyFont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33" fillId="5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1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71" borderId="0" applyNumberFormat="0" applyBorder="0" applyAlignment="0" applyProtection="0"/>
    <xf numFmtId="0" fontId="37" fillId="11" borderId="218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0" applyNumberFormat="0" applyFill="0" applyAlignment="0" applyProtection="0"/>
    <xf numFmtId="0" fontId="39" fillId="0" borderId="219" applyNumberFormat="0" applyFill="0" applyAlignment="0" applyProtection="0"/>
    <xf numFmtId="0" fontId="25" fillId="11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7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4" applyNumberFormat="0" applyAlignment="0" applyProtection="0"/>
    <xf numFmtId="0" fontId="26" fillId="24" borderId="221" applyNumberFormat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0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49" applyNumberFormat="0" applyAlignment="0" applyProtection="0"/>
    <xf numFmtId="0" fontId="25" fillId="11" borderId="249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6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94" fillId="0" borderId="253" applyNumberFormat="0" applyFill="0" applyAlignment="0" applyProtection="0"/>
    <xf numFmtId="0" fontId="21" fillId="26" borderId="250" applyNumberFormat="0" applyFont="0" applyAlignment="0" applyProtection="0"/>
    <xf numFmtId="0" fontId="21" fillId="0" borderId="0"/>
    <xf numFmtId="0" fontId="21" fillId="26" borderId="257" applyNumberFormat="0" applyFont="0" applyAlignment="0" applyProtection="0"/>
    <xf numFmtId="0" fontId="37" fillId="11" borderId="262" applyNumberFormat="0" applyAlignment="0" applyProtection="0"/>
    <xf numFmtId="0" fontId="25" fillId="11" borderId="232" applyNumberFormat="0" applyAlignment="0" applyProtection="0"/>
    <xf numFmtId="0" fontId="21" fillId="0" borderId="0"/>
    <xf numFmtId="0" fontId="25" fillId="11" borderId="249" applyNumberFormat="0" applyAlignment="0" applyProtection="0"/>
    <xf numFmtId="0" fontId="2" fillId="73" borderId="0" applyNumberFormat="0" applyBorder="0" applyAlignment="0" applyProtection="0"/>
    <xf numFmtId="0" fontId="26" fillId="24" borderId="221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7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2" applyNumberFormat="0" applyAlignment="0" applyProtection="0"/>
    <xf numFmtId="0" fontId="2" fillId="79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4" applyNumberFormat="0" applyFill="0" applyAlignment="0" applyProtection="0"/>
    <xf numFmtId="0" fontId="21" fillId="0" borderId="0"/>
    <xf numFmtId="0" fontId="21" fillId="0" borderId="0"/>
    <xf numFmtId="0" fontId="25" fillId="11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2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4" applyNumberFormat="0" applyFill="0" applyAlignment="0" applyProtection="0"/>
    <xf numFmtId="0" fontId="21" fillId="0" borderId="0"/>
    <xf numFmtId="0" fontId="94" fillId="0" borderId="264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6" applyNumberFormat="0" applyAlignment="0" applyProtection="0"/>
    <xf numFmtId="0" fontId="21" fillId="0" borderId="0"/>
    <xf numFmtId="0" fontId="21" fillId="0" borderId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6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3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3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2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1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2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1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48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2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5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4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49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6" fillId="24" borderId="221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1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6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1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0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6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7" applyNumberFormat="0" applyFill="0" applyAlignment="0" applyProtection="0"/>
    <xf numFmtId="0" fontId="18" fillId="7" borderId="0" applyNumberFormat="0" applyBorder="0" applyAlignment="0" applyProtection="0"/>
    <xf numFmtId="0" fontId="94" fillId="0" borderId="248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4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4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4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94" fillId="0" borderId="248" applyNumberFormat="0" applyFill="0" applyAlignment="0" applyProtection="0"/>
    <xf numFmtId="0" fontId="37" fillId="11" borderId="246" applyNumberFormat="0" applyAlignment="0" applyProtection="0"/>
    <xf numFmtId="0" fontId="33" fillId="5" borderId="244" applyNumberFormat="0" applyAlignment="0" applyProtection="0"/>
    <xf numFmtId="0" fontId="21" fillId="0" borderId="0"/>
    <xf numFmtId="0" fontId="81" fillId="0" borderId="234" applyNumberFormat="0" applyFill="0" applyAlignment="0" applyProtection="0"/>
    <xf numFmtId="0" fontId="18" fillId="0" borderId="0"/>
    <xf numFmtId="0" fontId="21" fillId="26" borderId="250" applyNumberFormat="0" applyFont="0" applyAlignment="0" applyProtection="0"/>
    <xf numFmtId="0" fontId="18" fillId="3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94" fillId="0" borderId="274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4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6" applyNumberFormat="0" applyFill="0" applyAlignment="0" applyProtection="0"/>
    <xf numFmtId="0" fontId="21" fillId="26" borderId="250" applyNumberFormat="0" applyFont="0" applyAlignment="0" applyProtection="0"/>
    <xf numFmtId="0" fontId="81" fillId="0" borderId="216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4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1" applyNumberFormat="0" applyAlignment="0" applyProtection="0"/>
    <xf numFmtId="0" fontId="2" fillId="45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4" applyNumberFormat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4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7" applyNumberFormat="0" applyFill="0" applyAlignment="0" applyProtection="0"/>
    <xf numFmtId="0" fontId="2" fillId="57" borderId="171" applyNumberFormat="0" applyFont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33" fillId="5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37" fillId="11" borderId="24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5" applyNumberFormat="0" applyFont="0" applyAlignment="0" applyProtection="0"/>
    <xf numFmtId="0" fontId="2" fillId="77" borderId="0" applyNumberFormat="0" applyBorder="0" applyAlignment="0" applyProtection="0"/>
    <xf numFmtId="0" fontId="37" fillId="11" borderId="251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8" applyNumberFormat="0" applyFill="0" applyAlignment="0" applyProtection="0"/>
    <xf numFmtId="0" fontId="39" fillId="0" borderId="247" applyNumberFormat="0" applyFill="0" applyAlignment="0" applyProtection="0"/>
    <xf numFmtId="0" fontId="25" fillId="11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33" fillId="5" borderId="244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4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0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49" applyNumberFormat="0" applyAlignment="0" applyProtection="0"/>
    <xf numFmtId="0" fontId="81" fillId="0" borderId="234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4" applyNumberFormat="0" applyAlignment="0" applyProtection="0"/>
    <xf numFmtId="0" fontId="94" fillId="0" borderId="248" applyNumberFormat="0" applyFill="0" applyAlignment="0" applyProtection="0"/>
    <xf numFmtId="0" fontId="33" fillId="5" borderId="249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6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2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2" borderId="0" applyNumberFormat="0" applyBorder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0" applyNumberFormat="0" applyFill="0" applyAlignment="0" applyProtection="0"/>
    <xf numFmtId="0" fontId="37" fillId="11" borderId="258" applyNumberFormat="0" applyAlignment="0" applyProtection="0"/>
    <xf numFmtId="0" fontId="33" fillId="5" borderId="254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4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38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5" applyNumberFormat="0" applyFill="0" applyAlignment="0" applyProtection="0"/>
    <xf numFmtId="0" fontId="37" fillId="11" borderId="272" applyNumberFormat="0" applyAlignment="0" applyProtection="0"/>
    <xf numFmtId="0" fontId="2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59" applyNumberFormat="0" applyFill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33" fillId="5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71" borderId="0" applyNumberFormat="0" applyBorder="0" applyAlignment="0" applyProtection="0"/>
    <xf numFmtId="0" fontId="37" fillId="11" borderId="25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0" applyNumberFormat="0" applyFill="0" applyAlignment="0" applyProtection="0"/>
    <xf numFmtId="0" fontId="39" fillId="0" borderId="259" applyNumberFormat="0" applyFill="0" applyAlignment="0" applyProtection="0"/>
    <xf numFmtId="0" fontId="25" fillId="11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46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4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4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54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0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3" applyNumberFormat="0" applyFill="0" applyAlignment="0" applyProtection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1" applyNumberFormat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3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6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9" applyNumberFormat="0" applyFill="0" applyAlignment="0" applyProtection="0"/>
    <xf numFmtId="0" fontId="37" fillId="11" borderId="267" applyNumberFormat="0" applyAlignment="0" applyProtection="0"/>
    <xf numFmtId="0" fontId="33" fillId="5" borderId="265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5" applyNumberFormat="0" applyAlignment="0" applyProtection="0"/>
    <xf numFmtId="0" fontId="21" fillId="0" borderId="0"/>
    <xf numFmtId="0" fontId="21" fillId="0" borderId="0"/>
    <xf numFmtId="0" fontId="32" fillId="0" borderId="255" applyNumberFormat="0" applyFill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6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8" applyNumberFormat="0" applyFill="0" applyAlignment="0" applyProtection="0"/>
    <xf numFmtId="0" fontId="2" fillId="57" borderId="171" applyNumberFormat="0" applyFont="0" applyAlignment="0" applyProtection="0"/>
    <xf numFmtId="0" fontId="21" fillId="26" borderId="266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33" fillId="5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79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71" borderId="0" applyNumberFormat="0" applyBorder="0" applyAlignment="0" applyProtection="0"/>
    <xf numFmtId="0" fontId="37" fillId="11" borderId="267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9" applyNumberFormat="0" applyFill="0" applyAlignment="0" applyProtection="0"/>
    <xf numFmtId="0" fontId="39" fillId="0" borderId="268" applyNumberFormat="0" applyFill="0" applyAlignment="0" applyProtection="0"/>
    <xf numFmtId="0" fontId="25" fillId="11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46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6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65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7" applyNumberFormat="0" applyFill="0" applyAlignment="0" applyProtection="0"/>
    <xf numFmtId="0" fontId="21" fillId="26" borderId="23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2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38" applyNumberFormat="0" applyFill="0" applyAlignment="0" applyProtection="0"/>
    <xf numFmtId="0" fontId="37" fillId="11" borderId="236" applyNumberFormat="0" applyAlignment="0" applyProtection="0"/>
    <xf numFmtId="0" fontId="33" fillId="5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5" fillId="11" borderId="232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7" applyNumberFormat="0" applyFill="0" applyAlignment="0" applyProtection="0"/>
    <xf numFmtId="0" fontId="2" fillId="57" borderId="171" applyNumberFormat="0" applyFont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33" fillId="5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71" borderId="0" applyNumberFormat="0" applyBorder="0" applyAlignment="0" applyProtection="0"/>
    <xf numFmtId="0" fontId="37" fillId="11" borderId="23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39" fillId="0" borderId="237" applyNumberFormat="0" applyFill="0" applyAlignment="0" applyProtection="0"/>
    <xf numFmtId="0" fontId="25" fillId="11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0" applyNumberFormat="0" applyAlignment="0" applyProtection="0"/>
    <xf numFmtId="0" fontId="26" fillId="24" borderId="221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1" applyNumberFormat="0" applyFont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32" fillId="0" borderId="275" applyNumberFormat="0" applyFill="0" applyAlignment="0" applyProtection="0"/>
    <xf numFmtId="0" fontId="1" fillId="80" borderId="0" applyNumberFormat="0" applyBorder="0" applyAlignment="0" applyProtection="0"/>
    <xf numFmtId="0" fontId="37" fillId="11" borderId="282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2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3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2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0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0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81" fillId="0" borderId="280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6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2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79" applyNumberFormat="0" applyFill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32" fillId="0" borderId="275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25" fillId="11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64">
    <xf numFmtId="0" fontId="0" fillId="0" borderId="0" xfId="0"/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3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3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0" fontId="122" fillId="0" borderId="204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2" xfId="0" applyNumberFormat="1" applyFont="1" applyFill="1" applyBorder="1"/>
    <xf numFmtId="4" fontId="122" fillId="0" borderId="204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6" xfId="0" applyFont="1" applyBorder="1" applyAlignment="1">
      <alignment horizontal="center" vertical="center"/>
    </xf>
    <xf numFmtId="0" fontId="122" fillId="0" borderId="207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0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60" borderId="207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22" fillId="59" borderId="20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4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4" xfId="0" applyNumberFormat="1" applyFont="1" applyFill="1" applyBorder="1"/>
    <xf numFmtId="0" fontId="122" fillId="0" borderId="0" xfId="0" applyFont="1" applyBorder="1"/>
    <xf numFmtId="0" fontId="122" fillId="0" borderId="193" xfId="0" applyFont="1" applyBorder="1"/>
    <xf numFmtId="4" fontId="123" fillId="0" borderId="193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3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6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4" xfId="0" applyNumberFormat="1" applyFont="1" applyFill="1" applyBorder="1" applyAlignment="1">
      <alignment horizontal="center"/>
    </xf>
    <xf numFmtId="4" fontId="122" fillId="60" borderId="224" xfId="0" applyNumberFormat="1" applyFont="1" applyFill="1" applyBorder="1" applyAlignment="1">
      <alignment horizontal="center" vertical="center"/>
    </xf>
    <xf numFmtId="0" fontId="122" fillId="0" borderId="207" xfId="0" applyFont="1" applyBorder="1" applyAlignment="1">
      <alignment horizontal="center"/>
    </xf>
    <xf numFmtId="0" fontId="122" fillId="0" borderId="206" xfId="0" applyFont="1" applyBorder="1" applyAlignment="1">
      <alignment horizontal="center"/>
    </xf>
    <xf numFmtId="4" fontId="122" fillId="0" borderId="206" xfId="0" applyNumberFormat="1" applyFont="1" applyFill="1" applyBorder="1" applyAlignment="1">
      <alignment horizontal="center" vertical="center"/>
    </xf>
    <xf numFmtId="4" fontId="122" fillId="0" borderId="206" xfId="0" applyNumberFormat="1" applyFont="1" applyFill="1" applyBorder="1" applyAlignment="1">
      <alignment horizontal="center"/>
    </xf>
    <xf numFmtId="4" fontId="122" fillId="29" borderId="229" xfId="0" applyNumberFormat="1" applyFont="1" applyFill="1" applyBorder="1" applyAlignment="1">
      <alignment horizontal="center"/>
    </xf>
    <xf numFmtId="4" fontId="122" fillId="29" borderId="192" xfId="0" applyNumberFormat="1" applyFont="1" applyFill="1" applyBorder="1" applyAlignment="1">
      <alignment horizontal="center"/>
    </xf>
    <xf numFmtId="4" fontId="122" fillId="60" borderId="199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3" xfId="0" applyNumberFormat="1" applyFont="1" applyFill="1" applyBorder="1"/>
    <xf numFmtId="4" fontId="122" fillId="0" borderId="224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2" xfId="0" applyNumberFormat="1" applyFont="1" applyBorder="1"/>
    <xf numFmtId="4" fontId="122" fillId="60" borderId="206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6" xfId="0" applyNumberFormat="1" applyFont="1" applyFill="1" applyBorder="1"/>
    <xf numFmtId="0" fontId="122" fillId="0" borderId="193" xfId="0" applyFont="1" applyBorder="1" applyAlignment="1">
      <alignment vertical="center"/>
    </xf>
    <xf numFmtId="4" fontId="122" fillId="0" borderId="193" xfId="0" applyNumberFormat="1" applyFont="1" applyBorder="1" applyAlignment="1">
      <alignment vertical="center"/>
    </xf>
    <xf numFmtId="3" fontId="122" fillId="0" borderId="193" xfId="0" applyNumberFormat="1" applyFont="1" applyBorder="1" applyAlignment="1">
      <alignment vertical="center"/>
    </xf>
    <xf numFmtId="4" fontId="122" fillId="0" borderId="193" xfId="0" applyNumberFormat="1" applyFont="1" applyFill="1" applyBorder="1" applyAlignment="1">
      <alignment vertical="center"/>
    </xf>
    <xf numFmtId="0" fontId="122" fillId="0" borderId="286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4" xfId="0" applyNumberFormat="1" applyFont="1" applyFill="1" applyBorder="1" applyAlignment="1">
      <alignment vertical="center"/>
    </xf>
    <xf numFmtId="3" fontId="123" fillId="0" borderId="193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4" xfId="0" applyNumberFormat="1" applyFont="1" applyFill="1" applyBorder="1" applyAlignment="1">
      <alignment horizontal="right" vertical="center"/>
    </xf>
    <xf numFmtId="0" fontId="123" fillId="0" borderId="230" xfId="0" applyFont="1" applyBorder="1" applyAlignment="1">
      <alignment horizontal="center" vertical="center" wrapText="1"/>
    </xf>
    <xf numFmtId="0" fontId="122" fillId="0" borderId="286" xfId="0" applyFont="1" applyFill="1" applyBorder="1" applyAlignment="1">
      <alignment horizontal="center" vertical="center"/>
    </xf>
    <xf numFmtId="3" fontId="122" fillId="0" borderId="226" xfId="0" applyNumberFormat="1" applyFont="1" applyBorder="1"/>
    <xf numFmtId="4" fontId="122" fillId="0" borderId="196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2" xfId="0" applyNumberFormat="1" applyFont="1" applyFill="1" applyBorder="1" applyAlignment="1">
      <alignment horizontal="center"/>
    </xf>
    <xf numFmtId="0" fontId="122" fillId="0" borderId="195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4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89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3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2" xfId="0" applyNumberFormat="1" applyFont="1" applyFill="1" applyBorder="1"/>
    <xf numFmtId="4" fontId="123" fillId="0" borderId="193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6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299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3" xfId="0" applyFont="1" applyFill="1" applyBorder="1" applyAlignment="1"/>
    <xf numFmtId="0" fontId="122" fillId="0" borderId="294" xfId="0" applyFont="1" applyBorder="1" applyAlignment="1"/>
    <xf numFmtId="4" fontId="122" fillId="0" borderId="193" xfId="0" applyNumberFormat="1" applyFont="1" applyBorder="1" applyAlignment="1"/>
    <xf numFmtId="0" fontId="122" fillId="0" borderId="193" xfId="0" applyFont="1" applyBorder="1" applyAlignment="1"/>
    <xf numFmtId="3" fontId="122" fillId="0" borderId="193" xfId="0" applyNumberFormat="1" applyFont="1" applyBorder="1" applyAlignment="1"/>
    <xf numFmtId="4" fontId="123" fillId="64" borderId="193" xfId="0" applyNumberFormat="1" applyFont="1" applyFill="1" applyBorder="1" applyAlignment="1">
      <alignment vertical="center"/>
    </xf>
    <xf numFmtId="0" fontId="123" fillId="0" borderId="193" xfId="0" applyFont="1" applyBorder="1" applyAlignment="1">
      <alignment horizontal="center"/>
    </xf>
    <xf numFmtId="4" fontId="123" fillId="64" borderId="193" xfId="0" applyNumberFormat="1" applyFont="1" applyFill="1" applyBorder="1" applyAlignment="1">
      <alignment horizontal="center"/>
    </xf>
    <xf numFmtId="0" fontId="123" fillId="64" borderId="193" xfId="0" applyFont="1" applyFill="1" applyBorder="1" applyAlignment="1">
      <alignment horizontal="center"/>
    </xf>
    <xf numFmtId="3" fontId="123" fillId="64" borderId="193" xfId="0" applyNumberFormat="1" applyFont="1" applyFill="1" applyBorder="1"/>
    <xf numFmtId="0" fontId="47" fillId="0" borderId="0" xfId="0" applyFont="1" applyBorder="1"/>
    <xf numFmtId="4" fontId="123" fillId="64" borderId="294" xfId="0" applyNumberFormat="1" applyFont="1" applyFill="1" applyBorder="1"/>
    <xf numFmtId="0" fontId="122" fillId="0" borderId="290" xfId="0" applyFont="1" applyBorder="1" applyAlignment="1">
      <alignment horizontal="center" vertical="center"/>
    </xf>
    <xf numFmtId="0" fontId="122" fillId="0" borderId="294" xfId="0" applyFont="1" applyBorder="1" applyAlignment="1">
      <alignment horizontal="center" vertical="center"/>
    </xf>
    <xf numFmtId="0" fontId="122" fillId="0" borderId="193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 vertical="center"/>
    </xf>
    <xf numFmtId="4" fontId="122" fillId="64" borderId="294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center" vertical="center"/>
    </xf>
    <xf numFmtId="4" fontId="123" fillId="0" borderId="294" xfId="0" applyNumberFormat="1" applyFont="1" applyBorder="1" applyAlignment="1">
      <alignment vertical="center"/>
    </xf>
    <xf numFmtId="4" fontId="122" fillId="0" borderId="290" xfId="0" applyNumberFormat="1" applyFont="1" applyBorder="1" applyAlignment="1">
      <alignment horizontal="center" vertical="center"/>
    </xf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4" fontId="122" fillId="60" borderId="211" xfId="0" applyNumberFormat="1" applyFont="1" applyFill="1" applyBorder="1"/>
    <xf numFmtId="0" fontId="123" fillId="0" borderId="195" xfId="0" applyFont="1" applyBorder="1" applyAlignment="1">
      <alignment vertical="center" textRotation="90" wrapText="1"/>
    </xf>
    <xf numFmtId="0" fontId="123" fillId="0" borderId="294" xfId="0" applyFont="1" applyFill="1" applyBorder="1" applyAlignment="1">
      <alignment horizontal="center" vertical="center"/>
    </xf>
    <xf numFmtId="0" fontId="123" fillId="0" borderId="303" xfId="0" applyFont="1" applyBorder="1" applyAlignment="1">
      <alignment vertical="center" textRotation="90" wrapText="1"/>
    </xf>
    <xf numFmtId="0" fontId="123" fillId="0" borderId="303" xfId="0" applyNumberFormat="1" applyFont="1" applyFill="1" applyBorder="1" applyAlignment="1">
      <alignment horizontal="right" vertical="center"/>
    </xf>
    <xf numFmtId="4" fontId="123" fillId="0" borderId="303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6" xfId="0" applyFont="1" applyBorder="1" applyAlignment="1">
      <alignment vertical="center" textRotation="90" wrapText="1"/>
    </xf>
    <xf numFmtId="0" fontId="123" fillId="0" borderId="307" xfId="0" applyFont="1" applyBorder="1" applyAlignment="1">
      <alignment vertical="center" textRotation="90"/>
    </xf>
    <xf numFmtId="0" fontId="123" fillId="0" borderId="307" xfId="0" applyFont="1" applyFill="1" applyBorder="1" applyAlignment="1">
      <alignment horizontal="center" vertical="center"/>
    </xf>
    <xf numFmtId="4" fontId="123" fillId="0" borderId="307" xfId="0" applyNumberFormat="1" applyFont="1" applyFill="1" applyBorder="1" applyAlignment="1">
      <alignment horizontal="right" vertical="center"/>
    </xf>
    <xf numFmtId="4" fontId="122" fillId="0" borderId="294" xfId="0" applyNumberFormat="1" applyFont="1" applyBorder="1" applyAlignment="1">
      <alignment horizontal="center" vertical="center"/>
    </xf>
    <xf numFmtId="4" fontId="122" fillId="0" borderId="224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4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/>
    </xf>
    <xf numFmtId="0" fontId="122" fillId="0" borderId="294" xfId="0" applyFont="1" applyBorder="1"/>
    <xf numFmtId="4" fontId="122" fillId="59" borderId="228" xfId="0" applyNumberFormat="1" applyFont="1" applyFill="1" applyBorder="1"/>
    <xf numFmtId="4" fontId="122" fillId="0" borderId="294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3" xfId="0" applyNumberFormat="1" applyFont="1" applyBorder="1"/>
    <xf numFmtId="4" fontId="123" fillId="35" borderId="294" xfId="1" applyNumberFormat="1" applyFont="1" applyFill="1" applyBorder="1" applyAlignment="1"/>
    <xf numFmtId="4" fontId="123" fillId="0" borderId="294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3" fillId="0" borderId="294" xfId="0" applyFont="1" applyFill="1" applyBorder="1" applyAlignment="1">
      <alignment vertical="center"/>
    </xf>
    <xf numFmtId="0" fontId="123" fillId="0" borderId="294" xfId="0" applyFont="1" applyBorder="1" applyAlignment="1">
      <alignment vertical="center"/>
    </xf>
    <xf numFmtId="0" fontId="123" fillId="64" borderId="193" xfId="0" applyFont="1" applyFill="1" applyBorder="1" applyAlignment="1">
      <alignment horizontal="center" vertical="center"/>
    </xf>
    <xf numFmtId="0" fontId="122" fillId="0" borderId="294" xfId="0" applyFont="1" applyBorder="1" applyAlignment="1">
      <alignment horizontal="center"/>
    </xf>
    <xf numFmtId="4" fontId="122" fillId="0" borderId="311" xfId="0" applyNumberFormat="1" applyFont="1" applyBorder="1"/>
    <xf numFmtId="4" fontId="122" fillId="0" borderId="310" xfId="0" applyNumberFormat="1" applyFont="1" applyBorder="1"/>
    <xf numFmtId="4" fontId="122" fillId="0" borderId="17" xfId="0" applyNumberFormat="1" applyFont="1" applyFill="1" applyBorder="1" applyAlignment="1"/>
    <xf numFmtId="4" fontId="122" fillId="0" borderId="293" xfId="0" applyNumberFormat="1" applyFont="1" applyBorder="1" applyAlignment="1">
      <alignment horizontal="center" vertical="center"/>
    </xf>
    <xf numFmtId="4" fontId="122" fillId="0" borderId="313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5" xfId="0" applyNumberFormat="1" applyFont="1" applyBorder="1"/>
    <xf numFmtId="0" fontId="122" fillId="0" borderId="285" xfId="0" applyFont="1" applyBorder="1" applyAlignment="1">
      <alignment horizontal="center"/>
    </xf>
    <xf numFmtId="4" fontId="122" fillId="0" borderId="285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6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4" fontId="122" fillId="59" borderId="292" xfId="0" applyNumberFormat="1" applyFont="1" applyFill="1" applyBorder="1" applyAlignment="1">
      <alignment vertical="center"/>
    </xf>
    <xf numFmtId="4" fontId="122" fillId="59" borderId="191" xfId="0" applyNumberFormat="1" applyFont="1" applyFill="1" applyBorder="1" applyAlignment="1">
      <alignment vertical="center"/>
    </xf>
    <xf numFmtId="4" fontId="123" fillId="0" borderId="319" xfId="0" applyNumberFormat="1" applyFont="1" applyFill="1" applyBorder="1" applyAlignment="1">
      <alignment vertical="center"/>
    </xf>
    <xf numFmtId="4" fontId="123" fillId="0" borderId="290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3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5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3" xfId="0" applyFont="1" applyBorder="1" applyAlignment="1">
      <alignment horizontal="center" vertical="center" wrapText="1"/>
    </xf>
    <xf numFmtId="3" fontId="46" fillId="0" borderId="193" xfId="0" applyNumberFormat="1" applyFont="1" applyBorder="1"/>
    <xf numFmtId="4" fontId="49" fillId="0" borderId="193" xfId="0" applyNumberFormat="1" applyFont="1" applyBorder="1"/>
    <xf numFmtId="169" fontId="46" fillId="0" borderId="193" xfId="0" applyNumberFormat="1" applyFont="1" applyBorder="1"/>
    <xf numFmtId="1" fontId="49" fillId="0" borderId="193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4" fontId="49" fillId="35" borderId="324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0" xfId="0" applyNumberFormat="1" applyFont="1" applyFill="1" applyBorder="1" applyAlignment="1">
      <alignment horizontal="center" vertical="center"/>
    </xf>
    <xf numFmtId="2" fontId="51" fillId="60" borderId="324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296" xfId="0" applyNumberFormat="1" applyFont="1" applyFill="1" applyBorder="1" applyAlignment="1">
      <alignment horizontal="center" vertical="center" wrapText="1"/>
    </xf>
    <xf numFmtId="2" fontId="51" fillId="59" borderId="324" xfId="0" applyNumberFormat="1" applyFont="1" applyFill="1" applyBorder="1" applyAlignment="1">
      <alignment horizontal="center" vertical="center"/>
    </xf>
    <xf numFmtId="2" fontId="51" fillId="61" borderId="324" xfId="0" applyNumberFormat="1" applyFont="1" applyFill="1" applyBorder="1" applyAlignment="1">
      <alignment horizontal="center" vertical="center"/>
    </xf>
    <xf numFmtId="2" fontId="51" fillId="62" borderId="324" xfId="0" applyNumberFormat="1" applyFont="1" applyFill="1" applyBorder="1" applyAlignment="1">
      <alignment horizontal="center" vertical="center"/>
    </xf>
    <xf numFmtId="2" fontId="51" fillId="59" borderId="324" xfId="0" applyNumberFormat="1" applyFont="1" applyFill="1" applyBorder="1" applyAlignment="1">
      <alignment horizontal="center" vertical="center" wrapText="1"/>
    </xf>
    <xf numFmtId="2" fontId="51" fillId="59" borderId="225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51" fillId="61" borderId="324" xfId="0" applyNumberFormat="1" applyFont="1" applyFill="1" applyBorder="1" applyAlignment="1">
      <alignment horizontal="center" vertical="center" wrapText="1"/>
    </xf>
    <xf numFmtId="4" fontId="51" fillId="29" borderId="324" xfId="0" applyNumberFormat="1" applyFont="1" applyFill="1" applyBorder="1" applyAlignment="1">
      <alignment horizontal="center" vertical="center"/>
    </xf>
    <xf numFmtId="2" fontId="51" fillId="61" borderId="194" xfId="0" applyNumberFormat="1" applyFont="1" applyFill="1" applyBorder="1" applyAlignment="1">
      <alignment horizontal="center" vertical="center"/>
    </xf>
    <xf numFmtId="2" fontId="51" fillId="61" borderId="322" xfId="0" applyNumberFormat="1" applyFont="1" applyFill="1" applyBorder="1" applyAlignment="1">
      <alignment horizontal="center" vertical="center"/>
    </xf>
    <xf numFmtId="2" fontId="51" fillId="60" borderId="193" xfId="0" applyNumberFormat="1" applyFont="1" applyFill="1" applyBorder="1" applyAlignment="1">
      <alignment horizontal="center" vertical="center"/>
    </xf>
    <xf numFmtId="4" fontId="122" fillId="60" borderId="222" xfId="0" applyNumberFormat="1" applyFont="1" applyFill="1" applyBorder="1"/>
    <xf numFmtId="4" fontId="122" fillId="60" borderId="329" xfId="0" applyNumberFormat="1" applyFont="1" applyFill="1" applyBorder="1"/>
    <xf numFmtId="4" fontId="123" fillId="0" borderId="304" xfId="0" applyNumberFormat="1" applyFont="1" applyFill="1" applyBorder="1" applyAlignment="1">
      <alignment horizontal="right" vertical="center"/>
    </xf>
    <xf numFmtId="4" fontId="122" fillId="60" borderId="277" xfId="0" applyNumberFormat="1" applyFont="1" applyFill="1" applyBorder="1"/>
    <xf numFmtId="4" fontId="122" fillId="60" borderId="290" xfId="0" applyNumberFormat="1" applyFont="1" applyFill="1" applyBorder="1" applyAlignment="1">
      <alignment horizontal="center"/>
    </xf>
    <xf numFmtId="4" fontId="122" fillId="60" borderId="313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7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0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1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3" fontId="123" fillId="64" borderId="294" xfId="0" applyNumberFormat="1" applyFont="1" applyFill="1" applyBorder="1" applyAlignment="1">
      <alignment vertical="center"/>
    </xf>
    <xf numFmtId="2" fontId="123" fillId="64" borderId="294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122" fillId="60" borderId="224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319" xfId="0" applyFont="1" applyBorder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2" xfId="0" applyNumberFormat="1" applyFont="1" applyFill="1" applyBorder="1"/>
    <xf numFmtId="2" fontId="51" fillId="60" borderId="294" xfId="0" applyNumberFormat="1" applyFont="1" applyFill="1" applyBorder="1" applyAlignment="1">
      <alignment horizontal="center" vertical="center"/>
    </xf>
    <xf numFmtId="0" fontId="49" fillId="0" borderId="324" xfId="0" applyFont="1" applyBorder="1" applyAlignment="1">
      <alignment horizontal="center"/>
    </xf>
    <xf numFmtId="4" fontId="122" fillId="60" borderId="301" xfId="0" applyNumberFormat="1" applyFont="1" applyFill="1" applyBorder="1"/>
    <xf numFmtId="4" fontId="122" fillId="61" borderId="74" xfId="0" applyNumberFormat="1" applyFont="1" applyFill="1" applyBorder="1" applyAlignment="1"/>
    <xf numFmtId="0" fontId="49" fillId="0" borderId="322" xfId="0" applyFont="1" applyBorder="1" applyAlignment="1">
      <alignment horizontal="center"/>
    </xf>
    <xf numFmtId="0" fontId="49" fillId="0" borderId="288" xfId="0" applyFont="1" applyBorder="1" applyAlignment="1">
      <alignment horizontal="center"/>
    </xf>
    <xf numFmtId="1" fontId="49" fillId="0" borderId="326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6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4" xfId="0" applyNumberFormat="1" applyFont="1" applyFill="1" applyBorder="1" applyAlignment="1">
      <alignment horizontal="center"/>
    </xf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3" fontId="55" fillId="0" borderId="193" xfId="0" applyNumberFormat="1" applyFont="1" applyBorder="1"/>
    <xf numFmtId="4" fontId="131" fillId="61" borderId="17" xfId="0" applyNumberFormat="1" applyFont="1" applyFill="1" applyBorder="1"/>
    <xf numFmtId="4" fontId="122" fillId="0" borderId="298" xfId="0" applyNumberFormat="1" applyFont="1" applyFill="1" applyBorder="1"/>
    <xf numFmtId="4" fontId="122" fillId="0" borderId="152" xfId="0" applyNumberFormat="1" applyFont="1" applyBorder="1"/>
    <xf numFmtId="4" fontId="122" fillId="59" borderId="19" xfId="0" applyNumberFormat="1" applyFont="1" applyFill="1" applyBorder="1"/>
    <xf numFmtId="4" fontId="122" fillId="0" borderId="318" xfId="0" applyNumberFormat="1" applyFont="1" applyFill="1" applyBorder="1" applyAlignment="1">
      <alignment horizontal="center"/>
    </xf>
    <xf numFmtId="4" fontId="131" fillId="60" borderId="69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3" fontId="122" fillId="0" borderId="20" xfId="0" applyNumberFormat="1" applyFont="1" applyBorder="1"/>
    <xf numFmtId="4" fontId="122" fillId="0" borderId="211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1" borderId="211" xfId="0" applyNumberFormat="1" applyFont="1" applyFill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59" borderId="23" xfId="0" applyNumberFormat="1" applyFont="1" applyFill="1" applyBorder="1"/>
    <xf numFmtId="4" fontId="122" fillId="61" borderId="198" xfId="0" applyNumberFormat="1" applyFont="1" applyFill="1" applyBorder="1"/>
    <xf numFmtId="4" fontId="122" fillId="60" borderId="174" xfId="0" applyNumberFormat="1" applyFont="1" applyFill="1" applyBorder="1"/>
    <xf numFmtId="4" fontId="49" fillId="35" borderId="288" xfId="2" applyNumberFormat="1" applyFont="1" applyFill="1" applyBorder="1" applyAlignment="1">
      <alignment horizontal="center" vertical="center"/>
    </xf>
    <xf numFmtId="1" fontId="71" fillId="0" borderId="230" xfId="2" applyNumberFormat="1" applyFont="1" applyFill="1" applyBorder="1" applyAlignment="1">
      <alignment horizontal="center" vertical="center"/>
    </xf>
    <xf numFmtId="3" fontId="122" fillId="0" borderId="19" xfId="0" applyNumberFormat="1" applyFont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1" xfId="0" applyNumberFormat="1" applyFont="1" applyFill="1" applyBorder="1"/>
    <xf numFmtId="4" fontId="127" fillId="59" borderId="161" xfId="0" applyNumberFormat="1" applyFont="1" applyFill="1" applyBorder="1"/>
    <xf numFmtId="4" fontId="122" fillId="60" borderId="196" xfId="0" applyNumberFormat="1" applyFont="1" applyFill="1" applyBorder="1"/>
    <xf numFmtId="4" fontId="122" fillId="60" borderId="208" xfId="0" applyNumberFormat="1" applyFont="1" applyFill="1" applyBorder="1"/>
    <xf numFmtId="4" fontId="122" fillId="60" borderId="292" xfId="0" applyNumberFormat="1" applyFont="1" applyFill="1" applyBorder="1" applyAlignment="1">
      <alignment vertical="center"/>
    </xf>
    <xf numFmtId="4" fontId="122" fillId="60" borderId="335" xfId="0" applyNumberFormat="1" applyFont="1" applyFill="1" applyBorder="1"/>
    <xf numFmtId="4" fontId="122" fillId="29" borderId="213" xfId="0" applyNumberFormat="1" applyFont="1" applyFill="1" applyBorder="1"/>
    <xf numFmtId="4" fontId="51" fillId="29" borderId="192" xfId="0" applyNumberFormat="1" applyFont="1" applyFill="1" applyBorder="1" applyAlignment="1">
      <alignment horizontal="center" vertical="center"/>
    </xf>
    <xf numFmtId="4" fontId="122" fillId="59" borderId="21" xfId="0" applyNumberFormat="1" applyFont="1" applyFill="1" applyBorder="1"/>
    <xf numFmtId="4" fontId="122" fillId="61" borderId="332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vertical="center"/>
    </xf>
    <xf numFmtId="2" fontId="123" fillId="0" borderId="294" xfId="0" applyNumberFormat="1" applyFont="1" applyFill="1" applyBorder="1" applyAlignment="1">
      <alignment vertical="center"/>
    </xf>
    <xf numFmtId="4" fontId="122" fillId="60" borderId="298" xfId="0" applyNumberFormat="1" applyFont="1" applyFill="1" applyBorder="1"/>
    <xf numFmtId="4" fontId="122" fillId="0" borderId="294" xfId="0" applyNumberFormat="1" applyFont="1" applyBorder="1"/>
    <xf numFmtId="0" fontId="122" fillId="0" borderId="203" xfId="0" applyFont="1" applyBorder="1" applyAlignment="1">
      <alignment horizontal="center" vertical="center"/>
    </xf>
    <xf numFmtId="3" fontId="123" fillId="64" borderId="294" xfId="0" applyNumberFormat="1" applyFont="1" applyFill="1" applyBorder="1" applyAlignment="1">
      <alignment horizontal="center"/>
    </xf>
    <xf numFmtId="1" fontId="49" fillId="0" borderId="288" xfId="0" applyNumberFormat="1" applyFont="1" applyFill="1" applyBorder="1" applyAlignment="1">
      <alignment horizontal="center" vertical="center"/>
    </xf>
    <xf numFmtId="4" fontId="122" fillId="60" borderId="151" xfId="0" applyNumberFormat="1" applyFont="1" applyFill="1" applyBorder="1" applyAlignment="1"/>
    <xf numFmtId="0" fontId="122" fillId="61" borderId="332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2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4" xfId="0" applyNumberFormat="1" applyFont="1" applyFill="1" applyBorder="1" applyAlignment="1"/>
    <xf numFmtId="2" fontId="51" fillId="59" borderId="285" xfId="0" applyNumberFormat="1" applyFont="1" applyFill="1" applyBorder="1" applyAlignment="1">
      <alignment horizontal="center" vertical="center"/>
    </xf>
    <xf numFmtId="4" fontId="122" fillId="60" borderId="334" xfId="0" applyNumberFormat="1" applyFont="1" applyFill="1" applyBorder="1"/>
    <xf numFmtId="4" fontId="122" fillId="60" borderId="343" xfId="0" applyNumberFormat="1" applyFont="1" applyFill="1" applyBorder="1"/>
    <xf numFmtId="4" fontId="122" fillId="60" borderId="287" xfId="0" applyNumberFormat="1" applyFont="1" applyFill="1" applyBorder="1" applyAlignment="1">
      <alignment horizontal="center"/>
    </xf>
    <xf numFmtId="0" fontId="122" fillId="60" borderId="334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1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right" vertical="center"/>
    </xf>
    <xf numFmtId="4" fontId="123" fillId="0" borderId="293" xfId="0" applyNumberFormat="1" applyFont="1" applyFill="1" applyBorder="1" applyAlignment="1">
      <alignment vertical="center"/>
    </xf>
    <xf numFmtId="0" fontId="122" fillId="0" borderId="294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3" xfId="0" applyNumberFormat="1" applyFont="1" applyFill="1" applyBorder="1"/>
    <xf numFmtId="4" fontId="131" fillId="62" borderId="286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62" borderId="224" xfId="0" applyNumberFormat="1" applyFont="1" applyFill="1" applyBorder="1"/>
    <xf numFmtId="4" fontId="131" fillId="59" borderId="18" xfId="0" applyNumberFormat="1" applyFont="1" applyFill="1" applyBorder="1"/>
    <xf numFmtId="4" fontId="132" fillId="0" borderId="294" xfId="0" applyNumberFormat="1" applyFont="1" applyFill="1" applyBorder="1" applyAlignment="1">
      <alignment vertical="center"/>
    </xf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5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1" fillId="62" borderId="211" xfId="0" applyNumberFormat="1" applyFont="1" applyFill="1" applyBorder="1"/>
    <xf numFmtId="4" fontId="122" fillId="0" borderId="155" xfId="0" applyNumberFormat="1" applyFont="1" applyBorder="1" applyAlignment="1"/>
    <xf numFmtId="4" fontId="122" fillId="0" borderId="345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3" xfId="0" applyNumberFormat="1" applyFont="1" applyFill="1" applyBorder="1"/>
    <xf numFmtId="4" fontId="131" fillId="62" borderId="177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3" xfId="0" applyFont="1" applyBorder="1" applyAlignment="1">
      <alignment horizontal="center"/>
    </xf>
    <xf numFmtId="4" fontId="123" fillId="35" borderId="193" xfId="1" applyNumberFormat="1" applyFont="1" applyFill="1" applyBorder="1" applyAlignment="1"/>
    <xf numFmtId="4" fontId="132" fillId="35" borderId="193" xfId="1" applyNumberFormat="1" applyFont="1" applyFill="1" applyBorder="1" applyAlignment="1"/>
    <xf numFmtId="0" fontId="123" fillId="0" borderId="324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3" fontId="122" fillId="0" borderId="224" xfId="0" applyNumberFormat="1" applyFont="1" applyBorder="1" applyAlignment="1">
      <alignment horizontal="center"/>
    </xf>
    <xf numFmtId="0" fontId="46" fillId="0" borderId="0" xfId="0" applyFont="1" applyBorder="1"/>
    <xf numFmtId="0" fontId="129" fillId="0" borderId="0" xfId="0" applyFont="1" applyAlignment="1">
      <alignment horizontal="center"/>
    </xf>
    <xf numFmtId="0" fontId="122" fillId="0" borderId="347" xfId="0" applyFont="1" applyBorder="1" applyAlignment="1">
      <alignment horizontal="center"/>
    </xf>
    <xf numFmtId="0" fontId="122" fillId="0" borderId="338" xfId="0" applyFont="1" applyBorder="1" applyAlignment="1">
      <alignment horizontal="center"/>
    </xf>
    <xf numFmtId="0" fontId="122" fillId="0" borderId="337" xfId="0" applyFont="1" applyBorder="1" applyAlignment="1">
      <alignment horizontal="center"/>
    </xf>
    <xf numFmtId="0" fontId="122" fillId="0" borderId="344" xfId="0" applyFont="1" applyBorder="1"/>
    <xf numFmtId="0" fontId="122" fillId="0" borderId="348" xfId="0" applyFont="1" applyBorder="1" applyAlignment="1">
      <alignment horizontal="center"/>
    </xf>
    <xf numFmtId="4" fontId="131" fillId="0" borderId="310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4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3" xfId="0" applyFont="1" applyFill="1" applyBorder="1" applyAlignment="1">
      <alignment horizontal="center" vertical="center"/>
    </xf>
    <xf numFmtId="0" fontId="131" fillId="0" borderId="292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31" fillId="0" borderId="193" xfId="0" applyFont="1" applyFill="1" applyBorder="1" applyAlignment="1">
      <alignment vertical="center" wrapText="1"/>
    </xf>
    <xf numFmtId="0" fontId="122" fillId="0" borderId="193" xfId="0" applyFont="1" applyFill="1" applyBorder="1" applyAlignment="1">
      <alignment horizontal="center" vertical="center"/>
    </xf>
    <xf numFmtId="0" fontId="123" fillId="0" borderId="354" xfId="0" applyFont="1" applyBorder="1" applyAlignment="1">
      <alignment horizontal="center" vertical="center"/>
    </xf>
    <xf numFmtId="0" fontId="122" fillId="0" borderId="294" xfId="0" applyFont="1" applyBorder="1" applyAlignment="1">
      <alignment vertical="center"/>
    </xf>
    <xf numFmtId="0" fontId="122" fillId="0" borderId="294" xfId="0" applyFont="1" applyFill="1" applyBorder="1" applyAlignment="1"/>
    <xf numFmtId="0" fontId="123" fillId="0" borderId="286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1" xfId="207" applyFont="1" applyFill="1" applyBorder="1" applyAlignment="1"/>
    <xf numFmtId="3" fontId="123" fillId="35" borderId="294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3" xfId="0" applyFont="1" applyFill="1" applyBorder="1" applyAlignment="1">
      <alignment horizontal="left" vertical="center" textRotation="90"/>
    </xf>
    <xf numFmtId="0" fontId="123" fillId="0" borderId="322" xfId="0" applyFont="1" applyFill="1" applyBorder="1" applyAlignment="1">
      <alignment horizontal="left" vertical="center" wrapText="1"/>
    </xf>
    <xf numFmtId="0" fontId="140" fillId="0" borderId="193" xfId="0" applyFont="1" applyFill="1" applyBorder="1" applyAlignment="1">
      <alignment vertical="center" textRotation="90"/>
    </xf>
    <xf numFmtId="0" fontId="47" fillId="0" borderId="294" xfId="0" applyFont="1" applyFill="1" applyBorder="1" applyAlignment="1">
      <alignment horizontal="center" vertical="center"/>
    </xf>
    <xf numFmtId="0" fontId="141" fillId="0" borderId="293" xfId="0" applyFont="1" applyFill="1" applyBorder="1" applyAlignment="1">
      <alignment vertical="center"/>
    </xf>
    <xf numFmtId="4" fontId="142" fillId="0" borderId="0" xfId="0" applyNumberFormat="1" applyFont="1"/>
    <xf numFmtId="4" fontId="143" fillId="0" borderId="193" xfId="0" applyNumberFormat="1" applyFont="1" applyBorder="1" applyAlignment="1">
      <alignment horizontal="center" vertical="center"/>
    </xf>
    <xf numFmtId="4" fontId="143" fillId="0" borderId="193" xfId="0" applyNumberFormat="1" applyFont="1" applyBorder="1"/>
    <xf numFmtId="169" fontId="142" fillId="0" borderId="193" xfId="0" applyNumberFormat="1" applyFont="1" applyBorder="1"/>
    <xf numFmtId="4" fontId="49" fillId="0" borderId="322" xfId="0" applyNumberFormat="1" applyFont="1" applyFill="1" applyBorder="1" applyAlignment="1">
      <alignment horizontal="center" vertical="center"/>
    </xf>
    <xf numFmtId="3" fontId="122" fillId="0" borderId="345" xfId="0" applyNumberFormat="1" applyFont="1" applyBorder="1" applyAlignment="1">
      <alignment horizontal="right"/>
    </xf>
    <xf numFmtId="0" fontId="46" fillId="0" borderId="294" xfId="0" applyFont="1" applyBorder="1"/>
    <xf numFmtId="4" fontId="122" fillId="0" borderId="224" xfId="0" applyNumberFormat="1" applyFont="1" applyFill="1" applyBorder="1" applyAlignment="1">
      <alignment horizontal="right"/>
    </xf>
    <xf numFmtId="4" fontId="122" fillId="0" borderId="224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4" xfId="1" applyNumberFormat="1" applyFont="1" applyFill="1" applyBorder="1" applyAlignment="1"/>
    <xf numFmtId="3" fontId="122" fillId="35" borderId="224" xfId="1" applyNumberFormat="1" applyFont="1" applyFill="1" applyBorder="1" applyAlignment="1"/>
    <xf numFmtId="4" fontId="122" fillId="0" borderId="222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56" xfId="0" applyNumberFormat="1" applyFont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19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3" xfId="0" applyFont="1" applyBorder="1" applyAlignment="1">
      <alignment horizontal="center" vertical="center"/>
    </xf>
    <xf numFmtId="4" fontId="123" fillId="64" borderId="290" xfId="0" applyNumberFormat="1" applyFont="1" applyFill="1" applyBorder="1" applyAlignment="1">
      <alignment horizontal="right" vertical="center"/>
    </xf>
    <xf numFmtId="4" fontId="123" fillId="64" borderId="296" xfId="0" applyNumberFormat="1" applyFont="1" applyFill="1" applyBorder="1" applyAlignment="1">
      <alignment horizontal="right" vertical="center"/>
    </xf>
    <xf numFmtId="4" fontId="123" fillId="64" borderId="357" xfId="0" applyNumberFormat="1" applyFont="1" applyFill="1" applyBorder="1" applyAlignment="1">
      <alignment horizontal="right" vertical="center"/>
    </xf>
    <xf numFmtId="0" fontId="122" fillId="0" borderId="313" xfId="0" applyFont="1" applyBorder="1" applyAlignment="1">
      <alignment horizontal="center"/>
    </xf>
    <xf numFmtId="4" fontId="123" fillId="64" borderId="319" xfId="0" applyNumberFormat="1" applyFont="1" applyFill="1" applyBorder="1" applyAlignment="1">
      <alignment horizontal="center"/>
    </xf>
    <xf numFmtId="0" fontId="123" fillId="64" borderId="319" xfId="0" applyFont="1" applyFill="1" applyBorder="1" applyAlignment="1">
      <alignment horizontal="center"/>
    </xf>
    <xf numFmtId="3" fontId="122" fillId="64" borderId="193" xfId="0" applyNumberFormat="1" applyFont="1" applyFill="1" applyBorder="1"/>
    <xf numFmtId="4" fontId="122" fillId="64" borderId="193" xfId="0" applyNumberFormat="1" applyFont="1" applyFill="1" applyBorder="1"/>
    <xf numFmtId="0" fontId="122" fillId="64" borderId="193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89" xfId="0" applyFont="1" applyBorder="1" applyAlignment="1">
      <alignment horizontal="center"/>
    </xf>
    <xf numFmtId="3" fontId="123" fillId="0" borderId="294" xfId="0" applyNumberFormat="1" applyFont="1" applyBorder="1" applyAlignment="1">
      <alignment vertical="center"/>
    </xf>
    <xf numFmtId="0" fontId="47" fillId="0" borderId="331" xfId="0" applyFont="1" applyBorder="1" applyAlignment="1">
      <alignment vertical="center"/>
    </xf>
    <xf numFmtId="4" fontId="47" fillId="0" borderId="294" xfId="0" applyNumberFormat="1" applyFont="1" applyBorder="1" applyAlignment="1">
      <alignment vertical="center"/>
    </xf>
    <xf numFmtId="0" fontId="47" fillId="0" borderId="294" xfId="0" applyFont="1" applyBorder="1" applyAlignment="1">
      <alignment vertical="center"/>
    </xf>
    <xf numFmtId="3" fontId="46" fillId="0" borderId="294" xfId="0" applyNumberFormat="1" applyFont="1" applyBorder="1"/>
    <xf numFmtId="4" fontId="46" fillId="0" borderId="294" xfId="0" applyNumberFormat="1" applyFont="1" applyBorder="1"/>
    <xf numFmtId="4" fontId="122" fillId="0" borderId="231" xfId="0" applyNumberFormat="1" applyFont="1" applyBorder="1"/>
    <xf numFmtId="4" fontId="122" fillId="0" borderId="203" xfId="0" applyNumberFormat="1" applyFont="1" applyBorder="1"/>
    <xf numFmtId="4" fontId="122" fillId="0" borderId="187" xfId="0" applyNumberFormat="1" applyFont="1" applyBorder="1"/>
    <xf numFmtId="4" fontId="122" fillId="0" borderId="227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231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/>
    </xf>
    <xf numFmtId="0" fontId="122" fillId="0" borderId="203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5" xfId="0" applyFont="1" applyBorder="1" applyAlignment="1">
      <alignment vertical="center"/>
    </xf>
    <xf numFmtId="4" fontId="142" fillId="0" borderId="0" xfId="0" applyNumberFormat="1" applyFont="1" applyBorder="1"/>
    <xf numFmtId="4" fontId="123" fillId="0" borderId="294" xfId="0" applyNumberFormat="1" applyFont="1" applyBorder="1"/>
    <xf numFmtId="4" fontId="122" fillId="0" borderId="334" xfId="0" applyNumberFormat="1" applyFont="1" applyFill="1" applyBorder="1" applyAlignment="1">
      <alignment vertical="center"/>
    </xf>
    <xf numFmtId="4" fontId="122" fillId="0" borderId="334" xfId="0" applyNumberFormat="1" applyFont="1" applyFill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4" xfId="0" applyNumberFormat="1" applyFont="1" applyFill="1" applyBorder="1" applyAlignment="1">
      <alignment horizontal="center"/>
    </xf>
    <xf numFmtId="4" fontId="122" fillId="0" borderId="211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4" xfId="0" applyFont="1" applyBorder="1" applyAlignment="1">
      <alignment horizontal="center" vertical="center"/>
    </xf>
    <xf numFmtId="0" fontId="122" fillId="0" borderId="298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3" fillId="64" borderId="36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315" xfId="0" applyNumberFormat="1" applyFont="1" applyBorder="1" applyAlignment="1">
      <alignment horizontal="center"/>
    </xf>
    <xf numFmtId="0" fontId="122" fillId="0" borderId="315" xfId="0" applyFont="1" applyBorder="1" applyAlignment="1">
      <alignment horizontal="center"/>
    </xf>
    <xf numFmtId="0" fontId="122" fillId="0" borderId="332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2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6" xfId="0" applyFont="1" applyBorder="1" applyAlignment="1">
      <alignment horizontal="center"/>
    </xf>
    <xf numFmtId="0" fontId="46" fillId="0" borderId="331" xfId="0" applyFont="1" applyBorder="1"/>
    <xf numFmtId="0" fontId="46" fillId="0" borderId="0" xfId="0" applyFont="1" applyBorder="1"/>
    <xf numFmtId="0" fontId="51" fillId="60" borderId="324" xfId="0" applyFont="1" applyFill="1" applyBorder="1" applyAlignment="1">
      <alignment horizontal="center" vertical="center" wrapText="1"/>
    </xf>
    <xf numFmtId="2" fontId="51" fillId="60" borderId="197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22" fillId="60" borderId="224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1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0" xfId="0" applyNumberFormat="1" applyFont="1" applyFill="1" applyBorder="1" applyAlignment="1">
      <alignment horizontal="right" vertical="center"/>
    </xf>
    <xf numFmtId="4" fontId="123" fillId="64" borderId="321" xfId="0" applyNumberFormat="1" applyFont="1" applyFill="1" applyBorder="1" applyAlignment="1">
      <alignment horizontal="right" vertical="center"/>
    </xf>
    <xf numFmtId="4" fontId="122" fillId="60" borderId="336" xfId="0" applyNumberFormat="1" applyFont="1" applyFill="1" applyBorder="1" applyAlignment="1">
      <alignment horizontal="center"/>
    </xf>
    <xf numFmtId="4" fontId="122" fillId="60" borderId="335" xfId="0" applyNumberFormat="1" applyFont="1" applyFill="1" applyBorder="1" applyAlignment="1">
      <alignment horizontal="center"/>
    </xf>
    <xf numFmtId="4" fontId="140" fillId="0" borderId="0" xfId="0" applyNumberFormat="1" applyFont="1"/>
    <xf numFmtId="4" fontId="131" fillId="29" borderId="213" xfId="0" applyNumberFormat="1" applyFont="1" applyFill="1" applyBorder="1"/>
    <xf numFmtId="4" fontId="131" fillId="29" borderId="299" xfId="0" applyNumberFormat="1" applyFont="1" applyFill="1" applyBorder="1"/>
    <xf numFmtId="4" fontId="137" fillId="29" borderId="228" xfId="0" applyNumberFormat="1" applyFont="1" applyFill="1" applyBorder="1" applyAlignment="1">
      <alignment vertical="center"/>
    </xf>
    <xf numFmtId="4" fontId="137" fillId="29" borderId="213" xfId="0" applyNumberFormat="1" applyFont="1" applyFill="1" applyBorder="1" applyAlignment="1">
      <alignment vertical="center"/>
    </xf>
    <xf numFmtId="4" fontId="137" fillId="29" borderId="192" xfId="0" applyNumberFormat="1" applyFont="1" applyFill="1" applyBorder="1" applyAlignment="1">
      <alignment vertical="center"/>
    </xf>
    <xf numFmtId="4" fontId="103" fillId="29" borderId="192" xfId="0" applyNumberFormat="1" applyFont="1" applyFill="1" applyBorder="1" applyAlignment="1">
      <alignment vertical="center"/>
    </xf>
    <xf numFmtId="4" fontId="123" fillId="64" borderId="319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4" fontId="122" fillId="29" borderId="340" xfId="0" applyNumberFormat="1" applyFont="1" applyFill="1" applyBorder="1" applyAlignment="1">
      <alignment horizontal="center"/>
    </xf>
    <xf numFmtId="4" fontId="124" fillId="29" borderId="299" xfId="0" applyNumberFormat="1" applyFont="1" applyFill="1" applyBorder="1" applyAlignment="1">
      <alignment horizontal="center"/>
    </xf>
    <xf numFmtId="4" fontId="124" fillId="29" borderId="213" xfId="0" applyNumberFormat="1" applyFont="1" applyFill="1" applyBorder="1" applyAlignment="1">
      <alignment horizontal="center"/>
    </xf>
    <xf numFmtId="4" fontId="144" fillId="59" borderId="213" xfId="0" applyNumberFormat="1" applyFont="1" applyFill="1" applyBorder="1" applyAlignment="1">
      <alignment vertical="center"/>
    </xf>
    <xf numFmtId="4" fontId="144" fillId="59" borderId="341" xfId="0" applyNumberFormat="1" applyFont="1" applyFill="1" applyBorder="1" applyAlignment="1">
      <alignment vertical="center"/>
    </xf>
    <xf numFmtId="4" fontId="144" fillId="59" borderId="192" xfId="0" applyNumberFormat="1" applyFont="1" applyFill="1" applyBorder="1" applyAlignment="1">
      <alignment vertical="center"/>
    </xf>
    <xf numFmtId="4" fontId="123" fillId="0" borderId="229" xfId="0" applyNumberFormat="1" applyFont="1" applyBorder="1" applyAlignment="1">
      <alignment vertical="center"/>
    </xf>
    <xf numFmtId="4" fontId="141" fillId="0" borderId="229" xfId="0" applyNumberFormat="1" applyFont="1" applyBorder="1" applyAlignment="1">
      <alignment vertical="center"/>
    </xf>
    <xf numFmtId="0" fontId="46" fillId="0" borderId="313" xfId="0" applyFont="1" applyBorder="1"/>
    <xf numFmtId="4" fontId="122" fillId="0" borderId="298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199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212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37" fillId="0" borderId="18" xfId="0" applyNumberFormat="1" applyFont="1" applyBorder="1"/>
    <xf numFmtId="4" fontId="122" fillId="0" borderId="152" xfId="0" applyNumberFormat="1" applyFont="1" applyFill="1" applyBorder="1"/>
    <xf numFmtId="2" fontId="51" fillId="61" borderId="288" xfId="0" applyNumberFormat="1" applyFont="1" applyFill="1" applyBorder="1" applyAlignment="1">
      <alignment horizontal="center" vertical="center" wrapText="1"/>
    </xf>
    <xf numFmtId="2" fontId="51" fillId="60" borderId="324" xfId="0" applyNumberFormat="1" applyFont="1" applyFill="1" applyBorder="1" applyAlignment="1">
      <alignment horizontal="center" vertical="center" wrapText="1"/>
    </xf>
    <xf numFmtId="4" fontId="122" fillId="61" borderId="87" xfId="0" applyNumberFormat="1" applyFont="1" applyFill="1" applyBorder="1" applyAlignment="1">
      <alignment vertical="center"/>
    </xf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19" xfId="0" applyNumberFormat="1" applyFont="1" applyBorder="1"/>
    <xf numFmtId="4" fontId="122" fillId="61" borderId="316" xfId="0" applyNumberFormat="1" applyFont="1" applyFill="1" applyBorder="1" applyAlignment="1">
      <alignment horizontal="right" vertical="center"/>
    </xf>
    <xf numFmtId="4" fontId="122" fillId="61" borderId="315" xfId="0" applyNumberFormat="1" applyFont="1" applyFill="1" applyBorder="1" applyAlignment="1">
      <alignment horizontal="right" vertical="center"/>
    </xf>
    <xf numFmtId="4" fontId="122" fillId="61" borderId="316" xfId="0" applyNumberFormat="1" applyFont="1" applyFill="1" applyBorder="1" applyAlignment="1"/>
    <xf numFmtId="4" fontId="122" fillId="61" borderId="313" xfId="0" applyNumberFormat="1" applyFont="1" applyFill="1" applyBorder="1" applyAlignment="1"/>
    <xf numFmtId="4" fontId="122" fillId="60" borderId="313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1" xfId="0" applyNumberFormat="1" applyFont="1" applyFill="1" applyBorder="1" applyAlignment="1"/>
    <xf numFmtId="4" fontId="122" fillId="61" borderId="335" xfId="0" applyNumberFormat="1" applyFont="1" applyFill="1" applyBorder="1" applyAlignment="1"/>
    <xf numFmtId="4" fontId="103" fillId="61" borderId="343" xfId="0" applyNumberFormat="1" applyFont="1" applyFill="1" applyBorder="1" applyAlignment="1"/>
    <xf numFmtId="4" fontId="122" fillId="60" borderId="301" xfId="0" applyNumberFormat="1" applyFont="1" applyFill="1" applyBorder="1" applyAlignment="1">
      <alignment horizontal="center"/>
    </xf>
    <xf numFmtId="4" fontId="122" fillId="60" borderId="343" xfId="0" applyNumberFormat="1" applyFont="1" applyFill="1" applyBorder="1" applyAlignment="1">
      <alignment horizontal="center"/>
    </xf>
    <xf numFmtId="4" fontId="123" fillId="64" borderId="290" xfId="0" applyNumberFormat="1" applyFont="1" applyFill="1" applyBorder="1" applyAlignment="1">
      <alignment horizontal="center" vertical="center"/>
    </xf>
    <xf numFmtId="4" fontId="123" fillId="64" borderId="287" xfId="0" applyNumberFormat="1" applyFont="1" applyFill="1" applyBorder="1" applyAlignment="1">
      <alignment horizontal="center" vertical="center"/>
    </xf>
    <xf numFmtId="4" fontId="122" fillId="60" borderId="82" xfId="0" applyNumberFormat="1" applyFont="1" applyFill="1" applyBorder="1" applyAlignment="1"/>
    <xf numFmtId="4" fontId="122" fillId="60" borderId="212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6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1" xfId="0" applyNumberFormat="1" applyFont="1" applyFill="1" applyBorder="1" applyAlignment="1">
      <alignment horizontal="center" vertical="center" wrapText="1"/>
    </xf>
    <xf numFmtId="4" fontId="122" fillId="59" borderId="287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6" xfId="0" applyNumberFormat="1" applyFont="1" applyFill="1" applyBorder="1" applyAlignment="1"/>
    <xf numFmtId="4" fontId="122" fillId="62" borderId="287" xfId="0" applyNumberFormat="1" applyFont="1" applyFill="1" applyBorder="1" applyAlignment="1"/>
    <xf numFmtId="4" fontId="122" fillId="62" borderId="292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1" xfId="0" applyNumberFormat="1" applyFont="1" applyFill="1" applyBorder="1" applyAlignment="1">
      <alignment vertical="center"/>
    </xf>
    <xf numFmtId="4" fontId="122" fillId="62" borderId="212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6" xfId="0" applyNumberFormat="1" applyFont="1" applyFill="1" applyBorder="1" applyAlignment="1"/>
    <xf numFmtId="4" fontId="131" fillId="62" borderId="335" xfId="0" applyNumberFormat="1" applyFont="1" applyFill="1" applyBorder="1"/>
    <xf numFmtId="4" fontId="131" fillId="62" borderId="365" xfId="0" applyNumberFormat="1" applyFont="1" applyFill="1" applyBorder="1"/>
    <xf numFmtId="4" fontId="127" fillId="59" borderId="336" xfId="0" applyNumberFormat="1" applyFont="1" applyFill="1" applyBorder="1"/>
    <xf numFmtId="4" fontId="131" fillId="59" borderId="366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1" xfId="0" applyNumberFormat="1" applyFont="1" applyFill="1" applyBorder="1" applyAlignment="1"/>
    <xf numFmtId="4" fontId="122" fillId="60" borderId="332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0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293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69" xfId="0" applyNumberFormat="1" applyFont="1" applyFill="1" applyBorder="1" applyAlignment="1">
      <alignment horizontal="right" vertical="center"/>
    </xf>
    <xf numFmtId="4" fontId="123" fillId="0" borderId="370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3" xfId="0" applyNumberFormat="1" applyFont="1" applyFill="1" applyBorder="1" applyAlignment="1">
      <alignment vertical="center"/>
    </xf>
    <xf numFmtId="4" fontId="122" fillId="0" borderId="293" xfId="0" applyNumberFormat="1" applyFont="1" applyBorder="1"/>
    <xf numFmtId="4" fontId="122" fillId="64" borderId="293" xfId="0" applyNumberFormat="1" applyFont="1" applyFill="1" applyBorder="1" applyAlignment="1">
      <alignment vertical="center"/>
    </xf>
    <xf numFmtId="4" fontId="122" fillId="60" borderId="285" xfId="0" applyNumberFormat="1" applyFont="1" applyFill="1" applyBorder="1" applyAlignment="1"/>
    <xf numFmtId="4" fontId="122" fillId="60" borderId="366" xfId="0" applyNumberFormat="1" applyFont="1" applyFill="1" applyBorder="1" applyAlignment="1">
      <alignment horizontal="center"/>
    </xf>
    <xf numFmtId="4" fontId="122" fillId="60" borderId="227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6" xfId="0" applyNumberFormat="1" applyFont="1" applyFill="1" applyBorder="1" applyAlignment="1">
      <alignment horizontal="center" vertical="center"/>
    </xf>
    <xf numFmtId="2" fontId="51" fillId="62" borderId="316" xfId="0" applyNumberFormat="1" applyFont="1" applyFill="1" applyBorder="1" applyAlignment="1">
      <alignment horizontal="center" vertical="center"/>
    </xf>
    <xf numFmtId="2" fontId="51" fillId="62" borderId="315" xfId="0" applyNumberFormat="1" applyFont="1" applyFill="1" applyBorder="1" applyAlignment="1">
      <alignment horizontal="center" vertical="center"/>
    </xf>
    <xf numFmtId="2" fontId="51" fillId="62" borderId="322" xfId="0" applyNumberFormat="1" applyFont="1" applyFill="1" applyBorder="1" applyAlignment="1">
      <alignment horizontal="center" vertical="center"/>
    </xf>
    <xf numFmtId="4" fontId="123" fillId="64" borderId="293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46" xfId="0" applyNumberFormat="1" applyFont="1" applyFill="1" applyBorder="1"/>
    <xf numFmtId="4" fontId="122" fillId="59" borderId="285" xfId="0" applyNumberFormat="1" applyFont="1" applyFill="1" applyBorder="1" applyAlignment="1"/>
    <xf numFmtId="4" fontId="122" fillId="59" borderId="227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6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46" xfId="0" applyNumberFormat="1" applyFont="1" applyFill="1" applyBorder="1"/>
    <xf numFmtId="4" fontId="122" fillId="60" borderId="227" xfId="0" applyNumberFormat="1" applyFont="1" applyFill="1" applyBorder="1"/>
    <xf numFmtId="4" fontId="122" fillId="60" borderId="203" xfId="0" applyNumberFormat="1" applyFont="1" applyFill="1" applyBorder="1"/>
    <xf numFmtId="4" fontId="122" fillId="60" borderId="210" xfId="0" applyNumberFormat="1" applyFont="1" applyFill="1" applyBorder="1"/>
    <xf numFmtId="4" fontId="131" fillId="60" borderId="187" xfId="0" applyNumberFormat="1" applyFont="1" applyFill="1" applyBorder="1"/>
    <xf numFmtId="4" fontId="103" fillId="60" borderId="210" xfId="0" applyNumberFormat="1" applyFont="1" applyFill="1" applyBorder="1"/>
    <xf numFmtId="4" fontId="122" fillId="60" borderId="227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0" fontId="49" fillId="0" borderId="294" xfId="0" applyFont="1" applyBorder="1" applyAlignment="1">
      <alignment horizontal="center"/>
    </xf>
    <xf numFmtId="4" fontId="122" fillId="0" borderId="308" xfId="0" applyNumberFormat="1" applyFont="1" applyBorder="1" applyAlignment="1"/>
    <xf numFmtId="4" fontId="123" fillId="64" borderId="302" xfId="0" applyNumberFormat="1" applyFont="1" applyFill="1" applyBorder="1" applyAlignment="1">
      <alignment horizontal="right" vertical="center"/>
    </xf>
    <xf numFmtId="4" fontId="123" fillId="64" borderId="353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43" xfId="0" applyNumberFormat="1" applyFont="1" applyFill="1" applyBorder="1" applyAlignment="1">
      <alignment horizontal="right"/>
    </xf>
    <xf numFmtId="4" fontId="122" fillId="59" borderId="366" xfId="0" applyNumberFormat="1" applyFont="1" applyFill="1" applyBorder="1" applyAlignment="1">
      <alignment horizontal="right"/>
    </xf>
    <xf numFmtId="4" fontId="122" fillId="59" borderId="286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6" xfId="0" applyNumberFormat="1" applyFont="1" applyFill="1" applyBorder="1" applyAlignment="1"/>
    <xf numFmtId="4" fontId="122" fillId="59" borderId="301" xfId="0" applyNumberFormat="1" applyFont="1" applyFill="1" applyBorder="1" applyAlignment="1">
      <alignment horizontal="right"/>
    </xf>
    <xf numFmtId="4" fontId="122" fillId="62" borderId="343" xfId="0" applyNumberFormat="1" applyFont="1" applyFill="1" applyBorder="1" applyAlignment="1">
      <alignment horizontal="right"/>
    </xf>
    <xf numFmtId="4" fontId="122" fillId="62" borderId="224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0" borderId="189" xfId="0" applyNumberFormat="1" applyFont="1" applyBorder="1" applyAlignment="1"/>
    <xf numFmtId="4" fontId="51" fillId="29" borderId="323" xfId="0" applyNumberFormat="1" applyFont="1" applyFill="1" applyBorder="1" applyAlignment="1">
      <alignment horizontal="center" vertical="center"/>
    </xf>
    <xf numFmtId="0" fontId="51" fillId="59" borderId="327" xfId="0" applyFont="1" applyFill="1" applyBorder="1" applyAlignment="1">
      <alignment horizontal="center" vertical="center" wrapText="1"/>
    </xf>
    <xf numFmtId="4" fontId="122" fillId="61" borderId="23" xfId="0" applyNumberFormat="1" applyFont="1" applyFill="1" applyBorder="1" applyAlignment="1">
      <alignment vertical="center"/>
    </xf>
    <xf numFmtId="4" fontId="122" fillId="61" borderId="191" xfId="0" applyNumberFormat="1" applyFont="1" applyFill="1" applyBorder="1" applyAlignment="1">
      <alignment vertical="center"/>
    </xf>
    <xf numFmtId="4" fontId="122" fillId="61" borderId="212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6" xfId="0" applyNumberFormat="1" applyFont="1" applyFill="1" applyBorder="1" applyAlignment="1"/>
    <xf numFmtId="4" fontId="47" fillId="0" borderId="193" xfId="0" applyNumberFormat="1" applyFont="1" applyBorder="1"/>
    <xf numFmtId="1" fontId="51" fillId="0" borderId="326" xfId="0" applyNumberFormat="1" applyFont="1" applyFill="1" applyBorder="1" applyAlignment="1">
      <alignment horizontal="center" vertical="center"/>
    </xf>
    <xf numFmtId="4" fontId="122" fillId="0" borderId="287" xfId="0" applyNumberFormat="1" applyFont="1" applyFill="1" applyBorder="1" applyAlignment="1">
      <alignment vertical="center"/>
    </xf>
    <xf numFmtId="0" fontId="46" fillId="0" borderId="294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6" xfId="0" applyNumberFormat="1" applyFont="1" applyFill="1" applyBorder="1"/>
    <xf numFmtId="4" fontId="122" fillId="59" borderId="227" xfId="0" applyNumberFormat="1" applyFont="1" applyFill="1" applyBorder="1"/>
    <xf numFmtId="4" fontId="122" fillId="59" borderId="187" xfId="0" applyNumberFormat="1" applyFont="1" applyFill="1" applyBorder="1"/>
    <xf numFmtId="4" fontId="137" fillId="0" borderId="17" xfId="0" applyNumberFormat="1" applyFont="1" applyBorder="1" applyAlignment="1">
      <alignment horizontal="right"/>
    </xf>
    <xf numFmtId="4" fontId="123" fillId="64" borderId="301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35" xfId="0" applyNumberFormat="1" applyFont="1" applyFill="1" applyBorder="1" applyAlignment="1">
      <alignment horizontal="right" vertical="center"/>
    </xf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336" xfId="0" applyNumberFormat="1" applyFont="1" applyFill="1" applyBorder="1" applyAlignment="1">
      <alignment horizontal="right" vertical="center"/>
    </xf>
    <xf numFmtId="4" fontId="123" fillId="64" borderId="352" xfId="0" applyNumberFormat="1" applyFont="1" applyFill="1" applyBorder="1" applyAlignment="1">
      <alignment horizontal="right" vertical="center"/>
    </xf>
    <xf numFmtId="4" fontId="123" fillId="64" borderId="365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375" xfId="0" applyNumberFormat="1" applyFont="1" applyFill="1" applyBorder="1" applyAlignment="1">
      <alignment horizontal="right" vertical="center"/>
    </xf>
    <xf numFmtId="4" fontId="131" fillId="59" borderId="212" xfId="0" applyNumberFormat="1" applyFont="1" applyFill="1" applyBorder="1"/>
    <xf numFmtId="4" fontId="122" fillId="59" borderId="211" xfId="0" applyNumberFormat="1" applyFont="1" applyFill="1" applyBorder="1"/>
    <xf numFmtId="4" fontId="122" fillId="60" borderId="343" xfId="0" applyNumberFormat="1" applyFont="1" applyFill="1" applyBorder="1" applyAlignment="1">
      <alignment horizontal="right"/>
    </xf>
    <xf numFmtId="4" fontId="122" fillId="61" borderId="343" xfId="0" applyNumberFormat="1" applyFont="1" applyFill="1" applyBorder="1" applyAlignment="1">
      <alignment horizontal="right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4" xfId="0" applyNumberFormat="1" applyFont="1" applyFill="1" applyBorder="1"/>
    <xf numFmtId="4" fontId="122" fillId="0" borderId="290" xfId="0" applyNumberFormat="1" applyFont="1" applyFill="1" applyBorder="1" applyAlignment="1">
      <alignment vertical="center"/>
    </xf>
    <xf numFmtId="4" fontId="46" fillId="0" borderId="324" xfId="0" applyNumberFormat="1" applyFont="1" applyBorder="1" applyAlignment="1">
      <alignment vertical="center"/>
    </xf>
    <xf numFmtId="4" fontId="122" fillId="59" borderId="196" xfId="0" applyNumberFormat="1" applyFont="1" applyFill="1" applyBorder="1" applyAlignment="1">
      <alignment vertical="center"/>
    </xf>
    <xf numFmtId="4" fontId="122" fillId="59" borderId="298" xfId="0" applyNumberFormat="1" applyFont="1" applyFill="1" applyBorder="1"/>
    <xf numFmtId="4" fontId="122" fillId="59" borderId="199" xfId="0" applyNumberFormat="1" applyFont="1" applyFill="1" applyBorder="1"/>
    <xf numFmtId="4" fontId="122" fillId="59" borderId="152" xfId="0" applyNumberFormat="1" applyFont="1" applyFill="1" applyBorder="1"/>
    <xf numFmtId="4" fontId="122" fillId="59" borderId="212" xfId="0" applyNumberFormat="1" applyFont="1" applyFill="1" applyBorder="1"/>
    <xf numFmtId="4" fontId="122" fillId="59" borderId="336" xfId="0" applyNumberFormat="1" applyFont="1" applyFill="1" applyBorder="1"/>
    <xf numFmtId="4" fontId="122" fillId="59" borderId="319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2" xfId="0" applyNumberFormat="1" applyFont="1" applyFill="1" applyBorder="1"/>
    <xf numFmtId="4" fontId="122" fillId="59" borderId="298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6" xfId="0" applyNumberFormat="1" applyFont="1" applyFill="1" applyBorder="1" applyAlignment="1">
      <alignment horizontal="right" vertical="center"/>
    </xf>
    <xf numFmtId="0" fontId="122" fillId="64" borderId="193" xfId="0" applyFont="1" applyFill="1" applyBorder="1" applyAlignment="1">
      <alignment vertical="center"/>
    </xf>
    <xf numFmtId="4" fontId="122" fillId="59" borderId="287" xfId="0" applyNumberFormat="1" applyFont="1" applyFill="1" applyBorder="1" applyAlignment="1">
      <alignment horizontal="center"/>
    </xf>
    <xf numFmtId="4" fontId="122" fillId="59" borderId="334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62" borderId="316" xfId="0" applyNumberFormat="1" applyFont="1" applyFill="1" applyBorder="1" applyAlignment="1"/>
    <xf numFmtId="4" fontId="122" fillId="59" borderId="365" xfId="0" applyNumberFormat="1" applyFont="1" applyFill="1" applyBorder="1" applyAlignment="1">
      <alignment horizontal="center"/>
    </xf>
    <xf numFmtId="4" fontId="122" fillId="59" borderId="332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1" xfId="0" applyNumberFormat="1" applyFont="1" applyFill="1" applyBorder="1" applyAlignment="1"/>
    <xf numFmtId="4" fontId="122" fillId="59" borderId="332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6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7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0" fontId="46" fillId="0" borderId="193" xfId="0" applyFont="1" applyBorder="1"/>
    <xf numFmtId="0" fontId="123" fillId="0" borderId="294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1" xfId="0" applyFont="1" applyFill="1" applyBorder="1" applyAlignment="1">
      <alignment vertical="center" wrapText="1"/>
    </xf>
    <xf numFmtId="4" fontId="122" fillId="61" borderId="292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2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0" fillId="0" borderId="331" xfId="0" applyFont="1" applyBorder="1" applyAlignment="1">
      <alignment vertical="center"/>
    </xf>
    <xf numFmtId="4" fontId="122" fillId="60" borderId="298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1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76" xfId="0" applyNumberFormat="1" applyFont="1" applyFill="1" applyBorder="1" applyAlignment="1">
      <alignment horizontal="right" vertical="center"/>
    </xf>
    <xf numFmtId="4" fontId="122" fillId="61" borderId="288" xfId="0" applyNumberFormat="1" applyFont="1" applyFill="1" applyBorder="1" applyAlignment="1"/>
    <xf numFmtId="4" fontId="122" fillId="61" borderId="320" xfId="0" applyNumberFormat="1" applyFont="1" applyFill="1" applyBorder="1" applyAlignment="1">
      <alignment horizontal="right"/>
    </xf>
    <xf numFmtId="4" fontId="122" fillId="61" borderId="286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48" xfId="0" applyNumberFormat="1" applyFont="1" applyFill="1" applyBorder="1" applyAlignment="1"/>
    <xf numFmtId="4" fontId="122" fillId="61" borderId="200" xfId="0" applyNumberFormat="1" applyFont="1" applyFill="1" applyBorder="1" applyAlignment="1"/>
    <xf numFmtId="4" fontId="122" fillId="61" borderId="377" xfId="0" applyNumberFormat="1" applyFont="1" applyFill="1" applyBorder="1" applyAlignment="1"/>
    <xf numFmtId="4" fontId="123" fillId="0" borderId="288" xfId="0" applyNumberFormat="1" applyFont="1" applyFill="1" applyBorder="1" applyAlignment="1">
      <alignment vertical="center"/>
    </xf>
    <xf numFmtId="4" fontId="123" fillId="64" borderId="293" xfId="0" applyNumberFormat="1" applyFont="1" applyFill="1" applyBorder="1" applyAlignment="1">
      <alignment horizontal="right" vertical="center"/>
    </xf>
    <xf numFmtId="0" fontId="123" fillId="0" borderId="316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19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19" xfId="0" applyNumberFormat="1" applyFont="1" applyFill="1" applyBorder="1"/>
    <xf numFmtId="4" fontId="123" fillId="64" borderId="319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4" xfId="0" applyFont="1" applyFill="1" applyBorder="1" applyAlignment="1">
      <alignment horizontal="center"/>
    </xf>
    <xf numFmtId="4" fontId="123" fillId="64" borderId="313" xfId="0" applyNumberFormat="1" applyFont="1" applyFill="1" applyBorder="1" applyAlignment="1">
      <alignment horizontal="center"/>
    </xf>
    <xf numFmtId="0" fontId="123" fillId="64" borderId="313" xfId="0" applyFont="1" applyFill="1" applyBorder="1" applyAlignment="1">
      <alignment horizontal="center"/>
    </xf>
    <xf numFmtId="3" fontId="123" fillId="64" borderId="313" xfId="0" applyNumberFormat="1" applyFont="1" applyFill="1" applyBorder="1"/>
    <xf numFmtId="4" fontId="123" fillId="64" borderId="313" xfId="0" applyNumberFormat="1" applyFont="1" applyFill="1" applyBorder="1"/>
    <xf numFmtId="3" fontId="123" fillId="64" borderId="313" xfId="0" applyNumberFormat="1" applyFont="1" applyFill="1" applyBorder="1" applyAlignment="1">
      <alignment horizontal="center"/>
    </xf>
    <xf numFmtId="0" fontId="123" fillId="64" borderId="324" xfId="0" applyFont="1" applyFill="1" applyBorder="1" applyAlignment="1">
      <alignment horizontal="center"/>
    </xf>
    <xf numFmtId="4" fontId="123" fillId="64" borderId="378" xfId="0" applyNumberFormat="1" applyFont="1" applyFill="1" applyBorder="1"/>
    <xf numFmtId="4" fontId="123" fillId="64" borderId="379" xfId="0" applyNumberFormat="1" applyFont="1" applyFill="1" applyBorder="1"/>
    <xf numFmtId="4" fontId="123" fillId="64" borderId="380" xfId="0" applyNumberFormat="1" applyFont="1" applyFill="1" applyBorder="1"/>
    <xf numFmtId="4" fontId="123" fillId="64" borderId="381" xfId="0" applyNumberFormat="1" applyFont="1" applyFill="1" applyBorder="1"/>
    <xf numFmtId="4" fontId="123" fillId="62" borderId="379" xfId="0" applyNumberFormat="1" applyFont="1" applyFill="1" applyBorder="1"/>
    <xf numFmtId="3" fontId="123" fillId="35" borderId="319" xfId="0" applyNumberFormat="1" applyFont="1" applyFill="1" applyBorder="1" applyAlignment="1">
      <alignment horizontal="center"/>
    </xf>
    <xf numFmtId="3" fontId="123" fillId="35" borderId="316" xfId="0" applyNumberFormat="1" applyFont="1" applyFill="1" applyBorder="1" applyAlignment="1">
      <alignment horizontal="center"/>
    </xf>
    <xf numFmtId="4" fontId="131" fillId="59" borderId="316" xfId="0" applyNumberFormat="1" applyFont="1" applyFill="1" applyBorder="1" applyAlignment="1"/>
    <xf numFmtId="4" fontId="131" fillId="62" borderId="316" xfId="0" applyNumberFormat="1" applyFont="1" applyFill="1" applyBorder="1" applyAlignment="1"/>
    <xf numFmtId="4" fontId="131" fillId="59" borderId="286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79" xfId="0" applyNumberFormat="1" applyFont="1" applyFill="1" applyBorder="1"/>
    <xf numFmtId="4" fontId="133" fillId="0" borderId="355" xfId="0" applyNumberFormat="1" applyFont="1" applyBorder="1" applyAlignment="1">
      <alignment horizontal="center" vertical="center"/>
    </xf>
    <xf numFmtId="4" fontId="122" fillId="64" borderId="310" xfId="0" applyNumberFormat="1" applyFont="1" applyFill="1" applyBorder="1" applyAlignment="1"/>
    <xf numFmtId="4" fontId="131" fillId="0" borderId="20" xfId="0" applyNumberFormat="1" applyFont="1" applyBorder="1"/>
    <xf numFmtId="4" fontId="131" fillId="0" borderId="22" xfId="0" applyNumberFormat="1" applyFont="1" applyBorder="1"/>
    <xf numFmtId="3" fontId="132" fillId="0" borderId="294" xfId="0" applyNumberFormat="1" applyFont="1" applyFill="1" applyBorder="1" applyAlignment="1">
      <alignment horizontal="right" vertical="center"/>
    </xf>
    <xf numFmtId="4" fontId="132" fillId="64" borderId="294" xfId="0" applyNumberFormat="1" applyFont="1" applyFill="1" applyBorder="1" applyAlignment="1">
      <alignment horizontal="right"/>
    </xf>
    <xf numFmtId="4" fontId="132" fillId="64" borderId="294" xfId="0" applyNumberFormat="1" applyFont="1" applyFill="1" applyBorder="1" applyAlignment="1">
      <alignment horizontal="right" vertical="center"/>
    </xf>
    <xf numFmtId="4" fontId="131" fillId="60" borderId="206" xfId="0" applyNumberFormat="1" applyFont="1" applyFill="1" applyBorder="1"/>
    <xf numFmtId="4" fontId="131" fillId="60" borderId="199" xfId="0" applyNumberFormat="1" applyFont="1" applyFill="1" applyBorder="1"/>
    <xf numFmtId="4" fontId="122" fillId="0" borderId="313" xfId="0" applyNumberFormat="1" applyFont="1" applyBorder="1" applyAlignment="1">
      <alignment horizontal="right" vertical="center"/>
    </xf>
    <xf numFmtId="4" fontId="122" fillId="0" borderId="287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2" fillId="0" borderId="307" xfId="0" applyNumberFormat="1" applyFont="1" applyFill="1" applyBorder="1" applyAlignment="1">
      <alignment horizontal="right" vertical="center"/>
    </xf>
    <xf numFmtId="2" fontId="131" fillId="0" borderId="17" xfId="0" applyNumberFormat="1" applyFont="1" applyBorder="1"/>
    <xf numFmtId="4" fontId="137" fillId="0" borderId="211" xfId="0" applyNumberFormat="1" applyFont="1" applyBorder="1"/>
    <xf numFmtId="0" fontId="137" fillId="0" borderId="23" xfId="0" applyFont="1" applyFill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23" fillId="0" borderId="20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3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1" borderId="301" xfId="0" applyNumberFormat="1" applyFont="1" applyFill="1" applyBorder="1"/>
    <xf numFmtId="4" fontId="131" fillId="62" borderId="319" xfId="0" applyNumberFormat="1" applyFont="1" applyFill="1" applyBorder="1" applyAlignment="1">
      <alignment horizontal="right"/>
    </xf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199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0" xfId="0" applyNumberFormat="1" applyFont="1" applyFill="1" applyBorder="1" applyAlignment="1">
      <alignment horizontal="right" vertical="center"/>
    </xf>
    <xf numFmtId="4" fontId="131" fillId="60" borderId="222" xfId="0" applyNumberFormat="1" applyFont="1" applyFill="1" applyBorder="1"/>
    <xf numFmtId="4" fontId="123" fillId="64" borderId="302" xfId="0" applyNumberFormat="1" applyFont="1" applyFill="1" applyBorder="1"/>
    <xf numFmtId="0" fontId="46" fillId="0" borderId="193" xfId="0" applyFont="1" applyBorder="1" applyAlignment="1"/>
    <xf numFmtId="3" fontId="122" fillId="0" borderId="23" xfId="0" applyNumberFormat="1" applyFont="1" applyBorder="1" applyAlignment="1">
      <alignment horizontal="center"/>
    </xf>
    <xf numFmtId="3" fontId="131" fillId="0" borderId="193" xfId="0" applyNumberFormat="1" applyFont="1" applyBorder="1" applyAlignment="1">
      <alignment horizontal="center"/>
    </xf>
    <xf numFmtId="4" fontId="122" fillId="0" borderId="292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3" xfId="0" applyNumberFormat="1" applyFont="1" applyBorder="1" applyAlignment="1">
      <alignment horizontal="right"/>
    </xf>
    <xf numFmtId="4" fontId="122" fillId="0" borderId="86" xfId="0" applyNumberFormat="1" applyFont="1" applyFill="1" applyBorder="1" applyAlignment="1">
      <alignment vertical="center"/>
    </xf>
    <xf numFmtId="2" fontId="146" fillId="62" borderId="230" xfId="0" applyNumberFormat="1" applyFont="1" applyFill="1" applyBorder="1" applyAlignment="1">
      <alignment horizontal="center" vertical="center" wrapText="1"/>
    </xf>
    <xf numFmtId="2" fontId="146" fillId="62" borderId="54" xfId="0" applyNumberFormat="1" applyFont="1" applyFill="1" applyBorder="1" applyAlignment="1">
      <alignment horizontal="center" vertical="center"/>
    </xf>
    <xf numFmtId="0" fontId="146" fillId="60" borderId="0" xfId="0" applyFont="1" applyFill="1" applyBorder="1" applyAlignment="1">
      <alignment horizontal="center" vertical="center" wrapText="1"/>
    </xf>
    <xf numFmtId="2" fontId="146" fillId="60" borderId="296" xfId="0" applyNumberFormat="1" applyFont="1" applyFill="1" applyBorder="1" applyAlignment="1">
      <alignment horizontal="center" vertical="center" wrapText="1"/>
    </xf>
    <xf numFmtId="2" fontId="146" fillId="60" borderId="288" xfId="0" applyNumberFormat="1" applyFont="1" applyFill="1" applyBorder="1" applyAlignment="1">
      <alignment horizontal="center" vertical="center" wrapText="1"/>
    </xf>
    <xf numFmtId="2" fontId="146" fillId="60" borderId="294" xfId="0" applyNumberFormat="1" applyFont="1" applyFill="1" applyBorder="1" applyAlignment="1">
      <alignment horizontal="center" vertical="center"/>
    </xf>
    <xf numFmtId="2" fontId="146" fillId="60" borderId="324" xfId="0" applyNumberFormat="1" applyFont="1" applyFill="1" applyBorder="1" applyAlignment="1">
      <alignment horizontal="center" vertical="center"/>
    </xf>
    <xf numFmtId="2" fontId="146" fillId="61" borderId="324" xfId="0" applyNumberFormat="1" applyFont="1" applyFill="1" applyBorder="1" applyAlignment="1">
      <alignment horizontal="center" vertical="center"/>
    </xf>
    <xf numFmtId="2" fontId="146" fillId="61" borderId="322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298" xfId="0" applyNumberFormat="1" applyFont="1" applyFill="1" applyBorder="1"/>
    <xf numFmtId="4" fontId="131" fillId="61" borderId="286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2" fillId="0" borderId="293" xfId="0" applyNumberFormat="1" applyFont="1" applyFill="1" applyBorder="1" applyAlignment="1">
      <alignment vertical="center"/>
    </xf>
    <xf numFmtId="0" fontId="49" fillId="0" borderId="326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5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2" fillId="0" borderId="151" xfId="0" applyNumberFormat="1" applyFont="1" applyBorder="1" applyAlignment="1"/>
    <xf numFmtId="4" fontId="131" fillId="62" borderId="0" xfId="0" applyNumberFormat="1" applyFont="1" applyFill="1" applyBorder="1"/>
    <xf numFmtId="4" fontId="127" fillId="59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18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7" xfId="0" applyNumberFormat="1" applyFont="1" applyFill="1" applyBorder="1" applyAlignment="1">
      <alignment vertical="center"/>
    </xf>
    <xf numFmtId="4" fontId="122" fillId="60" borderId="222" xfId="0" applyNumberFormat="1" applyFont="1" applyFill="1" applyBorder="1" applyAlignment="1">
      <alignment vertical="center"/>
    </xf>
    <xf numFmtId="2" fontId="122" fillId="59" borderId="206" xfId="0" applyNumberFormat="1" applyFont="1" applyFill="1" applyBorder="1"/>
    <xf numFmtId="2" fontId="122" fillId="59" borderId="151" xfId="0" applyNumberFormat="1" applyFont="1" applyFill="1" applyBorder="1"/>
    <xf numFmtId="2" fontId="122" fillId="59" borderId="289" xfId="0" applyNumberFormat="1" applyFont="1" applyFill="1" applyBorder="1"/>
    <xf numFmtId="2" fontId="122" fillId="59" borderId="166" xfId="0" applyNumberFormat="1" applyFont="1" applyFill="1" applyBorder="1"/>
    <xf numFmtId="2" fontId="122" fillId="59" borderId="318" xfId="0" applyNumberFormat="1" applyFont="1" applyFill="1" applyBorder="1"/>
    <xf numFmtId="2" fontId="122" fillId="59" borderId="223" xfId="0" applyNumberFormat="1" applyFont="1" applyFill="1" applyBorder="1"/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2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2" xfId="0" applyNumberFormat="1" applyFont="1" applyFill="1" applyBorder="1"/>
    <xf numFmtId="2" fontId="123" fillId="61" borderId="176" xfId="0" applyNumberFormat="1" applyFont="1" applyFill="1" applyBorder="1"/>
    <xf numFmtId="4" fontId="122" fillId="59" borderId="287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31" fillId="59" borderId="66" xfId="0" applyNumberFormat="1" applyFont="1" applyFill="1" applyBorder="1"/>
    <xf numFmtId="4" fontId="123" fillId="59" borderId="313" xfId="0" applyNumberFormat="1" applyFont="1" applyFill="1" applyBorder="1"/>
    <xf numFmtId="4" fontId="122" fillId="59" borderId="332" xfId="0" applyNumberFormat="1" applyFont="1" applyFill="1" applyBorder="1"/>
    <xf numFmtId="4" fontId="122" fillId="59" borderId="66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19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/>
    <xf numFmtId="4" fontId="132" fillId="62" borderId="384" xfId="0" applyNumberFormat="1" applyFont="1" applyFill="1" applyBorder="1"/>
    <xf numFmtId="4" fontId="123" fillId="62" borderId="383" xfId="0" applyNumberFormat="1" applyFont="1" applyFill="1" applyBorder="1"/>
    <xf numFmtId="4" fontId="132" fillId="62" borderId="386" xfId="0" applyNumberFormat="1" applyFont="1" applyFill="1" applyBorder="1"/>
    <xf numFmtId="4" fontId="123" fillId="62" borderId="385" xfId="0" applyNumberFormat="1" applyFont="1" applyFill="1" applyBorder="1"/>
    <xf numFmtId="4" fontId="123" fillId="64" borderId="335" xfId="0" applyNumberFormat="1" applyFont="1" applyFill="1" applyBorder="1" applyAlignment="1">
      <alignment horizontal="center"/>
    </xf>
    <xf numFmtId="4" fontId="122" fillId="64" borderId="294" xfId="0" applyNumberFormat="1" applyFont="1" applyFill="1" applyBorder="1"/>
    <xf numFmtId="4" fontId="122" fillId="59" borderId="193" xfId="0" applyNumberFormat="1" applyFont="1" applyFill="1" applyBorder="1" applyAlignment="1">
      <alignment horizontal="right" vertical="center"/>
    </xf>
    <xf numFmtId="4" fontId="122" fillId="0" borderId="354" xfId="0" applyNumberFormat="1" applyFont="1" applyBorder="1"/>
    <xf numFmtId="4" fontId="122" fillId="0" borderId="294" xfId="0" applyNumberFormat="1" applyFont="1" applyBorder="1" applyAlignment="1"/>
    <xf numFmtId="0" fontId="122" fillId="0" borderId="294" xfId="0" applyFont="1" applyBorder="1" applyAlignment="1">
      <alignment horizontal="right"/>
    </xf>
    <xf numFmtId="0" fontId="122" fillId="64" borderId="294" xfId="0" applyFont="1" applyFill="1" applyBorder="1" applyAlignment="1">
      <alignment vertical="center"/>
    </xf>
    <xf numFmtId="4" fontId="123" fillId="64" borderId="386" xfId="0" applyNumberFormat="1" applyFont="1" applyFill="1" applyBorder="1"/>
    <xf numFmtId="0" fontId="122" fillId="64" borderId="294" xfId="0" applyFont="1" applyFill="1" applyBorder="1"/>
    <xf numFmtId="4" fontId="139" fillId="0" borderId="224" xfId="0" applyNumberFormat="1" applyFont="1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4" fontId="123" fillId="64" borderId="387" xfId="0" applyNumberFormat="1" applyFont="1" applyFill="1" applyBorder="1" applyAlignment="1">
      <alignment vertical="center"/>
    </xf>
    <xf numFmtId="0" fontId="122" fillId="0" borderId="389" xfId="0" applyFont="1" applyBorder="1"/>
    <xf numFmtId="3" fontId="122" fillId="0" borderId="334" xfId="0" applyNumberFormat="1" applyFont="1" applyBorder="1" applyAlignment="1">
      <alignment horizontal="right"/>
    </xf>
    <xf numFmtId="0" fontId="122" fillId="0" borderId="388" xfId="0" applyFont="1" applyBorder="1"/>
    <xf numFmtId="4" fontId="123" fillId="0" borderId="391" xfId="0" applyNumberFormat="1" applyFont="1" applyFill="1" applyBorder="1" applyAlignment="1">
      <alignment horizontal="left" vertical="center" wrapText="1"/>
    </xf>
    <xf numFmtId="0" fontId="123" fillId="0" borderId="391" xfId="0" applyFont="1" applyFill="1" applyBorder="1" applyAlignment="1">
      <alignment vertical="center"/>
    </xf>
    <xf numFmtId="4" fontId="131" fillId="0" borderId="394" xfId="0" applyNumberFormat="1" applyFont="1" applyFill="1" applyBorder="1" applyAlignment="1"/>
    <xf numFmtId="3" fontId="132" fillId="35" borderId="334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1" xfId="0" applyNumberFormat="1" applyFont="1" applyBorder="1" applyAlignment="1">
      <alignment horizontal="center" vertical="center"/>
    </xf>
    <xf numFmtId="3" fontId="133" fillId="0" borderId="211" xfId="0" applyNumberFormat="1" applyFont="1" applyBorder="1" applyAlignment="1">
      <alignment horizontal="right" vertical="center"/>
    </xf>
    <xf numFmtId="0" fontId="122" fillId="0" borderId="390" xfId="0" applyFont="1" applyBorder="1"/>
    <xf numFmtId="0" fontId="122" fillId="0" borderId="396" xfId="0" applyFont="1" applyBorder="1"/>
    <xf numFmtId="4" fontId="122" fillId="0" borderId="397" xfId="0" applyNumberFormat="1" applyFont="1" applyFill="1" applyBorder="1"/>
    <xf numFmtId="4" fontId="131" fillId="0" borderId="398" xfId="0" applyNumberFormat="1" applyFont="1" applyFill="1" applyBorder="1"/>
    <xf numFmtId="4" fontId="131" fillId="0" borderId="399" xfId="0" applyNumberFormat="1" applyFont="1" applyFill="1" applyBorder="1"/>
    <xf numFmtId="0" fontId="123" fillId="0" borderId="400" xfId="0" applyFont="1" applyFill="1" applyBorder="1" applyAlignment="1">
      <alignment vertical="center"/>
    </xf>
    <xf numFmtId="0" fontId="123" fillId="0" borderId="395" xfId="0" applyFont="1" applyFill="1" applyBorder="1" applyAlignment="1">
      <alignment vertical="center"/>
    </xf>
    <xf numFmtId="0" fontId="123" fillId="0" borderId="401" xfId="0" applyFont="1" applyFill="1" applyBorder="1" applyAlignment="1">
      <alignment vertical="center"/>
    </xf>
    <xf numFmtId="0" fontId="123" fillId="0" borderId="402" xfId="0" applyFont="1" applyFill="1" applyBorder="1" applyAlignment="1">
      <alignment vertical="center"/>
    </xf>
    <xf numFmtId="3" fontId="123" fillId="0" borderId="403" xfId="0" applyNumberFormat="1" applyFont="1" applyFill="1" applyBorder="1" applyAlignment="1">
      <alignment horizontal="right" vertical="center"/>
    </xf>
    <xf numFmtId="0" fontId="123" fillId="0" borderId="391" xfId="0" applyFont="1" applyBorder="1" applyAlignment="1">
      <alignment vertical="center"/>
    </xf>
    <xf numFmtId="0" fontId="122" fillId="0" borderId="392" xfId="0" applyFont="1" applyFill="1" applyBorder="1" applyAlignment="1">
      <alignment vertical="center" wrapText="1"/>
    </xf>
    <xf numFmtId="0" fontId="122" fillId="0" borderId="398" xfId="0" applyFont="1" applyFill="1" applyBorder="1" applyAlignment="1">
      <alignment vertical="center" wrapText="1"/>
    </xf>
    <xf numFmtId="0" fontId="123" fillId="0" borderId="391" xfId="0" applyFont="1" applyFill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391" xfId="0" applyFont="1" applyFill="1" applyBorder="1" applyAlignment="1">
      <alignment wrapText="1"/>
    </xf>
    <xf numFmtId="0" fontId="122" fillId="0" borderId="391" xfId="0" applyFont="1" applyBorder="1" applyAlignment="1">
      <alignment vertical="center"/>
    </xf>
    <xf numFmtId="4" fontId="123" fillId="0" borderId="400" xfId="0" applyNumberFormat="1" applyFont="1" applyBorder="1" applyAlignment="1">
      <alignment wrapText="1"/>
    </xf>
    <xf numFmtId="0" fontId="122" fillId="0" borderId="395" xfId="0" applyFont="1" applyFill="1" applyBorder="1" applyAlignment="1"/>
    <xf numFmtId="0" fontId="137" fillId="0" borderId="390" xfId="0" applyFont="1" applyFill="1" applyBorder="1" applyAlignment="1">
      <alignment horizontal="left"/>
    </xf>
    <xf numFmtId="0" fontId="131" fillId="0" borderId="406" xfId="0" applyFont="1" applyFill="1" applyBorder="1" applyAlignment="1">
      <alignment vertical="center" wrapText="1"/>
    </xf>
    <xf numFmtId="0" fontId="132" fillId="64" borderId="391" xfId="0" applyFont="1" applyFill="1" applyBorder="1" applyAlignment="1">
      <alignment horizontal="left" vertical="center"/>
    </xf>
    <xf numFmtId="0" fontId="123" fillId="0" borderId="290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391" xfId="207" applyFont="1" applyFill="1" applyBorder="1" applyAlignment="1"/>
    <xf numFmtId="0" fontId="123" fillId="0" borderId="404" xfId="207" applyFont="1" applyFill="1" applyBorder="1" applyAlignment="1"/>
    <xf numFmtId="0" fontId="123" fillId="0" borderId="393" xfId="207" applyFont="1" applyFill="1" applyBorder="1" applyAlignment="1"/>
    <xf numFmtId="4" fontId="132" fillId="35" borderId="166" xfId="1" applyNumberFormat="1" applyFont="1" applyFill="1" applyBorder="1" applyAlignment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22" fillId="59" borderId="160" xfId="0" applyNumberFormat="1" applyFont="1" applyFill="1" applyBorder="1"/>
    <xf numFmtId="4" fontId="123" fillId="35" borderId="166" xfId="1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08" xfId="0" applyNumberFormat="1" applyFont="1" applyFill="1" applyBorder="1"/>
    <xf numFmtId="4" fontId="122" fillId="60" borderId="371" xfId="0" applyNumberFormat="1" applyFont="1" applyFill="1" applyBorder="1"/>
    <xf numFmtId="4" fontId="122" fillId="60" borderId="336" xfId="0" applyNumberFormat="1" applyFont="1" applyFill="1" applyBorder="1"/>
    <xf numFmtId="4" fontId="122" fillId="0" borderId="166" xfId="0" applyNumberFormat="1" applyFont="1" applyBorder="1" applyAlignment="1">
      <alignment vertical="center"/>
    </xf>
    <xf numFmtId="1" fontId="49" fillId="0" borderId="316" xfId="0" applyNumberFormat="1" applyFont="1" applyFill="1" applyBorder="1" applyAlignment="1">
      <alignment horizontal="center" vertical="center"/>
    </xf>
    <xf numFmtId="4" fontId="122" fillId="0" borderId="161" xfId="0" applyNumberFormat="1" applyFont="1" applyBorder="1" applyAlignment="1">
      <alignment vertical="center"/>
    </xf>
    <xf numFmtId="4" fontId="122" fillId="0" borderId="206" xfId="0" applyNumberFormat="1" applyFont="1" applyFill="1" applyBorder="1" applyAlignment="1"/>
    <xf numFmtId="4" fontId="122" fillId="0" borderId="344" xfId="0" applyNumberFormat="1" applyFont="1" applyBorder="1" applyAlignment="1"/>
    <xf numFmtId="4" fontId="122" fillId="35" borderId="160" xfId="1" applyNumberFormat="1" applyFont="1" applyFill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3" fontId="122" fillId="35" borderId="160" xfId="1" applyNumberFormat="1" applyFont="1" applyFill="1" applyBorder="1" applyAlignment="1"/>
    <xf numFmtId="3" fontId="123" fillId="0" borderId="166" xfId="0" applyNumberFormat="1" applyFont="1" applyBorder="1" applyAlignment="1"/>
    <xf numFmtId="2" fontId="122" fillId="0" borderId="151" xfId="0" applyNumberFormat="1" applyFont="1" applyBorder="1" applyAlignment="1"/>
    <xf numFmtId="2" fontId="122" fillId="0" borderId="166" xfId="0" applyNumberFormat="1" applyFont="1" applyBorder="1" applyAlignment="1"/>
    <xf numFmtId="171" fontId="123" fillId="35" borderId="166" xfId="15794" applyNumberFormat="1" applyFont="1" applyFill="1" applyBorder="1" applyAlignment="1">
      <alignment horizontal="right"/>
    </xf>
    <xf numFmtId="4" fontId="122" fillId="0" borderId="334" xfId="0" applyNumberFormat="1" applyFont="1" applyBorder="1"/>
    <xf numFmtId="3" fontId="123" fillId="0" borderId="293" xfId="0" applyNumberFormat="1" applyFont="1" applyFill="1" applyBorder="1" applyAlignment="1">
      <alignment horizontal="right" vertical="center"/>
    </xf>
    <xf numFmtId="0" fontId="122" fillId="0" borderId="302" xfId="0" applyFont="1" applyBorder="1"/>
    <xf numFmtId="0" fontId="122" fillId="0" borderId="293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2" xfId="0" applyFont="1" applyBorder="1" applyAlignment="1">
      <alignment horizontal="center" vertical="center"/>
    </xf>
    <xf numFmtId="0" fontId="123" fillId="64" borderId="293" xfId="0" applyFont="1" applyFill="1" applyBorder="1" applyAlignment="1">
      <alignment horizontal="center" vertical="center"/>
    </xf>
    <xf numFmtId="4" fontId="123" fillId="64" borderId="358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0" fontId="122" fillId="0" borderId="189" xfId="0" applyFont="1" applyBorder="1"/>
    <xf numFmtId="0" fontId="122" fillId="0" borderId="293" xfId="0" applyFont="1" applyBorder="1" applyAlignment="1">
      <alignment vertical="center"/>
    </xf>
    <xf numFmtId="0" fontId="122" fillId="0" borderId="292" xfId="0" applyFont="1" applyBorder="1" applyAlignment="1">
      <alignment horizontal="center" vertical="center"/>
    </xf>
    <xf numFmtId="4" fontId="123" fillId="0" borderId="331" xfId="0" applyNumberFormat="1" applyFont="1" applyFill="1" applyBorder="1" applyAlignment="1">
      <alignment vertical="center"/>
    </xf>
    <xf numFmtId="4" fontId="122" fillId="0" borderId="227" xfId="0" applyNumberFormat="1" applyFont="1" applyFill="1" applyBorder="1" applyAlignment="1">
      <alignment vertical="center"/>
    </xf>
    <xf numFmtId="3" fontId="132" fillId="0" borderId="334" xfId="0" applyNumberFormat="1" applyFont="1" applyFill="1" applyBorder="1" applyAlignment="1">
      <alignment horizontal="center"/>
    </xf>
    <xf numFmtId="4" fontId="123" fillId="64" borderId="229" xfId="0" applyNumberFormat="1" applyFont="1" applyFill="1" applyBorder="1" applyAlignment="1">
      <alignment horizontal="center"/>
    </xf>
    <xf numFmtId="4" fontId="123" fillId="64" borderId="340" xfId="0" applyNumberFormat="1" applyFont="1" applyFill="1" applyBorder="1" applyAlignment="1">
      <alignment horizontal="center"/>
    </xf>
    <xf numFmtId="4" fontId="122" fillId="64" borderId="342" xfId="0" applyNumberFormat="1" applyFont="1" applyFill="1" applyBorder="1"/>
    <xf numFmtId="3" fontId="49" fillId="0" borderId="229" xfId="2" applyNumberFormat="1" applyFont="1" applyFill="1" applyBorder="1" applyAlignment="1">
      <alignment horizontal="center" vertical="center"/>
    </xf>
    <xf numFmtId="4" fontId="122" fillId="0" borderId="229" xfId="0" applyNumberFormat="1" applyFont="1" applyBorder="1" applyAlignment="1"/>
    <xf numFmtId="4" fontId="123" fillId="64" borderId="293" xfId="0" applyNumberFormat="1" applyFont="1" applyFill="1" applyBorder="1" applyAlignment="1">
      <alignment horizontal="center" vertical="center"/>
    </xf>
    <xf numFmtId="4" fontId="135" fillId="64" borderId="229" xfId="0" applyNumberFormat="1" applyFont="1" applyFill="1" applyBorder="1" applyAlignment="1">
      <alignment vertical="center"/>
    </xf>
    <xf numFmtId="4" fontId="123" fillId="64" borderId="229" xfId="0" applyNumberFormat="1" applyFont="1" applyFill="1" applyBorder="1" applyAlignment="1">
      <alignment vertical="center"/>
    </xf>
    <xf numFmtId="4" fontId="122" fillId="0" borderId="408" xfId="0" applyNumberFormat="1" applyFont="1" applyBorder="1"/>
    <xf numFmtId="4" fontId="122" fillId="0" borderId="293" xfId="0" applyNumberFormat="1" applyFont="1" applyBorder="1" applyAlignment="1">
      <alignment vertical="center"/>
    </xf>
    <xf numFmtId="4" fontId="122" fillId="59" borderId="213" xfId="0" applyNumberFormat="1" applyFont="1" applyFill="1" applyBorder="1"/>
    <xf numFmtId="4" fontId="123" fillId="0" borderId="229" xfId="0" applyNumberFormat="1" applyFont="1" applyFill="1" applyBorder="1" applyAlignment="1">
      <alignment vertical="center"/>
    </xf>
    <xf numFmtId="4" fontId="122" fillId="29" borderId="228" xfId="0" applyNumberFormat="1" applyFont="1" applyFill="1" applyBorder="1" applyAlignment="1"/>
    <xf numFmtId="4" fontId="122" fillId="29" borderId="213" xfId="0" applyNumberFormat="1" applyFont="1" applyFill="1" applyBorder="1" applyAlignment="1">
      <alignment horizontal="center" vertical="center"/>
    </xf>
    <xf numFmtId="4" fontId="122" fillId="29" borderId="339" xfId="0" applyNumberFormat="1" applyFont="1" applyFill="1" applyBorder="1" applyAlignment="1">
      <alignment horizontal="center" vertical="center"/>
    </xf>
    <xf numFmtId="4" fontId="122" fillId="59" borderId="409" xfId="0" applyNumberFormat="1" applyFont="1" applyFill="1" applyBorder="1"/>
    <xf numFmtId="4" fontId="122" fillId="29" borderId="410" xfId="0" applyNumberFormat="1" applyFont="1" applyFill="1" applyBorder="1" applyAlignment="1">
      <alignment horizontal="right" vertical="center"/>
    </xf>
    <xf numFmtId="4" fontId="123" fillId="0" borderId="411" xfId="0" applyNumberFormat="1" applyFont="1" applyBorder="1" applyAlignment="1">
      <alignment horizontal="right"/>
    </xf>
    <xf numFmtId="4" fontId="123" fillId="59" borderId="342" xfId="0" applyNumberFormat="1" applyFont="1" applyFill="1" applyBorder="1" applyAlignment="1">
      <alignment horizontal="right" vertical="center"/>
    </xf>
    <xf numFmtId="4" fontId="123" fillId="0" borderId="412" xfId="0" applyNumberFormat="1" applyFont="1" applyFill="1" applyBorder="1" applyAlignment="1">
      <alignment horizontal="right" vertical="center"/>
    </xf>
    <xf numFmtId="4" fontId="123" fillId="0" borderId="413" xfId="0" applyNumberFormat="1" applyFont="1" applyFill="1" applyBorder="1" applyAlignment="1">
      <alignment horizontal="right" vertical="center"/>
    </xf>
    <xf numFmtId="4" fontId="122" fillId="0" borderId="342" xfId="0" applyNumberFormat="1" applyFont="1" applyFill="1" applyBorder="1" applyAlignment="1">
      <alignment horizontal="right" vertical="center"/>
    </xf>
    <xf numFmtId="4" fontId="123" fillId="35" borderId="342" xfId="1" applyNumberFormat="1" applyFont="1" applyFill="1" applyBorder="1" applyAlignment="1"/>
    <xf numFmtId="4" fontId="122" fillId="60" borderId="295" xfId="0" applyNumberFormat="1" applyFont="1" applyFill="1" applyBorder="1"/>
    <xf numFmtId="4" fontId="122" fillId="60" borderId="189" xfId="0" applyNumberFormat="1" applyFont="1" applyFill="1" applyBorder="1"/>
    <xf numFmtId="4" fontId="123" fillId="35" borderId="285" xfId="1" applyNumberFormat="1" applyFont="1" applyFill="1" applyBorder="1" applyAlignment="1"/>
    <xf numFmtId="4" fontId="122" fillId="60" borderId="302" xfId="0" applyNumberFormat="1" applyFont="1" applyFill="1" applyBorder="1"/>
    <xf numFmtId="4" fontId="122" fillId="60" borderId="300" xfId="0" applyNumberFormat="1" applyFont="1" applyFill="1" applyBorder="1"/>
    <xf numFmtId="4" fontId="122" fillId="60" borderId="346" xfId="0" applyNumberFormat="1" applyFont="1" applyFill="1" applyBorder="1" applyAlignment="1">
      <alignment horizontal="right" vertical="center"/>
    </xf>
    <xf numFmtId="0" fontId="122" fillId="0" borderId="293" xfId="0" applyFont="1" applyBorder="1" applyAlignment="1"/>
    <xf numFmtId="4" fontId="123" fillId="64" borderId="414" xfId="0" applyNumberFormat="1" applyFont="1" applyFill="1" applyBorder="1"/>
    <xf numFmtId="4" fontId="123" fillId="59" borderId="380" xfId="0" applyNumberFormat="1" applyFont="1" applyFill="1" applyBorder="1"/>
    <xf numFmtId="4" fontId="123" fillId="64" borderId="366" xfId="0" applyNumberFormat="1" applyFont="1" applyFill="1" applyBorder="1" applyAlignment="1">
      <alignment horizontal="right" vertical="center"/>
    </xf>
    <xf numFmtId="4" fontId="123" fillId="64" borderId="415" xfId="0" applyNumberFormat="1" applyFont="1" applyFill="1" applyBorder="1" applyAlignment="1">
      <alignment horizontal="right" vertical="center"/>
    </xf>
    <xf numFmtId="0" fontId="49" fillId="0" borderId="285" xfId="0" applyFont="1" applyBorder="1" applyAlignment="1">
      <alignment horizontal="center"/>
    </xf>
    <xf numFmtId="0" fontId="47" fillId="84" borderId="0" xfId="0" applyFont="1" applyFill="1"/>
    <xf numFmtId="43" fontId="123" fillId="35" borderId="294" xfId="15794" applyFont="1" applyFill="1" applyBorder="1" applyAlignment="1">
      <alignment vertical="center" textRotation="90" wrapText="1"/>
    </xf>
    <xf numFmtId="43" fontId="132" fillId="64" borderId="294" xfId="15794" applyFont="1" applyFill="1" applyBorder="1" applyAlignment="1">
      <alignment vertical="center"/>
    </xf>
    <xf numFmtId="43" fontId="132" fillId="64" borderId="293" xfId="15794" applyFont="1" applyFill="1" applyBorder="1" applyAlignment="1">
      <alignment vertical="center"/>
    </xf>
    <xf numFmtId="43" fontId="47" fillId="64" borderId="0" xfId="15794" applyFont="1" applyFill="1" applyAlignment="1">
      <alignment vertical="center"/>
    </xf>
    <xf numFmtId="0" fontId="128" fillId="0" borderId="0" xfId="0" applyFont="1"/>
    <xf numFmtId="4" fontId="46" fillId="0" borderId="321" xfId="0" applyNumberFormat="1" applyFont="1" applyBorder="1"/>
    <xf numFmtId="4" fontId="46" fillId="0" borderId="54" xfId="0" applyNumberFormat="1" applyFont="1" applyBorder="1"/>
    <xf numFmtId="10" fontId="46" fillId="0" borderId="54" xfId="0" applyNumberFormat="1" applyFont="1" applyBorder="1"/>
    <xf numFmtId="0" fontId="46" fillId="0" borderId="321" xfId="0" applyFont="1" applyBorder="1"/>
    <xf numFmtId="0" fontId="46" fillId="0" borderId="54" xfId="0" applyFont="1" applyBorder="1"/>
    <xf numFmtId="0" fontId="46" fillId="0" borderId="0" xfId="0" applyFont="1" applyFill="1"/>
    <xf numFmtId="10" fontId="128" fillId="0" borderId="0" xfId="0" applyNumberFormat="1" applyFont="1"/>
    <xf numFmtId="0" fontId="126" fillId="0" borderId="0" xfId="0" applyFont="1" applyFill="1" applyBorder="1" applyAlignment="1">
      <alignment vertical="top" wrapText="1"/>
    </xf>
    <xf numFmtId="0" fontId="130" fillId="0" borderId="0" xfId="0" applyFont="1" applyFill="1" applyAlignment="1">
      <alignment vertical="center" wrapText="1"/>
    </xf>
    <xf numFmtId="0" fontId="27" fillId="0" borderId="0" xfId="0" applyFont="1" applyFill="1"/>
    <xf numFmtId="0" fontId="47" fillId="0" borderId="0" xfId="0" applyFont="1" applyFill="1"/>
    <xf numFmtId="2" fontId="51" fillId="59" borderId="190" xfId="0" applyNumberFormat="1" applyFont="1" applyFill="1" applyBorder="1" applyAlignment="1">
      <alignment horizontal="center" vertical="center"/>
    </xf>
    <xf numFmtId="4" fontId="128" fillId="0" borderId="193" xfId="0" applyNumberFormat="1" applyFont="1" applyBorder="1"/>
    <xf numFmtId="4" fontId="149" fillId="0" borderId="0" xfId="0" applyNumberFormat="1" applyFont="1"/>
    <xf numFmtId="2" fontId="146" fillId="62" borderId="324" xfId="0" applyNumberFormat="1" applyFont="1" applyFill="1" applyBorder="1" applyAlignment="1">
      <alignment horizontal="center" vertical="center" wrapText="1"/>
    </xf>
    <xf numFmtId="0" fontId="128" fillId="0" borderId="0" xfId="0" applyFont="1" applyFill="1"/>
    <xf numFmtId="2" fontId="51" fillId="62" borderId="324" xfId="0" applyNumberFormat="1" applyFont="1" applyFill="1" applyBorder="1" applyAlignment="1">
      <alignment horizontal="center" vertical="center" wrapText="1"/>
    </xf>
    <xf numFmtId="4" fontId="122" fillId="61" borderId="152" xfId="0" applyNumberFormat="1" applyFont="1" applyFill="1" applyBorder="1"/>
    <xf numFmtId="4" fontId="122" fillId="61" borderId="177" xfId="0" applyNumberFormat="1" applyFont="1" applyFill="1" applyBorder="1"/>
    <xf numFmtId="4" fontId="122" fillId="61" borderId="298" xfId="0" applyNumberFormat="1" applyFont="1" applyFill="1" applyBorder="1"/>
    <xf numFmtId="4" fontId="122" fillId="61" borderId="212" xfId="0" applyNumberFormat="1" applyFont="1" applyFill="1" applyBorder="1"/>
    <xf numFmtId="4" fontId="122" fillId="61" borderId="199" xfId="0" applyNumberFormat="1" applyFont="1" applyFill="1" applyBorder="1"/>
    <xf numFmtId="4" fontId="122" fillId="61" borderId="178" xfId="0" applyNumberFormat="1" applyFont="1" applyFill="1" applyBorder="1"/>
    <xf numFmtId="4" fontId="122" fillId="61" borderId="191" xfId="0" applyNumberFormat="1" applyFont="1" applyFill="1" applyBorder="1"/>
    <xf numFmtId="4" fontId="122" fillId="61" borderId="177" xfId="0" applyNumberFormat="1" applyFont="1" applyFill="1" applyBorder="1" applyAlignment="1">
      <alignment horizontal="right" vertical="center"/>
    </xf>
    <xf numFmtId="4" fontId="122" fillId="61" borderId="343" xfId="0" applyNumberFormat="1" applyFont="1" applyFill="1" applyBorder="1" applyAlignment="1"/>
    <xf numFmtId="0" fontId="122" fillId="61" borderId="212" xfId="0" applyFont="1" applyFill="1" applyBorder="1" applyAlignment="1">
      <alignment horizontal="center" vertical="center"/>
    </xf>
    <xf numFmtId="0" fontId="122" fillId="61" borderId="152" xfId="0" applyFont="1" applyFill="1" applyBorder="1" applyAlignment="1">
      <alignment horizontal="center" vertical="center"/>
    </xf>
    <xf numFmtId="4" fontId="122" fillId="61" borderId="196" xfId="0" applyNumberFormat="1" applyFont="1" applyFill="1" applyBorder="1"/>
    <xf numFmtId="4" fontId="132" fillId="0" borderId="0" xfId="0" applyNumberFormat="1" applyFont="1" applyFill="1" applyBorder="1" applyAlignment="1"/>
    <xf numFmtId="4" fontId="49" fillId="35" borderId="322" xfId="0" applyNumberFormat="1" applyFont="1" applyFill="1" applyBorder="1" applyAlignment="1">
      <alignment horizontal="center" vertical="center"/>
    </xf>
    <xf numFmtId="4" fontId="122" fillId="0" borderId="308" xfId="0" applyNumberFormat="1" applyFont="1" applyBorder="1" applyAlignment="1">
      <alignment vertical="center"/>
    </xf>
    <xf numFmtId="4" fontId="122" fillId="0" borderId="295" xfId="0" applyNumberFormat="1" applyFont="1" applyFill="1" applyBorder="1" applyAlignment="1"/>
    <xf numFmtId="4" fontId="137" fillId="0" borderId="206" xfId="0" applyNumberFormat="1" applyFont="1" applyBorder="1"/>
    <xf numFmtId="4" fontId="103" fillId="64" borderId="187" xfId="0" applyNumberFormat="1" applyFont="1" applyFill="1" applyBorder="1" applyAlignment="1">
      <alignment vertical="center"/>
    </xf>
    <xf numFmtId="4" fontId="103" fillId="0" borderId="187" xfId="0" applyNumberFormat="1" applyFont="1" applyBorder="1" applyAlignment="1">
      <alignment vertical="center"/>
    </xf>
    <xf numFmtId="4" fontId="131" fillId="0" borderId="187" xfId="0" applyNumberFormat="1" applyFont="1" applyBorder="1" applyAlignment="1">
      <alignment vertical="center"/>
    </xf>
    <xf numFmtId="4" fontId="103" fillId="0" borderId="187" xfId="0" applyNumberFormat="1" applyFont="1" applyBorder="1" applyAlignment="1"/>
    <xf numFmtId="4" fontId="137" fillId="0" borderId="187" xfId="0" applyNumberFormat="1" applyFont="1" applyBorder="1" applyAlignment="1">
      <alignment vertical="center"/>
    </xf>
    <xf numFmtId="4" fontId="123" fillId="64" borderId="331" xfId="0" applyNumberFormat="1" applyFont="1" applyFill="1" applyBorder="1" applyAlignment="1">
      <alignment vertical="center"/>
    </xf>
    <xf numFmtId="0" fontId="123" fillId="0" borderId="416" xfId="0" applyFont="1" applyFill="1" applyBorder="1" applyAlignment="1">
      <alignment horizontal="center" vertical="center"/>
    </xf>
    <xf numFmtId="4" fontId="122" fillId="0" borderId="318" xfId="0" applyNumberFormat="1" applyFont="1" applyBorder="1"/>
    <xf numFmtId="4" fontId="122" fillId="0" borderId="207" xfId="0" applyNumberFormat="1" applyFont="1" applyBorder="1"/>
    <xf numFmtId="0" fontId="122" fillId="0" borderId="318" xfId="0" applyFont="1" applyBorder="1" applyAlignment="1">
      <alignment horizontal="center" vertical="center"/>
    </xf>
    <xf numFmtId="4" fontId="123" fillId="35" borderId="294" xfId="0" applyNumberFormat="1" applyFont="1" applyFill="1" applyBorder="1" applyAlignment="1">
      <alignment horizontal="center" vertical="center"/>
    </xf>
    <xf numFmtId="4" fontId="123" fillId="0" borderId="229" xfId="0" applyNumberFormat="1" applyFont="1" applyFill="1" applyBorder="1" applyAlignment="1">
      <alignment horizontal="right" vertical="center"/>
    </xf>
    <xf numFmtId="4" fontId="122" fillId="60" borderId="366" xfId="0" applyNumberFormat="1" applyFont="1" applyFill="1" applyBorder="1"/>
    <xf numFmtId="4" fontId="122" fillId="60" borderId="188" xfId="0" applyNumberFormat="1" applyFont="1" applyFill="1" applyBorder="1"/>
    <xf numFmtId="4" fontId="122" fillId="60" borderId="366" xfId="0" applyNumberFormat="1" applyFont="1" applyFill="1" applyBorder="1" applyAlignment="1">
      <alignment horizontal="right"/>
    </xf>
    <xf numFmtId="4" fontId="122" fillId="60" borderId="366" xfId="0" applyNumberFormat="1" applyFont="1" applyFill="1" applyBorder="1" applyAlignment="1"/>
    <xf numFmtId="4" fontId="122" fillId="60" borderId="203" xfId="0" applyNumberFormat="1" applyFont="1" applyFill="1" applyBorder="1" applyAlignment="1"/>
    <xf numFmtId="4" fontId="46" fillId="0" borderId="319" xfId="0" applyNumberFormat="1" applyFont="1" applyBorder="1"/>
    <xf numFmtId="3" fontId="122" fillId="0" borderId="403" xfId="0" applyNumberFormat="1" applyFont="1" applyBorder="1"/>
    <xf numFmtId="4" fontId="123" fillId="35" borderId="346" xfId="1" applyNumberFormat="1" applyFont="1" applyFill="1" applyBorder="1" applyAlignment="1"/>
    <xf numFmtId="4" fontId="122" fillId="0" borderId="227" xfId="0" applyNumberFormat="1" applyFont="1" applyBorder="1" applyAlignment="1">
      <alignment vertical="center"/>
    </xf>
    <xf numFmtId="4" fontId="122" fillId="0" borderId="346" xfId="0" applyNumberFormat="1" applyFont="1" applyBorder="1" applyAlignment="1">
      <alignment vertical="center"/>
    </xf>
    <xf numFmtId="4" fontId="122" fillId="0" borderId="187" xfId="0" applyNumberFormat="1" applyFont="1" applyFill="1" applyBorder="1"/>
    <xf numFmtId="4" fontId="139" fillId="0" borderId="371" xfId="0" applyNumberFormat="1" applyFont="1" applyBorder="1" applyAlignment="1"/>
    <xf numFmtId="4" fontId="137" fillId="0" borderId="308" xfId="0" applyNumberFormat="1" applyFont="1" applyBorder="1" applyAlignment="1">
      <alignment vertical="center"/>
    </xf>
    <xf numFmtId="4" fontId="122" fillId="29" borderId="344" xfId="0" applyNumberFormat="1" applyFont="1" applyFill="1" applyBorder="1"/>
    <xf numFmtId="4" fontId="123" fillId="35" borderId="293" xfId="1" applyNumberFormat="1" applyFont="1" applyFill="1" applyBorder="1" applyAlignment="1"/>
    <xf numFmtId="4" fontId="131" fillId="60" borderId="227" xfId="0" applyNumberFormat="1" applyFont="1" applyFill="1" applyBorder="1"/>
    <xf numFmtId="4" fontId="131" fillId="60" borderId="346" xfId="0" applyNumberFormat="1" applyFont="1" applyFill="1" applyBorder="1"/>
    <xf numFmtId="4" fontId="131" fillId="60" borderId="203" xfId="0" applyNumberFormat="1" applyFont="1" applyFill="1" applyBorder="1"/>
    <xf numFmtId="0" fontId="49" fillId="0" borderId="417" xfId="0" applyFont="1" applyBorder="1" applyAlignment="1">
      <alignment horizontal="center"/>
    </xf>
    <xf numFmtId="0" fontId="49" fillId="0" borderId="288" xfId="0" applyFont="1" applyFill="1" applyBorder="1" applyAlignment="1">
      <alignment horizontal="center"/>
    </xf>
    <xf numFmtId="0" fontId="49" fillId="0" borderId="384" xfId="0" applyNumberFormat="1" applyFont="1" applyFill="1" applyBorder="1" applyAlignment="1">
      <alignment horizontal="center"/>
    </xf>
    <xf numFmtId="0" fontId="49" fillId="0" borderId="378" xfId="0" applyNumberFormat="1" applyFont="1" applyFill="1" applyBorder="1" applyAlignment="1">
      <alignment horizontal="center"/>
    </xf>
    <xf numFmtId="0" fontId="49" fillId="0" borderId="294" xfId="0" applyNumberFormat="1" applyFont="1" applyFill="1" applyBorder="1" applyAlignment="1">
      <alignment horizontal="center"/>
    </xf>
    <xf numFmtId="4" fontId="122" fillId="0" borderId="420" xfId="0" applyNumberFormat="1" applyFont="1" applyBorder="1" applyAlignment="1">
      <alignment horizontal="center"/>
    </xf>
    <xf numFmtId="4" fontId="122" fillId="0" borderId="196" xfId="0" applyNumberFormat="1" applyFont="1" applyBorder="1"/>
    <xf numFmtId="3" fontId="131" fillId="0" borderId="421" xfId="0" applyNumberFormat="1" applyFont="1" applyBorder="1" applyAlignment="1">
      <alignment horizontal="center"/>
    </xf>
    <xf numFmtId="4" fontId="122" fillId="0" borderId="422" xfId="0" applyNumberFormat="1" applyFont="1" applyFill="1" applyBorder="1"/>
    <xf numFmtId="3" fontId="122" fillId="0" borderId="423" xfId="0" applyNumberFormat="1" applyFont="1" applyBorder="1" applyAlignment="1">
      <alignment horizontal="center"/>
    </xf>
    <xf numFmtId="3" fontId="122" fillId="0" borderId="424" xfId="0" applyNumberFormat="1" applyFont="1" applyBorder="1" applyAlignment="1">
      <alignment horizontal="center"/>
    </xf>
    <xf numFmtId="3" fontId="122" fillId="0" borderId="292" xfId="0" applyNumberFormat="1" applyFont="1" applyFill="1" applyBorder="1" applyAlignment="1">
      <alignment horizontal="center"/>
    </xf>
    <xf numFmtId="3" fontId="122" fillId="0" borderId="19" xfId="0" applyNumberFormat="1" applyFont="1" applyFill="1" applyBorder="1" applyAlignment="1">
      <alignment horizontal="center"/>
    </xf>
    <xf numFmtId="3" fontId="133" fillId="0" borderId="422" xfId="0" applyNumberFormat="1" applyFont="1" applyFill="1" applyBorder="1" applyAlignment="1">
      <alignment horizontal="center"/>
    </xf>
    <xf numFmtId="4" fontId="137" fillId="0" borderId="425" xfId="0" applyNumberFormat="1" applyFont="1" applyBorder="1"/>
    <xf numFmtId="4" fontId="137" fillId="0" borderId="426" xfId="0" applyNumberFormat="1" applyFont="1" applyBorder="1"/>
    <xf numFmtId="4" fontId="103" fillId="64" borderId="425" xfId="0" applyNumberFormat="1" applyFont="1" applyFill="1" applyBorder="1"/>
    <xf numFmtId="4" fontId="103" fillId="0" borderId="425" xfId="0" applyNumberFormat="1" applyFont="1" applyBorder="1"/>
    <xf numFmtId="4" fontId="103" fillId="0" borderId="427" xfId="0" applyNumberFormat="1" applyFont="1" applyBorder="1"/>
    <xf numFmtId="4" fontId="137" fillId="0" borderId="425" xfId="0" applyNumberFormat="1" applyFont="1" applyBorder="1" applyAlignment="1">
      <alignment horizontal="right"/>
    </xf>
    <xf numFmtId="4" fontId="137" fillId="0" borderId="428" xfId="0" applyNumberFormat="1" applyFont="1" applyBorder="1" applyAlignment="1">
      <alignment horizontal="right"/>
    </xf>
    <xf numFmtId="4" fontId="123" fillId="0" borderId="381" xfId="0" applyNumberFormat="1" applyFont="1" applyFill="1" applyBorder="1" applyAlignment="1">
      <alignment vertical="center"/>
    </xf>
    <xf numFmtId="4" fontId="123" fillId="0" borderId="381" xfId="0" applyNumberFormat="1" applyFont="1" applyFill="1" applyBorder="1" applyAlignment="1">
      <alignment horizontal="right" vertical="center"/>
    </xf>
    <xf numFmtId="0" fontId="122" fillId="0" borderId="422" xfId="0" applyFont="1" applyBorder="1" applyAlignment="1">
      <alignment horizontal="center" vertical="center"/>
    </xf>
    <xf numFmtId="4" fontId="49" fillId="35" borderId="429" xfId="0" applyNumberFormat="1" applyFont="1" applyFill="1" applyBorder="1" applyAlignment="1">
      <alignment horizontal="center" vertical="center"/>
    </xf>
    <xf numFmtId="1" fontId="49" fillId="0" borderId="430" xfId="0" applyNumberFormat="1" applyFont="1" applyFill="1" applyBorder="1" applyAlignment="1">
      <alignment horizontal="center" vertical="center"/>
    </xf>
    <xf numFmtId="4" fontId="49" fillId="35" borderId="378" xfId="0" applyNumberFormat="1" applyFont="1" applyFill="1" applyBorder="1" applyAlignment="1">
      <alignment horizontal="center" vertical="center"/>
    </xf>
    <xf numFmtId="3" fontId="49" fillId="0" borderId="378" xfId="0" applyNumberFormat="1" applyFont="1" applyFill="1" applyBorder="1" applyAlignment="1">
      <alignment horizontal="center" vertical="center"/>
    </xf>
    <xf numFmtId="3" fontId="49" fillId="35" borderId="431" xfId="0" applyNumberFormat="1" applyFont="1" applyFill="1" applyBorder="1" applyAlignment="1">
      <alignment horizontal="center" vertical="center"/>
    </xf>
    <xf numFmtId="3" fontId="49" fillId="0" borderId="431" xfId="0" applyNumberFormat="1" applyFont="1" applyFill="1" applyBorder="1" applyAlignment="1">
      <alignment horizontal="center" vertical="center"/>
    </xf>
    <xf numFmtId="3" fontId="49" fillId="0" borderId="432" xfId="0" applyNumberFormat="1" applyFont="1" applyFill="1" applyBorder="1" applyAlignment="1">
      <alignment horizontal="center" vertical="center"/>
    </xf>
    <xf numFmtId="4" fontId="49" fillId="0" borderId="294" xfId="0" applyNumberFormat="1" applyFont="1" applyFill="1" applyBorder="1" applyAlignment="1">
      <alignment horizontal="center" vertical="center"/>
    </xf>
    <xf numFmtId="3" fontId="49" fillId="35" borderId="386" xfId="0" applyNumberFormat="1" applyFont="1" applyFill="1" applyBorder="1" applyAlignment="1">
      <alignment horizontal="center" vertical="center"/>
    </xf>
    <xf numFmtId="1" fontId="49" fillId="0" borderId="331" xfId="0" applyNumberFormat="1" applyFont="1" applyFill="1" applyBorder="1" applyAlignment="1">
      <alignment horizontal="center" vertical="center"/>
    </xf>
    <xf numFmtId="1" fontId="49" fillId="0" borderId="417" xfId="0" applyNumberFormat="1" applyFont="1" applyFill="1" applyBorder="1" applyAlignment="1">
      <alignment horizontal="center" vertical="center"/>
    </xf>
    <xf numFmtId="1" fontId="71" fillId="0" borderId="384" xfId="2" applyNumberFormat="1" applyFont="1" applyFill="1" applyBorder="1" applyAlignment="1">
      <alignment horizontal="center" vertical="center"/>
    </xf>
    <xf numFmtId="1" fontId="49" fillId="0" borderId="294" xfId="0" applyNumberFormat="1" applyFont="1" applyFill="1" applyBorder="1" applyAlignment="1">
      <alignment horizontal="center" vertical="center"/>
    </xf>
    <xf numFmtId="1" fontId="71" fillId="0" borderId="378" xfId="2" applyNumberFormat="1" applyFont="1" applyFill="1" applyBorder="1" applyAlignment="1">
      <alignment horizontal="center" vertical="center"/>
    </xf>
    <xf numFmtId="1" fontId="71" fillId="0" borderId="417" xfId="2" applyNumberFormat="1" applyFont="1" applyFill="1" applyBorder="1" applyAlignment="1">
      <alignment horizontal="center" vertical="center"/>
    </xf>
    <xf numFmtId="4" fontId="122" fillId="60" borderId="433" xfId="0" applyNumberFormat="1" applyFont="1" applyFill="1" applyBorder="1"/>
    <xf numFmtId="0" fontId="132" fillId="0" borderId="0" xfId="207" applyFont="1" applyFill="1" applyBorder="1" applyAlignment="1"/>
    <xf numFmtId="4" fontId="122" fillId="0" borderId="20" xfId="0" applyNumberFormat="1" applyFont="1" applyFill="1" applyBorder="1"/>
    <xf numFmtId="4" fontId="122" fillId="0" borderId="211" xfId="0" applyNumberFormat="1" applyFont="1" applyFill="1" applyBorder="1"/>
    <xf numFmtId="4" fontId="122" fillId="0" borderId="199" xfId="0" applyNumberFormat="1" applyFont="1" applyFill="1" applyBorder="1"/>
    <xf numFmtId="3" fontId="132" fillId="0" borderId="20" xfId="0" applyNumberFormat="1" applyFont="1" applyFill="1" applyBorder="1" applyAlignment="1">
      <alignment horizontal="center"/>
    </xf>
    <xf numFmtId="3" fontId="133" fillId="0" borderId="199" xfId="0" applyNumberFormat="1" applyFont="1" applyFill="1" applyBorder="1" applyAlignment="1">
      <alignment horizontal="center"/>
    </xf>
    <xf numFmtId="3" fontId="122" fillId="0" borderId="0" xfId="0" applyNumberFormat="1" applyFont="1" applyFill="1" applyBorder="1" applyAlignment="1">
      <alignment horizontal="right" vertical="center"/>
    </xf>
    <xf numFmtId="4" fontId="122" fillId="0" borderId="0" xfId="0" applyNumberFormat="1" applyFont="1" applyFill="1" applyBorder="1" applyAlignment="1">
      <alignment vertical="center"/>
    </xf>
    <xf numFmtId="3" fontId="122" fillId="0" borderId="0" xfId="0" applyNumberFormat="1" applyFont="1" applyFill="1" applyBorder="1" applyAlignment="1">
      <alignment vertical="center"/>
    </xf>
    <xf numFmtId="4" fontId="131" fillId="0" borderId="0" xfId="0" applyNumberFormat="1" applyFont="1" applyFill="1" applyBorder="1" applyAlignment="1">
      <alignment vertical="center"/>
    </xf>
    <xf numFmtId="2" fontId="122" fillId="59" borderId="0" xfId="0" applyNumberFormat="1" applyFont="1" applyFill="1" applyBorder="1" applyAlignment="1">
      <alignment vertical="center"/>
    </xf>
    <xf numFmtId="4" fontId="131" fillId="59" borderId="190" xfId="0" applyNumberFormat="1" applyFont="1" applyFill="1" applyBorder="1"/>
    <xf numFmtId="4" fontId="131" fillId="60" borderId="190" xfId="0" applyNumberFormat="1" applyFont="1" applyFill="1" applyBorder="1"/>
    <xf numFmtId="49" fontId="122" fillId="0" borderId="437" xfId="0" applyNumberFormat="1" applyFont="1" applyFill="1" applyBorder="1" applyAlignment="1">
      <alignment horizontal="center" vertical="center" wrapText="1"/>
    </xf>
    <xf numFmtId="49" fontId="122" fillId="0" borderId="438" xfId="0" applyNumberFormat="1" applyFont="1" applyFill="1" applyBorder="1" applyAlignment="1">
      <alignment horizontal="center" vertical="center" wrapText="1"/>
    </xf>
    <xf numFmtId="4" fontId="123" fillId="0" borderId="439" xfId="0" applyNumberFormat="1" applyFont="1" applyFill="1" applyBorder="1" applyAlignment="1">
      <alignment horizontal="left" vertical="center" wrapText="1"/>
    </xf>
    <xf numFmtId="0" fontId="122" fillId="0" borderId="197" xfId="0" applyFont="1" applyBorder="1" applyAlignment="1">
      <alignment horizontal="center"/>
    </xf>
    <xf numFmtId="4" fontId="123" fillId="0" borderId="440" xfId="0" applyNumberFormat="1" applyFont="1" applyBorder="1" applyAlignment="1">
      <alignment horizontal="center" vertical="center"/>
    </xf>
    <xf numFmtId="3" fontId="122" fillId="0" borderId="441" xfId="0" applyNumberFormat="1" applyFont="1" applyFill="1" applyBorder="1" applyAlignment="1">
      <alignment horizontal="right" vertical="center"/>
    </xf>
    <xf numFmtId="4" fontId="122" fillId="0" borderId="155" xfId="0" applyNumberFormat="1" applyFont="1" applyFill="1" applyBorder="1" applyAlignment="1">
      <alignment vertical="center"/>
    </xf>
    <xf numFmtId="2" fontId="122" fillId="0" borderId="155" xfId="0" applyNumberFormat="1" applyFont="1" applyFill="1" applyBorder="1" applyAlignment="1">
      <alignment vertical="center"/>
    </xf>
    <xf numFmtId="3" fontId="122" fillId="0" borderId="166" xfId="0" applyNumberFormat="1" applyFont="1" applyFill="1" applyBorder="1" applyAlignment="1">
      <alignment vertical="center"/>
    </xf>
    <xf numFmtId="3" fontId="122" fillId="0" borderId="20" xfId="0" applyNumberFormat="1" applyFont="1" applyBorder="1" applyAlignment="1">
      <alignment horizontal="center"/>
    </xf>
    <xf numFmtId="4" fontId="122" fillId="0" borderId="20" xfId="0" applyNumberFormat="1" applyFont="1" applyBorder="1" applyAlignment="1">
      <alignment horizontal="center"/>
    </xf>
    <xf numFmtId="3" fontId="123" fillId="0" borderId="17" xfId="0" applyNumberFormat="1" applyFont="1" applyFill="1" applyBorder="1" applyAlignment="1">
      <alignment vertical="center"/>
    </xf>
    <xf numFmtId="4" fontId="123" fillId="0" borderId="17" xfId="0" applyNumberFormat="1" applyFont="1" applyFill="1" applyBorder="1" applyAlignment="1">
      <alignment vertical="center"/>
    </xf>
    <xf numFmtId="4" fontId="122" fillId="0" borderId="151" xfId="0" applyNumberFormat="1" applyFont="1" applyFill="1" applyBorder="1" applyAlignment="1">
      <alignment vertical="center"/>
    </xf>
    <xf numFmtId="43" fontId="123" fillId="64" borderId="391" xfId="15794" applyFont="1" applyFill="1" applyBorder="1" applyAlignment="1">
      <alignment vertical="center" wrapText="1"/>
    </xf>
    <xf numFmtId="43" fontId="123" fillId="64" borderId="0" xfId="15794" applyFont="1" applyFill="1" applyBorder="1" applyAlignment="1">
      <alignment vertical="center"/>
    </xf>
    <xf numFmtId="49" fontId="123" fillId="0" borderId="442" xfId="0" applyNumberFormat="1" applyFont="1" applyFill="1" applyBorder="1" applyAlignment="1">
      <alignment horizontal="center" vertical="center" wrapText="1"/>
    </xf>
    <xf numFmtId="0" fontId="122" fillId="0" borderId="443" xfId="0" applyFont="1" applyBorder="1" applyAlignment="1">
      <alignment horizontal="center"/>
    </xf>
    <xf numFmtId="2" fontId="122" fillId="0" borderId="0" xfId="0" applyNumberFormat="1" applyFont="1" applyBorder="1"/>
    <xf numFmtId="4" fontId="122" fillId="0" borderId="30" xfId="0" applyNumberFormat="1" applyFont="1" applyBorder="1" applyAlignment="1">
      <alignment vertical="center"/>
    </xf>
    <xf numFmtId="4" fontId="122" fillId="0" borderId="0" xfId="0" applyNumberFormat="1" applyFont="1" applyBorder="1" applyAlignment="1">
      <alignment vertical="center"/>
    </xf>
    <xf numFmtId="4" fontId="122" fillId="0" borderId="190" xfId="0" applyNumberFormat="1" applyFont="1" applyBorder="1" applyAlignment="1">
      <alignment horizontal="right" vertical="center"/>
    </xf>
    <xf numFmtId="4" fontId="103" fillId="0" borderId="30" xfId="0" applyNumberFormat="1" applyFont="1" applyBorder="1" applyAlignment="1">
      <alignment horizontal="right"/>
    </xf>
    <xf numFmtId="4" fontId="103" fillId="0" borderId="0" xfId="0" applyNumberFormat="1" applyFont="1" applyBorder="1" applyAlignment="1">
      <alignment horizontal="right"/>
    </xf>
    <xf numFmtId="4" fontId="122" fillId="59" borderId="0" xfId="0" applyNumberFormat="1" applyFont="1" applyFill="1" applyBorder="1"/>
    <xf numFmtId="4" fontId="122" fillId="64" borderId="444" xfId="0" applyNumberFormat="1" applyFont="1" applyFill="1" applyBorder="1" applyAlignment="1"/>
    <xf numFmtId="0" fontId="123" fillId="0" borderId="354" xfId="0" applyFont="1" applyFill="1" applyBorder="1" applyAlignment="1">
      <alignment horizontal="center" vertical="center"/>
    </xf>
    <xf numFmtId="0" fontId="122" fillId="0" borderId="445" xfId="0" applyFont="1" applyBorder="1" applyAlignment="1">
      <alignment horizontal="center"/>
    </xf>
    <xf numFmtId="0" fontId="122" fillId="0" borderId="336" xfId="0" applyFont="1" applyFill="1" applyBorder="1" applyAlignment="1">
      <alignment horizontal="center" vertical="center"/>
    </xf>
    <xf numFmtId="0" fontId="122" fillId="0" borderId="211" xfId="0" applyFont="1" applyFill="1" applyBorder="1" applyAlignment="1">
      <alignment horizontal="center" vertical="center"/>
    </xf>
    <xf numFmtId="0" fontId="131" fillId="0" borderId="161" xfId="0" applyFont="1" applyFill="1" applyBorder="1" applyAlignment="1">
      <alignment horizontal="center" vertical="center"/>
    </xf>
    <xf numFmtId="0" fontId="122" fillId="0" borderId="195" xfId="0" applyFont="1" applyBorder="1"/>
    <xf numFmtId="4" fontId="132" fillId="0" borderId="404" xfId="0" applyNumberFormat="1" applyFont="1" applyFill="1" applyBorder="1" applyAlignment="1">
      <alignment horizontal="left" vertical="center" wrapText="1"/>
    </xf>
    <xf numFmtId="4" fontId="132" fillId="0" borderId="405" xfId="0" applyNumberFormat="1" applyFont="1" applyFill="1" applyBorder="1" applyAlignment="1">
      <alignment horizontal="left" vertical="center" wrapText="1"/>
    </xf>
    <xf numFmtId="3" fontId="122" fillId="0" borderId="30" xfId="0" applyNumberFormat="1" applyFont="1" applyFill="1" applyBorder="1" applyAlignment="1">
      <alignment horizontal="center" vertical="center"/>
    </xf>
    <xf numFmtId="3" fontId="122" fillId="0" borderId="352" xfId="0" applyNumberFormat="1" applyFont="1" applyFill="1" applyBorder="1" applyAlignment="1">
      <alignment horizontal="center" vertical="center"/>
    </xf>
    <xf numFmtId="0" fontId="122" fillId="0" borderId="452" xfId="0" applyFont="1" applyBorder="1" applyAlignment="1">
      <alignment horizontal="center"/>
    </xf>
    <xf numFmtId="0" fontId="122" fillId="0" borderId="364" xfId="0" applyFont="1" applyBorder="1" applyAlignment="1">
      <alignment horizontal="center"/>
    </xf>
    <xf numFmtId="4" fontId="132" fillId="0" borderId="23" xfId="0" applyNumberFormat="1" applyFont="1" applyFill="1" applyBorder="1" applyAlignment="1"/>
    <xf numFmtId="0" fontId="122" fillId="0" borderId="324" xfId="0" applyFont="1" applyFill="1" applyBorder="1" applyAlignment="1">
      <alignment horizontal="center" vertical="center"/>
    </xf>
    <xf numFmtId="0" fontId="122" fillId="0" borderId="453" xfId="0" applyFont="1" applyBorder="1"/>
    <xf numFmtId="10" fontId="137" fillId="0" borderId="22" xfId="0" applyNumberFormat="1" applyFont="1" applyBorder="1" applyAlignment="1">
      <alignment horizontal="center"/>
    </xf>
    <xf numFmtId="10" fontId="137" fillId="0" borderId="199" xfId="0" applyNumberFormat="1" applyFont="1" applyBorder="1" applyAlignment="1">
      <alignment horizontal="center"/>
    </xf>
    <xf numFmtId="10" fontId="137" fillId="0" borderId="308" xfId="0" applyNumberFormat="1" applyFont="1" applyBorder="1" applyAlignment="1">
      <alignment horizontal="center"/>
    </xf>
    <xf numFmtId="9" fontId="137" fillId="0" borderId="54" xfId="0" applyNumberFormat="1" applyFont="1" applyBorder="1" applyAlignment="1">
      <alignment horizontal="center"/>
    </xf>
    <xf numFmtId="10" fontId="103" fillId="64" borderId="205" xfId="0" applyNumberFormat="1" applyFont="1" applyFill="1" applyBorder="1" applyAlignment="1">
      <alignment horizontal="center"/>
    </xf>
    <xf numFmtId="10" fontId="103" fillId="0" borderId="205" xfId="0" applyNumberFormat="1" applyFont="1" applyBorder="1" applyAlignment="1">
      <alignment horizontal="center"/>
    </xf>
    <xf numFmtId="10" fontId="137" fillId="0" borderId="23" xfId="0" applyNumberFormat="1" applyFont="1" applyBorder="1" applyAlignment="1">
      <alignment horizontal="center"/>
    </xf>
    <xf numFmtId="4" fontId="137" fillId="0" borderId="209" xfId="0" applyNumberFormat="1" applyFont="1" applyBorder="1" applyAlignment="1">
      <alignment horizontal="center"/>
    </xf>
    <xf numFmtId="4" fontId="123" fillId="0" borderId="86" xfId="0" applyNumberFormat="1" applyFont="1" applyFill="1" applyBorder="1" applyAlignment="1">
      <alignment vertical="center"/>
    </xf>
    <xf numFmtId="4" fontId="131" fillId="0" borderId="161" xfId="0" applyNumberFormat="1" applyFont="1" applyFill="1" applyBorder="1" applyAlignment="1">
      <alignment vertical="center"/>
    </xf>
    <xf numFmtId="4" fontId="122" fillId="0" borderId="196" xfId="0" applyNumberFormat="1" applyFont="1" applyFill="1" applyBorder="1" applyAlignment="1">
      <alignment vertical="center"/>
    </xf>
    <xf numFmtId="4" fontId="122" fillId="0" borderId="87" xfId="0" applyNumberFormat="1" applyFont="1" applyFill="1" applyBorder="1" applyAlignment="1">
      <alignment vertical="center"/>
    </xf>
    <xf numFmtId="4" fontId="122" fillId="59" borderId="342" xfId="0" applyNumberFormat="1" applyFont="1" applyFill="1" applyBorder="1" applyAlignment="1">
      <alignment vertical="center"/>
    </xf>
    <xf numFmtId="3" fontId="122" fillId="0" borderId="187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 applyAlignment="1">
      <alignment vertical="center"/>
    </xf>
    <xf numFmtId="4" fontId="122" fillId="0" borderId="285" xfId="0" applyNumberFormat="1" applyFont="1" applyFill="1" applyBorder="1" applyAlignment="1">
      <alignment vertical="center"/>
    </xf>
    <xf numFmtId="4" fontId="131" fillId="0" borderId="17" xfId="0" applyNumberFormat="1" applyFont="1" applyFill="1" applyBorder="1" applyAlignment="1">
      <alignment vertical="center"/>
    </xf>
    <xf numFmtId="4" fontId="122" fillId="0" borderId="330" xfId="0" applyNumberFormat="1" applyFont="1" applyFill="1" applyBorder="1" applyAlignment="1">
      <alignment vertical="center"/>
    </xf>
    <xf numFmtId="2" fontId="122" fillId="0" borderId="313" xfId="0" applyNumberFormat="1" applyFont="1" applyFill="1" applyBorder="1" applyAlignment="1">
      <alignment vertical="center"/>
    </xf>
    <xf numFmtId="3" fontId="123" fillId="0" borderId="196" xfId="0" applyNumberFormat="1" applyFont="1" applyFill="1" applyBorder="1" applyAlignment="1">
      <alignment vertical="center"/>
    </xf>
    <xf numFmtId="4" fontId="123" fillId="0" borderId="196" xfId="0" applyNumberFormat="1" applyFont="1" applyFill="1" applyBorder="1" applyAlignment="1">
      <alignment vertical="center"/>
    </xf>
    <xf numFmtId="4" fontId="131" fillId="0" borderId="196" xfId="0" applyNumberFormat="1" applyFont="1" applyFill="1" applyBorder="1" applyAlignment="1">
      <alignment vertical="center"/>
    </xf>
    <xf numFmtId="4" fontId="123" fillId="0" borderId="287" xfId="0" applyNumberFormat="1" applyFont="1" applyFill="1" applyBorder="1" applyAlignment="1">
      <alignment vertical="center"/>
    </xf>
    <xf numFmtId="4" fontId="122" fillId="60" borderId="70" xfId="0" applyNumberFormat="1" applyFont="1" applyFill="1" applyBorder="1" applyAlignment="1">
      <alignment vertical="center"/>
    </xf>
    <xf numFmtId="43" fontId="132" fillId="64" borderId="290" xfId="15794" applyFont="1" applyFill="1" applyBorder="1" applyAlignment="1">
      <alignment vertical="center"/>
    </xf>
    <xf numFmtId="4" fontId="122" fillId="60" borderId="196" xfId="0" applyNumberFormat="1" applyFont="1" applyFill="1" applyBorder="1" applyAlignment="1">
      <alignment vertical="center"/>
    </xf>
    <xf numFmtId="4" fontId="122" fillId="59" borderId="196" xfId="0" applyNumberFormat="1" applyFont="1" applyFill="1" applyBorder="1"/>
    <xf numFmtId="4" fontId="123" fillId="0" borderId="193" xfId="0" applyNumberFormat="1" applyFont="1" applyFill="1" applyBorder="1" applyAlignment="1">
      <alignment vertical="center"/>
    </xf>
    <xf numFmtId="4" fontId="131" fillId="62" borderId="23" xfId="0" applyNumberFormat="1" applyFont="1" applyFill="1" applyBorder="1"/>
    <xf numFmtId="4" fontId="122" fillId="59" borderId="166" xfId="0" applyNumberFormat="1" applyFont="1" applyFill="1" applyBorder="1" applyAlignment="1">
      <alignment vertical="center"/>
    </xf>
    <xf numFmtId="4" fontId="131" fillId="62" borderId="196" xfId="0" applyNumberFormat="1" applyFont="1" applyFill="1" applyBorder="1"/>
    <xf numFmtId="4" fontId="131" fillId="59" borderId="177" xfId="0" applyNumberFormat="1" applyFont="1" applyFill="1" applyBorder="1"/>
    <xf numFmtId="4" fontId="131" fillId="59" borderId="224" xfId="0" applyNumberFormat="1" applyFont="1" applyFill="1" applyBorder="1"/>
    <xf numFmtId="4" fontId="131" fillId="60" borderId="196" xfId="0" applyNumberFormat="1" applyFont="1" applyFill="1" applyBorder="1"/>
    <xf numFmtId="4" fontId="131" fillId="60" borderId="207" xfId="0" applyNumberFormat="1" applyFont="1" applyFill="1" applyBorder="1"/>
    <xf numFmtId="4" fontId="131" fillId="60" borderId="17" xfId="0" applyNumberFormat="1" applyFont="1" applyFill="1" applyBorder="1"/>
    <xf numFmtId="4" fontId="131" fillId="60" borderId="86" xfId="0" applyNumberFormat="1" applyFont="1" applyFill="1" applyBorder="1"/>
    <xf numFmtId="4" fontId="131" fillId="61" borderId="177" xfId="0" applyNumberFormat="1" applyFont="1" applyFill="1" applyBorder="1"/>
    <xf numFmtId="4" fontId="131" fillId="61" borderId="196" xfId="0" applyNumberFormat="1" applyFont="1" applyFill="1" applyBorder="1"/>
    <xf numFmtId="4" fontId="131" fillId="61" borderId="86" xfId="0" applyNumberFormat="1" applyFont="1" applyFill="1" applyBorder="1"/>
    <xf numFmtId="4" fontId="131" fillId="60" borderId="65" xfId="0" applyNumberFormat="1" applyFont="1" applyFill="1" applyBorder="1"/>
    <xf numFmtId="4" fontId="131" fillId="61" borderId="152" xfId="0" applyNumberFormat="1" applyFont="1" applyFill="1" applyBorder="1"/>
    <xf numFmtId="4" fontId="122" fillId="61" borderId="454" xfId="0" applyNumberFormat="1" applyFont="1" applyFill="1" applyBorder="1"/>
    <xf numFmtId="4" fontId="123" fillId="35" borderId="455" xfId="1" applyNumberFormat="1" applyFont="1" applyFill="1" applyBorder="1" applyAlignment="1"/>
    <xf numFmtId="3" fontId="123" fillId="35" borderId="444" xfId="1" applyNumberFormat="1" applyFont="1" applyFill="1" applyBorder="1" applyAlignment="1">
      <alignment horizontal="center"/>
    </xf>
    <xf numFmtId="4" fontId="123" fillId="35" borderId="424" xfId="1" applyNumberFormat="1" applyFont="1" applyFill="1" applyBorder="1" applyAlignment="1"/>
    <xf numFmtId="4" fontId="123" fillId="0" borderId="188" xfId="0" applyNumberFormat="1" applyFont="1" applyFill="1" applyBorder="1" applyAlignment="1">
      <alignment vertical="center"/>
    </xf>
    <xf numFmtId="4" fontId="123" fillId="0" borderId="285" xfId="0" applyNumberFormat="1" applyFont="1" applyFill="1" applyBorder="1" applyAlignment="1">
      <alignment vertical="center"/>
    </xf>
    <xf numFmtId="4" fontId="122" fillId="0" borderId="207" xfId="0" applyNumberFormat="1" applyFont="1" applyFill="1" applyBorder="1" applyAlignment="1">
      <alignment vertical="center"/>
    </xf>
    <xf numFmtId="4" fontId="123" fillId="64" borderId="454" xfId="1" applyNumberFormat="1" applyFont="1" applyFill="1" applyBorder="1" applyAlignment="1"/>
    <xf numFmtId="4" fontId="122" fillId="0" borderId="433" xfId="0" applyNumberFormat="1" applyFont="1" applyBorder="1"/>
    <xf numFmtId="9" fontId="103" fillId="0" borderId="22" xfId="0" applyNumberFormat="1" applyFont="1" applyBorder="1" applyAlignment="1">
      <alignment horizontal="center"/>
    </xf>
    <xf numFmtId="4" fontId="122" fillId="0" borderId="422" xfId="0" applyNumberFormat="1" applyFont="1" applyBorder="1" applyAlignment="1">
      <alignment vertical="center"/>
    </xf>
    <xf numFmtId="4" fontId="122" fillId="0" borderId="456" xfId="0" applyNumberFormat="1" applyFont="1" applyBorder="1"/>
    <xf numFmtId="4" fontId="127" fillId="64" borderId="0" xfId="0" applyNumberFormat="1" applyFont="1" applyFill="1" applyBorder="1"/>
    <xf numFmtId="0" fontId="125" fillId="0" borderId="0" xfId="0" applyFont="1" applyAlignment="1">
      <alignment horizontal="center" vertical="top" wrapText="1"/>
    </xf>
    <xf numFmtId="2" fontId="146" fillId="85" borderId="324" xfId="0" applyNumberFormat="1" applyFont="1" applyFill="1" applyBorder="1" applyAlignment="1">
      <alignment horizontal="center" vertical="center" wrapText="1"/>
    </xf>
    <xf numFmtId="2" fontId="146" fillId="85" borderId="230" xfId="0" applyNumberFormat="1" applyFont="1" applyFill="1" applyBorder="1" applyAlignment="1">
      <alignment horizontal="center" vertical="center" wrapText="1"/>
    </xf>
    <xf numFmtId="2" fontId="51" fillId="85" borderId="324" xfId="0" applyNumberFormat="1" applyFont="1" applyFill="1" applyBorder="1" applyAlignment="1">
      <alignment horizontal="center" vertical="center" wrapText="1"/>
    </xf>
    <xf numFmtId="2" fontId="146" fillId="85" borderId="54" xfId="0" applyNumberFormat="1" applyFont="1" applyFill="1" applyBorder="1" applyAlignment="1">
      <alignment horizontal="center" vertical="center"/>
    </xf>
    <xf numFmtId="2" fontId="51" fillId="85" borderId="324" xfId="0" applyNumberFormat="1" applyFont="1" applyFill="1" applyBorder="1" applyAlignment="1">
      <alignment horizontal="center" vertical="center"/>
    </xf>
    <xf numFmtId="2" fontId="51" fillId="85" borderId="316" xfId="0" applyNumberFormat="1" applyFont="1" applyFill="1" applyBorder="1" applyAlignment="1">
      <alignment horizontal="center" vertical="center"/>
    </xf>
    <xf numFmtId="2" fontId="51" fillId="85" borderId="315" xfId="0" applyNumberFormat="1" applyFont="1" applyFill="1" applyBorder="1" applyAlignment="1">
      <alignment horizontal="center" vertical="center"/>
    </xf>
    <xf numFmtId="2" fontId="51" fillId="85" borderId="322" xfId="0" applyNumberFormat="1" applyFont="1" applyFill="1" applyBorder="1" applyAlignment="1">
      <alignment horizontal="center" vertical="center"/>
    </xf>
    <xf numFmtId="4" fontId="122" fillId="85" borderId="17" xfId="0" applyNumberFormat="1" applyFont="1" applyFill="1" applyBorder="1"/>
    <xf numFmtId="4" fontId="131" fillId="85" borderId="17" xfId="0" applyNumberFormat="1" applyFont="1" applyFill="1" applyBorder="1"/>
    <xf numFmtId="4" fontId="131" fillId="85" borderId="151" xfId="0" applyNumberFormat="1" applyFont="1" applyFill="1" applyBorder="1"/>
    <xf numFmtId="4" fontId="131" fillId="85" borderId="66" xfId="0" applyNumberFormat="1" applyFont="1" applyFill="1" applyBorder="1"/>
    <xf numFmtId="4" fontId="131" fillId="85" borderId="160" xfId="0" applyNumberFormat="1" applyFont="1" applyFill="1" applyBorder="1"/>
    <xf numFmtId="4" fontId="122" fillId="85" borderId="22" xfId="0" applyNumberFormat="1" applyFont="1" applyFill="1" applyBorder="1"/>
    <xf numFmtId="4" fontId="131" fillId="85" borderId="65" xfId="0" applyNumberFormat="1" applyFont="1" applyFill="1" applyBorder="1"/>
    <xf numFmtId="4" fontId="122" fillId="85" borderId="152" xfId="0" applyNumberFormat="1" applyFont="1" applyFill="1" applyBorder="1"/>
    <xf numFmtId="4" fontId="131" fillId="85" borderId="152" xfId="0" applyNumberFormat="1" applyFont="1" applyFill="1" applyBorder="1"/>
    <xf numFmtId="4" fontId="127" fillId="85" borderId="17" xfId="0" applyNumberFormat="1" applyFont="1" applyFill="1" applyBorder="1"/>
    <xf numFmtId="4" fontId="131" fillId="85" borderId="175" xfId="0" applyNumberFormat="1" applyFont="1" applyFill="1" applyBorder="1"/>
    <xf numFmtId="4" fontId="122" fillId="85" borderId="177" xfId="0" applyNumberFormat="1" applyFont="1" applyFill="1" applyBorder="1"/>
    <xf numFmtId="4" fontId="131" fillId="85" borderId="177" xfId="0" applyNumberFormat="1" applyFont="1" applyFill="1" applyBorder="1"/>
    <xf numFmtId="4" fontId="127" fillId="85" borderId="155" xfId="0" applyNumberFormat="1" applyFont="1" applyFill="1" applyBorder="1"/>
    <xf numFmtId="4" fontId="131" fillId="85" borderId="176" xfId="0" applyNumberFormat="1" applyFont="1" applyFill="1" applyBorder="1"/>
    <xf numFmtId="4" fontId="131" fillId="85" borderId="286" xfId="0" applyNumberFormat="1" applyFont="1" applyFill="1" applyBorder="1"/>
    <xf numFmtId="4" fontId="122" fillId="85" borderId="224" xfId="0" applyNumberFormat="1" applyFont="1" applyFill="1" applyBorder="1"/>
    <xf numFmtId="4" fontId="131" fillId="85" borderId="224" xfId="0" applyNumberFormat="1" applyFont="1" applyFill="1" applyBorder="1"/>
    <xf numFmtId="4" fontId="131" fillId="85" borderId="69" xfId="0" applyNumberFormat="1" applyFont="1" applyFill="1" applyBorder="1"/>
    <xf numFmtId="4" fontId="131" fillId="85" borderId="20" xfId="0" applyNumberFormat="1" applyFont="1" applyFill="1" applyBorder="1"/>
    <xf numFmtId="4" fontId="131" fillId="85" borderId="70" xfId="0" applyNumberFormat="1" applyFont="1" applyFill="1" applyBorder="1"/>
    <xf numFmtId="4" fontId="131" fillId="85" borderId="0" xfId="0" applyNumberFormat="1" applyFont="1" applyFill="1" applyBorder="1"/>
    <xf numFmtId="4" fontId="131" fillId="85" borderId="86" xfId="0" applyNumberFormat="1" applyFont="1" applyFill="1" applyBorder="1"/>
    <xf numFmtId="4" fontId="131" fillId="85" borderId="196" xfId="0" applyNumberFormat="1" applyFont="1" applyFill="1" applyBorder="1"/>
    <xf numFmtId="4" fontId="131" fillId="85" borderId="211" xfId="0" applyNumberFormat="1" applyFont="1" applyFill="1" applyBorder="1"/>
    <xf numFmtId="4" fontId="122" fillId="85" borderId="316" xfId="0" applyNumberFormat="1" applyFont="1" applyFill="1" applyBorder="1" applyAlignment="1"/>
    <xf numFmtId="4" fontId="122" fillId="85" borderId="287" xfId="0" applyNumberFormat="1" applyFont="1" applyFill="1" applyBorder="1" applyAlignment="1"/>
    <xf numFmtId="4" fontId="131" fillId="85" borderId="316" xfId="0" applyNumberFormat="1" applyFont="1" applyFill="1" applyBorder="1" applyAlignment="1"/>
    <xf numFmtId="4" fontId="131" fillId="85" borderId="319" xfId="0" applyNumberFormat="1" applyFont="1" applyFill="1" applyBorder="1" applyAlignment="1">
      <alignment horizontal="right"/>
    </xf>
    <xf numFmtId="4" fontId="122" fillId="85" borderId="343" xfId="0" applyNumberFormat="1" applyFont="1" applyFill="1" applyBorder="1" applyAlignment="1">
      <alignment horizontal="right"/>
    </xf>
    <xf numFmtId="4" fontId="122" fillId="85" borderId="292" xfId="0" applyNumberFormat="1" applyFont="1" applyFill="1" applyBorder="1" applyAlignment="1">
      <alignment vertical="center"/>
    </xf>
    <xf numFmtId="4" fontId="122" fillId="85" borderId="224" xfId="0" applyNumberFormat="1" applyFont="1" applyFill="1" applyBorder="1" applyAlignment="1">
      <alignment vertical="center"/>
    </xf>
    <xf numFmtId="4" fontId="122" fillId="85" borderId="23" xfId="0" applyNumberFormat="1" applyFont="1" applyFill="1" applyBorder="1" applyAlignment="1">
      <alignment vertical="center"/>
    </xf>
    <xf numFmtId="4" fontId="122" fillId="85" borderId="22" xfId="0" applyNumberFormat="1" applyFont="1" applyFill="1" applyBorder="1" applyAlignment="1">
      <alignment vertical="center"/>
    </xf>
    <xf numFmtId="4" fontId="122" fillId="85" borderId="191" xfId="0" applyNumberFormat="1" applyFont="1" applyFill="1" applyBorder="1" applyAlignment="1">
      <alignment vertical="center"/>
    </xf>
    <xf numFmtId="4" fontId="122" fillId="85" borderId="86" xfId="0" applyNumberFormat="1" applyFont="1" applyFill="1" applyBorder="1" applyAlignment="1">
      <alignment vertical="center"/>
    </xf>
    <xf numFmtId="4" fontId="132" fillId="85" borderId="384" xfId="0" applyNumberFormat="1" applyFont="1" applyFill="1" applyBorder="1"/>
    <xf numFmtId="4" fontId="123" fillId="85" borderId="383" xfId="0" applyNumberFormat="1" applyFont="1" applyFill="1" applyBorder="1"/>
    <xf numFmtId="4" fontId="123" fillId="85" borderId="379" xfId="0" applyNumberFormat="1" applyFont="1" applyFill="1" applyBorder="1"/>
    <xf numFmtId="4" fontId="123" fillId="85" borderId="385" xfId="0" applyNumberFormat="1" applyFont="1" applyFill="1" applyBorder="1"/>
    <xf numFmtId="4" fontId="132" fillId="85" borderId="386" xfId="0" applyNumberFormat="1" applyFont="1" applyFill="1" applyBorder="1"/>
    <xf numFmtId="4" fontId="122" fillId="85" borderId="23" xfId="0" applyNumberFormat="1" applyFont="1" applyFill="1" applyBorder="1" applyAlignment="1"/>
    <xf numFmtId="4" fontId="122" fillId="85" borderId="212" xfId="0" applyNumberFormat="1" applyFont="1" applyFill="1" applyBorder="1" applyAlignment="1"/>
    <xf numFmtId="4" fontId="122" fillId="85" borderId="19" xfId="0" applyNumberFormat="1" applyFont="1" applyFill="1" applyBorder="1" applyAlignment="1"/>
    <xf numFmtId="4" fontId="122" fillId="85" borderId="152" xfId="0" applyNumberFormat="1" applyFont="1" applyFill="1" applyBorder="1" applyAlignment="1"/>
    <xf numFmtId="4" fontId="122" fillId="85" borderId="191" xfId="0" applyNumberFormat="1" applyFont="1" applyFill="1" applyBorder="1" applyAlignment="1"/>
    <xf numFmtId="4" fontId="122" fillId="85" borderId="196" xfId="0" applyNumberFormat="1" applyFont="1" applyFill="1" applyBorder="1" applyAlignment="1"/>
    <xf numFmtId="4" fontId="122" fillId="0" borderId="298" xfId="0" applyNumberFormat="1" applyFont="1" applyBorder="1"/>
    <xf numFmtId="4" fontId="123" fillId="64" borderId="22" xfId="1" applyNumberFormat="1" applyFont="1" applyFill="1" applyBorder="1" applyAlignment="1"/>
    <xf numFmtId="4" fontId="123" fillId="35" borderId="457" xfId="1" applyNumberFormat="1" applyFont="1" applyFill="1" applyBorder="1" applyAlignment="1"/>
    <xf numFmtId="4" fontId="125" fillId="0" borderId="0" xfId="0" applyNumberFormat="1" applyFont="1" applyAlignment="1">
      <alignment horizontal="center" vertical="top" wrapText="1"/>
    </xf>
    <xf numFmtId="4" fontId="122" fillId="0" borderId="308" xfId="0" applyNumberFormat="1" applyFont="1" applyFill="1" applyBorder="1" applyAlignment="1">
      <alignment horizontal="right" vertical="center"/>
    </xf>
    <xf numFmtId="4" fontId="122" fillId="61" borderId="166" xfId="0" applyNumberFormat="1" applyFont="1" applyFill="1" applyBorder="1"/>
    <xf numFmtId="4" fontId="122" fillId="61" borderId="334" xfId="0" applyNumberFormat="1" applyFont="1" applyFill="1" applyBorder="1"/>
    <xf numFmtId="4" fontId="123" fillId="0" borderId="0" xfId="0" applyNumberFormat="1" applyFont="1" applyBorder="1"/>
    <xf numFmtId="4" fontId="122" fillId="61" borderId="166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03" fillId="61" borderId="336" xfId="0" applyNumberFormat="1" applyFont="1" applyFill="1" applyBorder="1" applyAlignment="1"/>
    <xf numFmtId="0" fontId="122" fillId="61" borderId="160" xfId="0" applyFont="1" applyFill="1" applyBorder="1" applyAlignment="1">
      <alignment horizontal="center" vertical="center"/>
    </xf>
    <xf numFmtId="0" fontId="122" fillId="61" borderId="151" xfId="0" applyFont="1" applyFill="1" applyBorder="1" applyAlignment="1">
      <alignment horizontal="center" vertical="center"/>
    </xf>
    <xf numFmtId="4" fontId="122" fillId="61" borderId="160" xfId="0" applyNumberFormat="1" applyFont="1" applyFill="1" applyBorder="1" applyAlignment="1"/>
    <xf numFmtId="4" fontId="122" fillId="61" borderId="151" xfId="0" applyNumberFormat="1" applyFont="1" applyFill="1" applyBorder="1" applyAlignment="1"/>
    <xf numFmtId="4" fontId="122" fillId="61" borderId="161" xfId="0" applyNumberFormat="1" applyFont="1" applyFill="1" applyBorder="1" applyAlignment="1"/>
    <xf numFmtId="2" fontId="146" fillId="61" borderId="230" xfId="0" applyNumberFormat="1" applyFont="1" applyFill="1" applyBorder="1" applyAlignment="1">
      <alignment horizontal="center" vertical="center" wrapText="1"/>
    </xf>
    <xf numFmtId="4" fontId="122" fillId="0" borderId="458" xfId="0" applyNumberFormat="1" applyFont="1" applyBorder="1"/>
    <xf numFmtId="4" fontId="122" fillId="59" borderId="229" xfId="0" applyNumberFormat="1" applyFont="1" applyFill="1" applyBorder="1" applyAlignment="1">
      <alignment vertical="center"/>
    </xf>
    <xf numFmtId="41" fontId="132" fillId="64" borderId="294" xfId="15794" applyNumberFormat="1" applyFont="1" applyFill="1" applyBorder="1" applyAlignment="1">
      <alignment vertical="center"/>
    </xf>
    <xf numFmtId="172" fontId="123" fillId="35" borderId="166" xfId="15794" applyNumberFormat="1" applyFont="1" applyFill="1" applyBorder="1" applyAlignment="1">
      <alignment horizontal="right"/>
    </xf>
    <xf numFmtId="3" fontId="122" fillId="0" borderId="224" xfId="0" applyNumberFormat="1" applyFont="1" applyBorder="1" applyAlignment="1">
      <alignment horizontal="right"/>
    </xf>
    <xf numFmtId="4" fontId="122" fillId="0" borderId="224" xfId="0" applyNumberFormat="1" applyFont="1" applyBorder="1" applyAlignment="1">
      <alignment horizontal="right"/>
    </xf>
    <xf numFmtId="43" fontId="132" fillId="64" borderId="294" xfId="15794" applyFont="1" applyFill="1" applyBorder="1" applyAlignment="1">
      <alignment horizontal="right" vertical="center"/>
    </xf>
    <xf numFmtId="171" fontId="132" fillId="64" borderId="294" xfId="15794" applyNumberFormat="1" applyFont="1" applyFill="1" applyBorder="1" applyAlignment="1">
      <alignment vertical="center"/>
    </xf>
    <xf numFmtId="43" fontId="132" fillId="64" borderId="293" xfId="15794" applyFont="1" applyFill="1" applyBorder="1" applyAlignment="1">
      <alignment horizontal="right" vertical="center"/>
    </xf>
    <xf numFmtId="0" fontId="125" fillId="0" borderId="0" xfId="0" applyFont="1" applyFill="1" applyAlignment="1">
      <alignment horizontal="center" vertical="top" wrapText="1"/>
    </xf>
    <xf numFmtId="0" fontId="0" fillId="0" borderId="0" xfId="0" applyFill="1"/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125" fillId="0" borderId="0" xfId="0" applyFont="1" applyFill="1" applyAlignment="1">
      <alignment vertical="center" wrapText="1"/>
    </xf>
    <xf numFmtId="0" fontId="27" fillId="0" borderId="0" xfId="0" applyFont="1" applyFill="1" applyBorder="1" applyAlignment="1"/>
    <xf numFmtId="0" fontId="47" fillId="0" borderId="0" xfId="0" applyFont="1" applyFill="1" applyBorder="1"/>
    <xf numFmtId="0" fontId="0" fillId="0" borderId="0" xfId="0" applyFill="1" applyBorder="1" applyAlignment="1"/>
    <xf numFmtId="0" fontId="21" fillId="0" borderId="0" xfId="0" applyFont="1" applyFill="1" applyBorder="1" applyAlignment="1"/>
    <xf numFmtId="43" fontId="0" fillId="0" borderId="0" xfId="15794" applyFont="1" applyFill="1" applyBorder="1" applyAlignment="1"/>
    <xf numFmtId="43" fontId="46" fillId="0" borderId="0" xfId="15794" applyFont="1" applyFill="1" applyBorder="1"/>
    <xf numFmtId="43" fontId="46" fillId="0" borderId="0" xfId="15794" applyFont="1" applyFill="1"/>
    <xf numFmtId="43" fontId="47" fillId="0" borderId="0" xfId="15794" applyFont="1" applyFill="1" applyAlignment="1">
      <alignment vertical="center"/>
    </xf>
    <xf numFmtId="0" fontId="67" fillId="0" borderId="0" xfId="0" applyFont="1" applyFill="1" applyBorder="1"/>
    <xf numFmtId="0" fontId="67" fillId="0" borderId="0" xfId="0" applyFont="1" applyFill="1"/>
    <xf numFmtId="4" fontId="67" fillId="0" borderId="0" xfId="0" applyNumberFormat="1" applyFont="1" applyFill="1" applyBorder="1"/>
    <xf numFmtId="4" fontId="67" fillId="0" borderId="0" xfId="0" applyNumberFormat="1" applyFont="1" applyFill="1"/>
    <xf numFmtId="0" fontId="123" fillId="0" borderId="193" xfId="0" applyFont="1" applyFill="1" applyBorder="1" applyAlignment="1">
      <alignment horizontal="center"/>
    </xf>
    <xf numFmtId="0" fontId="132" fillId="0" borderId="391" xfId="0" applyFont="1" applyFill="1" applyBorder="1" applyAlignment="1">
      <alignment vertical="center"/>
    </xf>
    <xf numFmtId="3" fontId="123" fillId="0" borderId="407" xfId="0" applyNumberFormat="1" applyFont="1" applyFill="1" applyBorder="1" applyAlignment="1">
      <alignment horizontal="right"/>
    </xf>
    <xf numFmtId="3" fontId="123" fillId="0" borderId="166" xfId="0" applyNumberFormat="1" applyFont="1" applyFill="1" applyBorder="1" applyAlignment="1"/>
    <xf numFmtId="2" fontId="123" fillId="0" borderId="290" xfId="0" applyNumberFormat="1" applyFont="1" applyFill="1" applyBorder="1" applyAlignment="1"/>
    <xf numFmtId="3" fontId="123" fillId="0" borderId="290" xfId="0" applyNumberFormat="1" applyFont="1" applyFill="1" applyBorder="1" applyAlignment="1"/>
    <xf numFmtId="4" fontId="123" fillId="0" borderId="294" xfId="0" applyNumberFormat="1" applyFont="1" applyFill="1" applyBorder="1" applyAlignment="1"/>
    <xf numFmtId="4" fontId="123" fillId="0" borderId="290" xfId="0" applyNumberFormat="1" applyFont="1" applyFill="1" applyBorder="1" applyAlignment="1"/>
    <xf numFmtId="0" fontId="47" fillId="0" borderId="290" xfId="0" applyFont="1" applyFill="1" applyBorder="1"/>
    <xf numFmtId="4" fontId="123" fillId="0" borderId="319" xfId="0" applyNumberFormat="1" applyFont="1" applyFill="1" applyBorder="1" applyAlignment="1"/>
    <xf numFmtId="4" fontId="123" fillId="0" borderId="313" xfId="0" applyNumberFormat="1" applyFont="1" applyFill="1" applyBorder="1" applyAlignment="1"/>
    <xf numFmtId="4" fontId="123" fillId="0" borderId="285" xfId="0" applyNumberFormat="1" applyFont="1" applyFill="1" applyBorder="1" applyAlignment="1"/>
    <xf numFmtId="4" fontId="123" fillId="0" borderId="290" xfId="0" applyNumberFormat="1" applyFont="1" applyFill="1" applyBorder="1"/>
    <xf numFmtId="4" fontId="123" fillId="0" borderId="285" xfId="0" applyNumberFormat="1" applyFont="1" applyFill="1" applyBorder="1"/>
    <xf numFmtId="4" fontId="123" fillId="0" borderId="287" xfId="0" applyNumberFormat="1" applyFont="1" applyFill="1" applyBorder="1"/>
    <xf numFmtId="4" fontId="123" fillId="0" borderId="382" xfId="0" applyNumberFormat="1" applyFont="1" applyFill="1" applyBorder="1"/>
    <xf numFmtId="4" fontId="123" fillId="0" borderId="0" xfId="0" applyNumberFormat="1" applyFont="1" applyFill="1" applyBorder="1"/>
    <xf numFmtId="3" fontId="123" fillId="0" borderId="0" xfId="0" applyNumberFormat="1" applyFont="1" applyFill="1" applyBorder="1" applyAlignment="1">
      <alignment horizontal="center"/>
    </xf>
    <xf numFmtId="4" fontId="123" fillId="0" borderId="229" xfId="0" applyNumberFormat="1" applyFont="1" applyFill="1" applyBorder="1"/>
    <xf numFmtId="4" fontId="123" fillId="0" borderId="317" xfId="0" applyNumberFormat="1" applyFont="1" applyFill="1" applyBorder="1"/>
    <xf numFmtId="4" fontId="123" fillId="0" borderId="294" xfId="0" applyNumberFormat="1" applyFont="1" applyFill="1" applyBorder="1"/>
    <xf numFmtId="4" fontId="123" fillId="0" borderId="166" xfId="0" applyNumberFormat="1" applyFont="1" applyFill="1" applyBorder="1"/>
    <xf numFmtId="4" fontId="123" fillId="0" borderId="336" xfId="0" applyNumberFormat="1" applyFont="1" applyFill="1" applyBorder="1"/>
    <xf numFmtId="4" fontId="123" fillId="0" borderId="293" xfId="0" applyNumberFormat="1" applyFont="1" applyFill="1" applyBorder="1"/>
    <xf numFmtId="4" fontId="123" fillId="60" borderId="17" xfId="0" applyNumberFormat="1" applyFont="1" applyFill="1" applyBorder="1"/>
    <xf numFmtId="4" fontId="131" fillId="59" borderId="151" xfId="0" applyNumberFormat="1" applyFont="1" applyFill="1" applyBorder="1"/>
    <xf numFmtId="4" fontId="131" fillId="59" borderId="160" xfId="0" applyNumberFormat="1" applyFont="1" applyFill="1" applyBorder="1"/>
    <xf numFmtId="4" fontId="122" fillId="60" borderId="155" xfId="0" applyNumberFormat="1" applyFont="1" applyFill="1" applyBorder="1"/>
    <xf numFmtId="4" fontId="127" fillId="59" borderId="286" xfId="0" applyNumberFormat="1" applyFont="1" applyFill="1" applyBorder="1"/>
    <xf numFmtId="4" fontId="131" fillId="61" borderId="82" xfId="0" applyNumberFormat="1" applyFont="1" applyFill="1" applyBorder="1"/>
    <xf numFmtId="4" fontId="123" fillId="0" borderId="324" xfId="0" applyNumberFormat="1" applyFont="1" applyFill="1" applyBorder="1" applyAlignment="1">
      <alignment vertical="center"/>
    </xf>
    <xf numFmtId="4" fontId="122" fillId="59" borderId="299" xfId="0" applyNumberFormat="1" applyFont="1" applyFill="1" applyBorder="1"/>
    <xf numFmtId="4" fontId="131" fillId="60" borderId="210" xfId="0" applyNumberFormat="1" applyFont="1" applyFill="1" applyBorder="1"/>
    <xf numFmtId="2" fontId="47" fillId="60" borderId="322" xfId="0" applyNumberFormat="1" applyFont="1" applyFill="1" applyBorder="1" applyAlignment="1">
      <alignment horizontal="center" vertical="center"/>
    </xf>
    <xf numFmtId="0" fontId="49" fillId="64" borderId="324" xfId="0" applyFont="1" applyFill="1" applyBorder="1" applyAlignment="1">
      <alignment horizontal="center"/>
    </xf>
    <xf numFmtId="2" fontId="51" fillId="60" borderId="459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/>
    <xf numFmtId="3" fontId="122" fillId="0" borderId="206" xfId="0" applyNumberFormat="1" applyFont="1" applyBorder="1" applyAlignment="1">
      <alignment horizontal="right"/>
    </xf>
    <xf numFmtId="4" fontId="122" fillId="64" borderId="22" xfId="1" applyNumberFormat="1" applyFont="1" applyFill="1" applyBorder="1" applyAlignment="1"/>
    <xf numFmtId="4" fontId="137" fillId="0" borderId="308" xfId="0" applyNumberFormat="1" applyFont="1" applyFill="1" applyBorder="1" applyAlignment="1">
      <alignment vertical="center"/>
    </xf>
    <xf numFmtId="4" fontId="123" fillId="0" borderId="166" xfId="1" applyNumberFormat="1" applyFont="1" applyFill="1" applyBorder="1" applyAlignment="1"/>
    <xf numFmtId="41" fontId="132" fillId="64" borderId="294" xfId="15794" applyNumberFormat="1" applyFont="1" applyFill="1" applyBorder="1" applyAlignment="1">
      <alignment horizontal="right" vertical="center"/>
    </xf>
    <xf numFmtId="4" fontId="131" fillId="59" borderId="210" xfId="0" applyNumberFormat="1" applyFont="1" applyFill="1" applyBorder="1"/>
    <xf numFmtId="4" fontId="132" fillId="35" borderId="189" xfId="1" applyNumberFormat="1" applyFont="1" applyFill="1" applyBorder="1" applyAlignment="1"/>
    <xf numFmtId="3" fontId="122" fillId="0" borderId="17" xfId="0" applyNumberFormat="1" applyFont="1" applyFill="1" applyBorder="1"/>
    <xf numFmtId="0" fontId="131" fillId="0" borderId="204" xfId="0" applyFont="1" applyFill="1" applyBorder="1"/>
    <xf numFmtId="4" fontId="131" fillId="0" borderId="17" xfId="0" applyNumberFormat="1" applyFont="1" applyFill="1" applyBorder="1"/>
    <xf numFmtId="4" fontId="122" fillId="29" borderId="299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2" fontId="122" fillId="59" borderId="222" xfId="0" applyNumberFormat="1" applyFont="1" applyFill="1" applyBorder="1"/>
    <xf numFmtId="2" fontId="122" fillId="59" borderId="17" xfId="0" applyNumberFormat="1" applyFont="1" applyFill="1" applyBorder="1"/>
    <xf numFmtId="2" fontId="122" fillId="59" borderId="20" xfId="0" applyNumberFormat="1" applyFont="1" applyFill="1" applyBorder="1"/>
    <xf numFmtId="4" fontId="122" fillId="59" borderId="371" xfId="0" applyNumberFormat="1" applyFont="1" applyFill="1" applyBorder="1"/>
    <xf numFmtId="4" fontId="122" fillId="59" borderId="308" xfId="0" applyNumberFormat="1" applyFont="1" applyFill="1" applyBorder="1"/>
    <xf numFmtId="0" fontId="122" fillId="0" borderId="200" xfId="0" applyFont="1" applyBorder="1" applyAlignment="1">
      <alignment horizontal="center"/>
    </xf>
    <xf numFmtId="0" fontId="122" fillId="0" borderId="460" xfId="0" applyFont="1" applyBorder="1" applyAlignment="1">
      <alignment horizontal="center"/>
    </xf>
    <xf numFmtId="0" fontId="122" fillId="0" borderId="436" xfId="0" applyFont="1" applyBorder="1" applyAlignment="1">
      <alignment horizontal="center"/>
    </xf>
    <xf numFmtId="3" fontId="131" fillId="64" borderId="334" xfId="0" applyNumberFormat="1" applyFont="1" applyFill="1" applyBorder="1" applyAlignment="1">
      <alignment horizontal="right"/>
    </xf>
    <xf numFmtId="0" fontId="122" fillId="0" borderId="461" xfId="207" applyFont="1" applyFill="1" applyBorder="1" applyAlignment="1"/>
    <xf numFmtId="0" fontId="131" fillId="0" borderId="463" xfId="207" applyFont="1" applyFill="1" applyBorder="1" applyAlignment="1"/>
    <xf numFmtId="0" fontId="131" fillId="0" borderId="464" xfId="207" applyFont="1" applyFill="1" applyBorder="1" applyAlignment="1"/>
    <xf numFmtId="4" fontId="122" fillId="64" borderId="17" xfId="1" applyNumberFormat="1" applyFont="1" applyFill="1" applyBorder="1" applyAlignment="1"/>
    <xf numFmtId="4" fontId="122" fillId="0" borderId="190" xfId="0" applyNumberFormat="1" applyFont="1" applyBorder="1" applyAlignment="1"/>
    <xf numFmtId="0" fontId="122" fillId="0" borderId="333" xfId="0" applyFont="1" applyBorder="1" applyAlignment="1">
      <alignment horizontal="center" vertical="center"/>
    </xf>
    <xf numFmtId="3" fontId="122" fillId="0" borderId="419" xfId="0" applyNumberFormat="1" applyFont="1" applyFill="1" applyBorder="1" applyAlignment="1">
      <alignment horizontal="center"/>
    </xf>
    <xf numFmtId="9" fontId="122" fillId="0" borderId="23" xfId="0" applyNumberFormat="1" applyFont="1" applyFill="1" applyBorder="1" applyAlignment="1">
      <alignment horizontal="center"/>
    </xf>
    <xf numFmtId="4" fontId="145" fillId="0" borderId="0" xfId="0" applyNumberFormat="1" applyFont="1"/>
    <xf numFmtId="2" fontId="122" fillId="59" borderId="208" xfId="0" applyNumberFormat="1" applyFont="1" applyFill="1" applyBorder="1" applyAlignment="1">
      <alignment vertical="center"/>
    </xf>
    <xf numFmtId="2" fontId="122" fillId="59" borderId="152" xfId="0" applyNumberFormat="1" applyFont="1" applyFill="1" applyBorder="1" applyAlignment="1">
      <alignment vertical="center"/>
    </xf>
    <xf numFmtId="4" fontId="122" fillId="59" borderId="66" xfId="0" applyNumberFormat="1" applyFont="1" applyFill="1" applyBorder="1" applyAlignment="1">
      <alignment vertical="center"/>
    </xf>
    <xf numFmtId="4" fontId="131" fillId="62" borderId="336" xfId="0" applyNumberFormat="1" applyFont="1" applyFill="1" applyBorder="1"/>
    <xf numFmtId="4" fontId="131" fillId="59" borderId="211" xfId="0" applyNumberFormat="1" applyFont="1" applyFill="1" applyBorder="1"/>
    <xf numFmtId="4" fontId="131" fillId="59" borderId="292" xfId="0" applyNumberFormat="1" applyFont="1" applyFill="1" applyBorder="1"/>
    <xf numFmtId="0" fontId="122" fillId="0" borderId="201" xfId="0" applyFont="1" applyBorder="1" applyAlignment="1">
      <alignment horizontal="center"/>
    </xf>
    <xf numFmtId="0" fontId="122" fillId="0" borderId="465" xfId="207" applyFont="1" applyFill="1" applyBorder="1" applyAlignment="1"/>
    <xf numFmtId="3" fontId="131" fillId="64" borderId="160" xfId="0" applyNumberFormat="1" applyFont="1" applyFill="1" applyBorder="1" applyAlignment="1">
      <alignment horizontal="right"/>
    </xf>
    <xf numFmtId="3" fontId="122" fillId="0" borderId="22" xfId="0" applyNumberFormat="1" applyFont="1" applyBorder="1" applyAlignment="1">
      <alignment horizontal="right"/>
    </xf>
    <xf numFmtId="3" fontId="122" fillId="0" borderId="22" xfId="0" applyNumberFormat="1" applyFont="1" applyBorder="1" applyAlignment="1">
      <alignment horizontal="center"/>
    </xf>
    <xf numFmtId="4" fontId="122" fillId="0" borderId="22" xfId="0" applyNumberFormat="1" applyFont="1" applyBorder="1" applyAlignment="1">
      <alignment horizontal="center"/>
    </xf>
    <xf numFmtId="4" fontId="122" fillId="0" borderId="349" xfId="0" applyNumberFormat="1" applyFont="1" applyBorder="1"/>
    <xf numFmtId="4" fontId="122" fillId="0" borderId="291" xfId="0" applyNumberFormat="1" applyFont="1" applyFill="1" applyBorder="1"/>
    <xf numFmtId="4" fontId="122" fillId="0" borderId="212" xfId="0" applyNumberFormat="1" applyFont="1" applyFill="1" applyBorder="1"/>
    <xf numFmtId="4" fontId="122" fillId="0" borderId="160" xfId="0" applyNumberFormat="1" applyFont="1" applyFill="1" applyBorder="1" applyAlignment="1">
      <alignment vertical="center"/>
    </xf>
    <xf numFmtId="4" fontId="122" fillId="0" borderId="210" xfId="0" applyNumberFormat="1" applyFont="1" applyFill="1" applyBorder="1" applyAlignment="1">
      <alignment vertical="center"/>
    </xf>
    <xf numFmtId="4" fontId="122" fillId="0" borderId="160" xfId="0" applyNumberFormat="1" applyFont="1" applyFill="1" applyBorder="1"/>
    <xf numFmtId="3" fontId="132" fillId="0" borderId="160" xfId="0" applyNumberFormat="1" applyFont="1" applyFill="1" applyBorder="1" applyAlignment="1">
      <alignment horizontal="center"/>
    </xf>
    <xf numFmtId="3" fontId="133" fillId="0" borderId="428" xfId="0" applyNumberFormat="1" applyFont="1" applyFill="1" applyBorder="1" applyAlignment="1">
      <alignment horizontal="center"/>
    </xf>
    <xf numFmtId="3" fontId="122" fillId="0" borderId="23" xfId="0" applyNumberFormat="1" applyFont="1" applyFill="1" applyBorder="1" applyAlignment="1">
      <alignment horizontal="center"/>
    </xf>
    <xf numFmtId="2" fontId="122" fillId="59" borderId="226" xfId="0" applyNumberFormat="1" applyFont="1" applyFill="1" applyBorder="1"/>
    <xf numFmtId="2" fontId="122" fillId="59" borderId="160" xfId="0" applyNumberFormat="1" applyFont="1" applyFill="1" applyBorder="1"/>
    <xf numFmtId="4" fontId="131" fillId="62" borderId="82" xfId="0" applyNumberFormat="1" applyFont="1" applyFill="1" applyBorder="1"/>
    <xf numFmtId="4" fontId="131" fillId="62" borderId="22" xfId="0" applyNumberFormat="1" applyFont="1" applyFill="1" applyBorder="1"/>
    <xf numFmtId="4" fontId="122" fillId="59" borderId="18" xfId="0" applyNumberFormat="1" applyFont="1" applyFill="1" applyBorder="1"/>
    <xf numFmtId="4" fontId="122" fillId="59" borderId="210" xfId="0" applyNumberFormat="1" applyFont="1" applyFill="1" applyBorder="1"/>
    <xf numFmtId="4" fontId="131" fillId="85" borderId="82" xfId="0" applyNumberFormat="1" applyFont="1" applyFill="1" applyBorder="1"/>
    <xf numFmtId="4" fontId="131" fillId="85" borderId="22" xfId="0" applyNumberFormat="1" applyFont="1" applyFill="1" applyBorder="1"/>
    <xf numFmtId="4" fontId="127" fillId="85" borderId="22" xfId="0" applyNumberFormat="1" applyFont="1" applyFill="1" applyBorder="1"/>
    <xf numFmtId="4" fontId="122" fillId="59" borderId="295" xfId="0" applyNumberFormat="1" applyFont="1" applyFill="1" applyBorder="1"/>
    <xf numFmtId="4" fontId="122" fillId="60" borderId="178" xfId="0" applyNumberFormat="1" applyFont="1" applyFill="1" applyBorder="1"/>
    <xf numFmtId="4" fontId="122" fillId="64" borderId="30" xfId="1" applyNumberFormat="1" applyFont="1" applyFill="1" applyBorder="1" applyAlignment="1"/>
    <xf numFmtId="4" fontId="122" fillId="59" borderId="222" xfId="0" applyNumberFormat="1" applyFont="1" applyFill="1" applyBorder="1"/>
    <xf numFmtId="0" fontId="46" fillId="0" borderId="0" xfId="0" applyFont="1" applyAlignment="1"/>
    <xf numFmtId="4" fontId="122" fillId="59" borderId="206" xfId="0" applyNumberFormat="1" applyFont="1" applyFill="1" applyBorder="1"/>
    <xf numFmtId="4" fontId="122" fillId="59" borderId="224" xfId="0" applyNumberFormat="1" applyFont="1" applyFill="1" applyBorder="1"/>
    <xf numFmtId="0" fontId="122" fillId="0" borderId="69" xfId="0" applyFont="1" applyBorder="1" applyAlignment="1">
      <alignment horizontal="center"/>
    </xf>
    <xf numFmtId="0" fontId="122" fillId="0" borderId="462" xfId="207" applyFont="1" applyFill="1" applyBorder="1" applyAlignment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4" fontId="122" fillId="0" borderId="151" xfId="0" applyNumberFormat="1" applyFont="1" applyFill="1" applyBorder="1"/>
    <xf numFmtId="3" fontId="123" fillId="0" borderId="17" xfId="0" applyNumberFormat="1" applyFont="1" applyFill="1" applyBorder="1" applyAlignment="1">
      <alignment horizontal="center"/>
    </xf>
    <xf numFmtId="3" fontId="123" fillId="0" borderId="425" xfId="0" applyNumberFormat="1" applyFont="1" applyFill="1" applyBorder="1" applyAlignment="1">
      <alignment horizontal="center"/>
    </xf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22" fillId="85" borderId="65" xfId="0" applyNumberFormat="1" applyFont="1" applyFill="1" applyBorder="1"/>
    <xf numFmtId="0" fontId="122" fillId="0" borderId="151" xfId="0" applyFont="1" applyBorder="1" applyAlignment="1">
      <alignment horizontal="right"/>
    </xf>
    <xf numFmtId="4" fontId="122" fillId="0" borderId="210" xfId="0" applyNumberFormat="1" applyFont="1" applyBorder="1" applyAlignment="1"/>
    <xf numFmtId="3" fontId="122" fillId="0" borderId="419" xfId="0" applyNumberFormat="1" applyFont="1" applyBorder="1" applyAlignment="1">
      <alignment horizontal="center"/>
    </xf>
    <xf numFmtId="9" fontId="122" fillId="0" borderId="23" xfId="0" applyNumberFormat="1" applyFont="1" applyBorder="1" applyAlignment="1">
      <alignment horizontal="center"/>
    </xf>
    <xf numFmtId="4" fontId="122" fillId="60" borderId="318" xfId="0" applyNumberFormat="1" applyFont="1" applyFill="1" applyBorder="1"/>
    <xf numFmtId="4" fontId="122" fillId="60" borderId="434" xfId="0" applyNumberFormat="1" applyFont="1" applyFill="1" applyBorder="1"/>
    <xf numFmtId="4" fontId="122" fillId="62" borderId="160" xfId="0" applyNumberFormat="1" applyFont="1" applyFill="1" applyBorder="1"/>
    <xf numFmtId="4" fontId="122" fillId="85" borderId="151" xfId="0" applyNumberFormat="1" applyFont="1" applyFill="1" applyBorder="1"/>
    <xf numFmtId="0" fontId="21" fillId="0" borderId="0" xfId="0" applyFont="1" applyFill="1"/>
    <xf numFmtId="0" fontId="46" fillId="0" borderId="0" xfId="0" applyFont="1" applyFill="1" applyAlignment="1"/>
    <xf numFmtId="4" fontId="131" fillId="85" borderId="336" xfId="0" applyNumberFormat="1" applyFont="1" applyFill="1" applyBorder="1"/>
    <xf numFmtId="4" fontId="122" fillId="85" borderId="160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31" fillId="59" borderId="319" xfId="0" applyNumberFormat="1" applyFont="1" applyFill="1" applyBorder="1"/>
    <xf numFmtId="4" fontId="122" fillId="59" borderId="203" xfId="0" applyNumberFormat="1" applyFont="1" applyFill="1" applyBorder="1"/>
    <xf numFmtId="4" fontId="132" fillId="62" borderId="66" xfId="0" applyNumberFormat="1" applyFont="1" applyFill="1" applyBorder="1"/>
    <xf numFmtId="4" fontId="122" fillId="62" borderId="20" xfId="0" applyNumberFormat="1" applyFont="1" applyFill="1" applyBorder="1"/>
    <xf numFmtId="43" fontId="123" fillId="64" borderId="294" xfId="15794" applyFont="1" applyFill="1" applyBorder="1" applyAlignment="1">
      <alignment vertical="center"/>
    </xf>
    <xf numFmtId="2" fontId="122" fillId="59" borderId="467" xfId="0" applyNumberFormat="1" applyFont="1" applyFill="1" applyBorder="1"/>
    <xf numFmtId="2" fontId="122" fillId="59" borderId="468" xfId="0" applyNumberFormat="1" applyFont="1" applyFill="1" applyBorder="1"/>
    <xf numFmtId="2" fontId="122" fillId="59" borderId="469" xfId="0" applyNumberFormat="1" applyFont="1" applyFill="1" applyBorder="1"/>
    <xf numFmtId="2" fontId="122" fillId="59" borderId="470" xfId="0" applyNumberFormat="1" applyFont="1" applyFill="1" applyBorder="1" applyAlignment="1">
      <alignment vertical="center"/>
    </xf>
    <xf numFmtId="2" fontId="122" fillId="59" borderId="471" xfId="0" applyNumberFormat="1" applyFont="1" applyFill="1" applyBorder="1"/>
    <xf numFmtId="2" fontId="122" fillId="59" borderId="472" xfId="0" applyNumberFormat="1" applyFont="1" applyFill="1" applyBorder="1"/>
    <xf numFmtId="2" fontId="122" fillId="59" borderId="473" xfId="0" applyNumberFormat="1" applyFont="1" applyFill="1" applyBorder="1"/>
    <xf numFmtId="2" fontId="122" fillId="59" borderId="474" xfId="0" applyNumberFormat="1" applyFont="1" applyFill="1" applyBorder="1" applyAlignment="1">
      <alignment vertical="center"/>
    </xf>
    <xf numFmtId="4" fontId="122" fillId="85" borderId="211" xfId="0" applyNumberFormat="1" applyFont="1" applyFill="1" applyBorder="1"/>
    <xf numFmtId="4" fontId="122" fillId="59" borderId="475" xfId="0" applyNumberFormat="1" applyFont="1" applyFill="1" applyBorder="1" applyAlignment="1">
      <alignment vertical="center"/>
    </xf>
    <xf numFmtId="4" fontId="122" fillId="59" borderId="334" xfId="0" applyNumberFormat="1" applyFont="1" applyFill="1" applyBorder="1"/>
    <xf numFmtId="4" fontId="131" fillId="59" borderId="334" xfId="0" applyNumberFormat="1" applyFont="1" applyFill="1" applyBorder="1"/>
    <xf numFmtId="4" fontId="122" fillId="60" borderId="476" xfId="0" applyNumberFormat="1" applyFont="1" applyFill="1" applyBorder="1"/>
    <xf numFmtId="4" fontId="122" fillId="60" borderId="478" xfId="0" applyNumberFormat="1" applyFont="1" applyFill="1" applyBorder="1"/>
    <xf numFmtId="4" fontId="122" fillId="61" borderId="477" xfId="0" applyNumberFormat="1" applyFont="1" applyFill="1" applyBorder="1" applyAlignment="1">
      <alignment horizontal="right" vertical="center"/>
    </xf>
    <xf numFmtId="4" fontId="122" fillId="61" borderId="478" xfId="0" applyNumberFormat="1" applyFont="1" applyFill="1" applyBorder="1"/>
    <xf numFmtId="4" fontId="122" fillId="60" borderId="0" xfId="0" applyNumberFormat="1" applyFont="1" applyFill="1" applyBorder="1" applyAlignment="1">
      <alignment horizontal="right" vertical="center"/>
    </xf>
    <xf numFmtId="4" fontId="122" fillId="59" borderId="82" xfId="0" applyNumberFormat="1" applyFont="1" applyFill="1" applyBorder="1"/>
    <xf numFmtId="2" fontId="122" fillId="59" borderId="468" xfId="0" applyNumberFormat="1" applyFont="1" applyFill="1" applyBorder="1" applyAlignment="1">
      <alignment vertical="center"/>
    </xf>
    <xf numFmtId="2" fontId="122" fillId="59" borderId="471" xfId="0" applyNumberFormat="1" applyFont="1" applyFill="1" applyBorder="1" applyAlignment="1">
      <alignment vertical="center"/>
    </xf>
    <xf numFmtId="4" fontId="132" fillId="62" borderId="17" xfId="0" applyNumberFormat="1" applyFont="1" applyFill="1" applyBorder="1"/>
    <xf numFmtId="4" fontId="122" fillId="0" borderId="199" xfId="0" applyNumberFormat="1" applyFont="1" applyBorder="1"/>
    <xf numFmtId="4" fontId="122" fillId="64" borderId="18" xfId="1" applyNumberFormat="1" applyFont="1" applyFill="1" applyBorder="1" applyAlignment="1"/>
    <xf numFmtId="43" fontId="132" fillId="64" borderId="229" xfId="15794" applyFont="1" applyFill="1" applyBorder="1" applyAlignment="1">
      <alignment horizontal="right" vertical="center"/>
    </xf>
    <xf numFmtId="0" fontId="122" fillId="0" borderId="435" xfId="0" applyFont="1" applyBorder="1"/>
    <xf numFmtId="2" fontId="131" fillId="0" borderId="0" xfId="0" applyNumberFormat="1" applyFont="1" applyBorder="1"/>
    <xf numFmtId="4" fontId="122" fillId="0" borderId="190" xfId="0" applyNumberFormat="1" applyFont="1" applyBorder="1"/>
    <xf numFmtId="4" fontId="137" fillId="0" borderId="0" xfId="0" applyNumberFormat="1" applyFont="1" applyBorder="1"/>
    <xf numFmtId="4" fontId="103" fillId="0" borderId="0" xfId="0" applyNumberFormat="1" applyFont="1" applyBorder="1" applyAlignment="1">
      <alignment vertical="center"/>
    </xf>
    <xf numFmtId="4" fontId="103" fillId="0" borderId="193" xfId="0" applyNumberFormat="1" applyFont="1" applyBorder="1"/>
    <xf numFmtId="4" fontId="131" fillId="29" borderId="341" xfId="0" applyNumberFormat="1" applyFont="1" applyFill="1" applyBorder="1"/>
    <xf numFmtId="0" fontId="122" fillId="0" borderId="479" xfId="0" applyFont="1" applyBorder="1" applyAlignment="1">
      <alignment horizontal="center"/>
    </xf>
    <xf numFmtId="0" fontId="122" fillId="0" borderId="438" xfId="0" applyFont="1" applyBorder="1" applyAlignment="1">
      <alignment horizontal="center"/>
    </xf>
    <xf numFmtId="0" fontId="122" fillId="0" borderId="480" xfId="0" applyFont="1" applyBorder="1" applyAlignment="1">
      <alignment horizontal="center"/>
    </xf>
    <xf numFmtId="2" fontId="131" fillId="0" borderId="20" xfId="0" applyNumberFormat="1" applyFont="1" applyBorder="1"/>
    <xf numFmtId="4" fontId="103" fillId="64" borderId="20" xfId="0" applyNumberFormat="1" applyFont="1" applyFill="1" applyBorder="1" applyAlignment="1">
      <alignment vertical="center"/>
    </xf>
    <xf numFmtId="4" fontId="103" fillId="0" borderId="20" xfId="0" applyNumberFormat="1" applyFont="1" applyBorder="1" applyAlignment="1">
      <alignment vertical="center"/>
    </xf>
    <xf numFmtId="4" fontId="103" fillId="0" borderId="21" xfId="0" applyNumberFormat="1" applyFont="1" applyBorder="1" applyAlignment="1">
      <alignment vertical="center"/>
    </xf>
    <xf numFmtId="4" fontId="103" fillId="0" borderId="199" xfId="0" applyNumberFormat="1" applyFont="1" applyBorder="1"/>
    <xf numFmtId="4" fontId="103" fillId="0" borderId="481" xfId="0" applyNumberFormat="1" applyFont="1" applyBorder="1"/>
    <xf numFmtId="4" fontId="131" fillId="29" borderId="339" xfId="0" applyNumberFormat="1" applyFont="1" applyFill="1" applyBorder="1"/>
    <xf numFmtId="0" fontId="122" fillId="0" borderId="482" xfId="0" applyFont="1" applyBorder="1" applyAlignment="1">
      <alignment horizontal="center"/>
    </xf>
    <xf numFmtId="4" fontId="122" fillId="0" borderId="483" xfId="0" applyNumberFormat="1" applyFont="1" applyBorder="1"/>
    <xf numFmtId="2" fontId="131" fillId="0" borderId="483" xfId="0" applyNumberFormat="1" applyFont="1" applyBorder="1"/>
    <xf numFmtId="3" fontId="122" fillId="0" borderId="483" xfId="0" applyNumberFormat="1" applyFont="1" applyBorder="1"/>
    <xf numFmtId="4" fontId="103" fillId="0" borderId="483" xfId="0" applyNumberFormat="1" applyFont="1" applyBorder="1" applyAlignment="1">
      <alignment vertical="center"/>
    </xf>
    <xf numFmtId="4" fontId="103" fillId="0" borderId="483" xfId="0" applyNumberFormat="1" applyFont="1" applyBorder="1"/>
    <xf numFmtId="4" fontId="122" fillId="60" borderId="483" xfId="0" applyNumberFormat="1" applyFont="1" applyFill="1" applyBorder="1"/>
    <xf numFmtId="4" fontId="122" fillId="61" borderId="483" xfId="0" applyNumberFormat="1" applyFont="1" applyFill="1" applyBorder="1"/>
    <xf numFmtId="4" fontId="122" fillId="59" borderId="483" xfId="0" applyNumberFormat="1" applyFont="1" applyFill="1" applyBorder="1"/>
    <xf numFmtId="4" fontId="131" fillId="62" borderId="483" xfId="0" applyNumberFormat="1" applyFont="1" applyFill="1" applyBorder="1"/>
    <xf numFmtId="4" fontId="127" fillId="59" borderId="483" xfId="0" applyNumberFormat="1" applyFont="1" applyFill="1" applyBorder="1"/>
    <xf numFmtId="4" fontId="131" fillId="59" borderId="483" xfId="0" applyNumberFormat="1" applyFont="1" applyFill="1" applyBorder="1"/>
    <xf numFmtId="4" fontId="131" fillId="85" borderId="483" xfId="0" applyNumberFormat="1" applyFont="1" applyFill="1" applyBorder="1"/>
    <xf numFmtId="4" fontId="123" fillId="0" borderId="486" xfId="0" applyNumberFormat="1" applyFont="1" applyFill="1" applyBorder="1" applyAlignment="1">
      <alignment vertical="center"/>
    </xf>
    <xf numFmtId="4" fontId="123" fillId="0" borderId="485" xfId="0" applyNumberFormat="1" applyFont="1" applyFill="1" applyBorder="1" applyAlignment="1">
      <alignment vertical="center"/>
    </xf>
    <xf numFmtId="4" fontId="122" fillId="60" borderId="356" xfId="0" applyNumberFormat="1" applyFont="1" applyFill="1" applyBorder="1"/>
    <xf numFmtId="4" fontId="122" fillId="61" borderId="356" xfId="0" applyNumberFormat="1" applyFont="1" applyFill="1" applyBorder="1"/>
    <xf numFmtId="4" fontId="122" fillId="59" borderId="356" xfId="0" applyNumberFormat="1" applyFont="1" applyFill="1" applyBorder="1"/>
    <xf numFmtId="4" fontId="131" fillId="62" borderId="356" xfId="0" applyNumberFormat="1" applyFont="1" applyFill="1" applyBorder="1"/>
    <xf numFmtId="4" fontId="127" fillId="59" borderId="356" xfId="0" applyNumberFormat="1" applyFont="1" applyFill="1" applyBorder="1"/>
    <xf numFmtId="4" fontId="131" fillId="59" borderId="356" xfId="0" applyNumberFormat="1" applyFont="1" applyFill="1" applyBorder="1"/>
    <xf numFmtId="4" fontId="131" fillId="85" borderId="356" xfId="0" applyNumberFormat="1" applyFont="1" applyFill="1" applyBorder="1"/>
    <xf numFmtId="4" fontId="131" fillId="86" borderId="488" xfId="0" applyNumberFormat="1" applyFont="1" applyFill="1" applyBorder="1"/>
    <xf numFmtId="4" fontId="131" fillId="86" borderId="489" xfId="0" applyNumberFormat="1" applyFont="1" applyFill="1" applyBorder="1"/>
    <xf numFmtId="4" fontId="122" fillId="59" borderId="490" xfId="0" applyNumberFormat="1" applyFont="1" applyFill="1" applyBorder="1"/>
    <xf numFmtId="4" fontId="122" fillId="59" borderId="487" xfId="0" applyNumberFormat="1" applyFont="1" applyFill="1" applyBorder="1"/>
    <xf numFmtId="4" fontId="123" fillId="64" borderId="19" xfId="0" applyNumberFormat="1" applyFont="1" applyFill="1" applyBorder="1" applyAlignment="1"/>
    <xf numFmtId="0" fontId="122" fillId="0" borderId="152" xfId="0" applyFont="1" applyBorder="1"/>
    <xf numFmtId="4" fontId="131" fillId="0" borderId="21" xfId="0" applyNumberFormat="1" applyFont="1" applyFill="1" applyBorder="1" applyAlignment="1"/>
    <xf numFmtId="4" fontId="131" fillId="0" borderId="488" xfId="0" applyNumberFormat="1" applyFont="1" applyFill="1" applyBorder="1" applyAlignment="1"/>
    <xf numFmtId="4" fontId="131" fillId="0" borderId="193" xfId="0" applyNumberFormat="1" applyFont="1" applyFill="1" applyBorder="1" applyAlignment="1"/>
    <xf numFmtId="0" fontId="123" fillId="64" borderId="294" xfId="0" applyFont="1" applyFill="1" applyBorder="1" applyAlignment="1">
      <alignment vertical="center"/>
    </xf>
    <xf numFmtId="0" fontId="131" fillId="0" borderId="491" xfId="0" applyFont="1" applyFill="1" applyBorder="1"/>
    <xf numFmtId="0" fontId="122" fillId="0" borderId="492" xfId="0" applyFont="1" applyBorder="1"/>
    <xf numFmtId="0" fontId="122" fillId="0" borderId="493" xfId="0" applyFont="1" applyBorder="1"/>
    <xf numFmtId="3" fontId="123" fillId="0" borderId="494" xfId="0" applyNumberFormat="1" applyFont="1" applyFill="1" applyBorder="1" applyAlignment="1">
      <alignment vertical="center"/>
    </xf>
    <xf numFmtId="3" fontId="123" fillId="64" borderId="494" xfId="0" applyNumberFormat="1" applyFont="1" applyFill="1" applyBorder="1" applyAlignment="1">
      <alignment vertical="center"/>
    </xf>
    <xf numFmtId="0" fontId="123" fillId="64" borderId="193" xfId="0" applyFont="1" applyFill="1" applyBorder="1" applyAlignment="1">
      <alignment vertical="center"/>
    </xf>
    <xf numFmtId="0" fontId="123" fillId="0" borderId="193" xfId="0" applyFont="1" applyFill="1" applyBorder="1" applyAlignment="1">
      <alignment vertical="center" wrapText="1"/>
    </xf>
    <xf numFmtId="0" fontId="122" fillId="0" borderId="495" xfId="0" applyFont="1" applyBorder="1"/>
    <xf numFmtId="4" fontId="122" fillId="0" borderId="488" xfId="0" applyNumberFormat="1" applyFont="1" applyBorder="1"/>
    <xf numFmtId="4" fontId="137" fillId="0" borderId="490" xfId="0" applyNumberFormat="1" applyFont="1" applyBorder="1"/>
    <xf numFmtId="0" fontId="122" fillId="0" borderId="450" xfId="0" applyFont="1" applyBorder="1" applyAlignment="1">
      <alignment horizontal="center"/>
    </xf>
    <xf numFmtId="0" fontId="122" fillId="0" borderId="497" xfId="0" applyFont="1" applyBorder="1" applyAlignment="1">
      <alignment horizontal="center"/>
    </xf>
    <xf numFmtId="0" fontId="122" fillId="0" borderId="496" xfId="0" applyFont="1" applyBorder="1" applyAlignment="1">
      <alignment horizontal="center"/>
    </xf>
    <xf numFmtId="0" fontId="122" fillId="0" borderId="160" xfId="0" applyFont="1" applyFill="1" applyBorder="1"/>
    <xf numFmtId="0" fontId="122" fillId="0" borderId="204" xfId="0" applyFont="1" applyFill="1" applyBorder="1"/>
    <xf numFmtId="0" fontId="122" fillId="0" borderId="291" xfId="0" applyFont="1" applyFill="1" applyBorder="1"/>
    <xf numFmtId="0" fontId="131" fillId="0" borderId="291" xfId="0" applyFont="1" applyFill="1" applyBorder="1"/>
    <xf numFmtId="0" fontId="122" fillId="0" borderId="491" xfId="0" applyFont="1" applyFill="1" applyBorder="1"/>
    <xf numFmtId="4" fontId="103" fillId="0" borderId="488" xfId="0" applyNumberFormat="1" applyFont="1" applyBorder="1" applyAlignment="1">
      <alignment vertical="center"/>
    </xf>
    <xf numFmtId="4" fontId="137" fillId="0" borderId="222" xfId="0" applyNumberFormat="1" applyFont="1" applyBorder="1"/>
    <xf numFmtId="4" fontId="122" fillId="0" borderId="22" xfId="0" applyNumberFormat="1" applyFont="1" applyFill="1" applyBorder="1" applyAlignment="1">
      <alignment horizontal="center"/>
    </xf>
    <xf numFmtId="4" fontId="103" fillId="0" borderId="488" xfId="0" applyNumberFormat="1" applyFont="1" applyBorder="1"/>
    <xf numFmtId="4" fontId="122" fillId="60" borderId="484" xfId="0" applyNumberFormat="1" applyFont="1" applyFill="1" applyBorder="1"/>
    <xf numFmtId="4" fontId="131" fillId="29" borderId="498" xfId="0" applyNumberFormat="1" applyFont="1" applyFill="1" applyBorder="1"/>
    <xf numFmtId="4" fontId="122" fillId="60" borderId="212" xfId="0" applyNumberFormat="1" applyFont="1" applyFill="1" applyBorder="1"/>
    <xf numFmtId="4" fontId="122" fillId="60" borderId="488" xfId="0" applyNumberFormat="1" applyFont="1" applyFill="1" applyBorder="1"/>
    <xf numFmtId="4" fontId="122" fillId="60" borderId="489" xfId="0" applyNumberFormat="1" applyFont="1" applyFill="1" applyBorder="1"/>
    <xf numFmtId="4" fontId="122" fillId="61" borderId="499" xfId="0" applyNumberFormat="1" applyFont="1" applyFill="1" applyBorder="1"/>
    <xf numFmtId="4" fontId="122" fillId="61" borderId="500" xfId="0" applyNumberFormat="1" applyFont="1" applyFill="1" applyBorder="1"/>
    <xf numFmtId="4" fontId="122" fillId="59" borderId="488" xfId="0" applyNumberFormat="1" applyFont="1" applyFill="1" applyBorder="1"/>
    <xf numFmtId="4" fontId="122" fillId="59" borderId="489" xfId="0" applyNumberFormat="1" applyFont="1" applyFill="1" applyBorder="1"/>
    <xf numFmtId="4" fontId="131" fillId="62" borderId="482" xfId="0" applyNumberFormat="1" applyFont="1" applyFill="1" applyBorder="1"/>
    <xf numFmtId="4" fontId="131" fillId="62" borderId="501" xfId="0" applyNumberFormat="1" applyFont="1" applyFill="1" applyBorder="1"/>
    <xf numFmtId="4" fontId="131" fillId="62" borderId="488" xfId="0" applyNumberFormat="1" applyFont="1" applyFill="1" applyBorder="1"/>
    <xf numFmtId="4" fontId="131" fillId="62" borderId="489" xfId="0" applyNumberFormat="1" applyFont="1" applyFill="1" applyBorder="1"/>
    <xf numFmtId="4" fontId="122" fillId="59" borderId="482" xfId="0" applyNumberFormat="1" applyFont="1" applyFill="1" applyBorder="1"/>
    <xf numFmtId="4" fontId="122" fillId="59" borderId="501" xfId="0" applyNumberFormat="1" applyFont="1" applyFill="1" applyBorder="1"/>
    <xf numFmtId="4" fontId="131" fillId="59" borderId="488" xfId="0" applyNumberFormat="1" applyFont="1" applyFill="1" applyBorder="1"/>
    <xf numFmtId="4" fontId="131" fillId="59" borderId="489" xfId="0" applyNumberFormat="1" applyFont="1" applyFill="1" applyBorder="1"/>
    <xf numFmtId="4" fontId="122" fillId="60" borderId="490" xfId="0" applyNumberFormat="1" applyFont="1" applyFill="1" applyBorder="1"/>
    <xf numFmtId="4" fontId="122" fillId="60" borderId="487" xfId="0" applyNumberFormat="1" applyFont="1" applyFill="1" applyBorder="1"/>
    <xf numFmtId="4" fontId="122" fillId="60" borderId="329" xfId="0" applyNumberFormat="1" applyFont="1" applyFill="1" applyBorder="1" applyAlignment="1">
      <alignment horizontal="right"/>
    </xf>
    <xf numFmtId="4" fontId="122" fillId="60" borderId="502" xfId="0" applyNumberFormat="1" applyFont="1" applyFill="1" applyBorder="1"/>
    <xf numFmtId="4" fontId="122" fillId="60" borderId="503" xfId="0" applyNumberFormat="1" applyFont="1" applyFill="1" applyBorder="1"/>
    <xf numFmtId="4" fontId="131" fillId="60" borderId="152" xfId="0" applyNumberFormat="1" applyFont="1" applyFill="1" applyBorder="1"/>
    <xf numFmtId="4" fontId="138" fillId="61" borderId="85" xfId="0" applyNumberFormat="1" applyFont="1" applyFill="1" applyBorder="1"/>
    <xf numFmtId="4" fontId="122" fillId="85" borderId="483" xfId="0" applyNumberFormat="1" applyFont="1" applyFill="1" applyBorder="1"/>
    <xf numFmtId="4" fontId="122" fillId="85" borderId="356" xfId="0" applyNumberFormat="1" applyFont="1" applyFill="1" applyBorder="1"/>
    <xf numFmtId="4" fontId="122" fillId="62" borderId="286" xfId="0" applyNumberFormat="1" applyFont="1" applyFill="1" applyBorder="1"/>
    <xf numFmtId="4" fontId="122" fillId="62" borderId="335" xfId="0" applyNumberFormat="1" applyFont="1" applyFill="1" applyBorder="1"/>
    <xf numFmtId="4" fontId="122" fillId="62" borderId="85" xfId="0" applyNumberFormat="1" applyFont="1" applyFill="1" applyBorder="1"/>
    <xf numFmtId="4" fontId="122" fillId="62" borderId="86" xfId="0" applyNumberFormat="1" applyFont="1" applyFill="1" applyBorder="1"/>
    <xf numFmtId="4" fontId="122" fillId="60" borderId="333" xfId="0" applyNumberFormat="1" applyFont="1" applyFill="1" applyBorder="1"/>
    <xf numFmtId="4" fontId="122" fillId="60" borderId="347" xfId="0" applyNumberFormat="1" applyFont="1" applyFill="1" applyBorder="1"/>
    <xf numFmtId="4" fontId="122" fillId="60" borderId="504" xfId="0" applyNumberFormat="1" applyFont="1" applyFill="1" applyBorder="1"/>
    <xf numFmtId="4" fontId="123" fillId="0" borderId="342" xfId="0" applyNumberFormat="1" applyFont="1" applyFill="1" applyBorder="1" applyAlignment="1">
      <alignment vertical="center"/>
    </xf>
    <xf numFmtId="4" fontId="123" fillId="0" borderId="340" xfId="0" applyNumberFormat="1" applyFont="1" applyFill="1" applyBorder="1" applyAlignment="1">
      <alignment vertical="center"/>
    </xf>
    <xf numFmtId="4" fontId="122" fillId="60" borderId="277" xfId="0" applyNumberFormat="1" applyFont="1" applyFill="1" applyBorder="1" applyAlignment="1">
      <alignment horizontal="right"/>
    </xf>
    <xf numFmtId="4" fontId="122" fillId="60" borderId="206" xfId="0" applyNumberFormat="1" applyFont="1" applyFill="1" applyBorder="1" applyAlignment="1">
      <alignment horizontal="right"/>
    </xf>
    <xf numFmtId="4" fontId="122" fillId="60" borderId="290" xfId="0" applyNumberFormat="1" applyFont="1" applyFill="1" applyBorder="1" applyAlignment="1">
      <alignment horizontal="right" vertical="center"/>
    </xf>
    <xf numFmtId="4" fontId="122" fillId="60" borderId="290" xfId="0" applyNumberFormat="1" applyFont="1" applyFill="1" applyBorder="1"/>
    <xf numFmtId="164" fontId="151" fillId="0" borderId="0" xfId="0" applyNumberFormat="1" applyFont="1" applyAlignment="1">
      <alignment horizontal="center"/>
    </xf>
    <xf numFmtId="4" fontId="46" fillId="0" borderId="0" xfId="0" applyNumberFormat="1" applyFont="1" applyAlignment="1">
      <alignment horizontal="center"/>
    </xf>
    <xf numFmtId="164" fontId="149" fillId="0" borderId="0" xfId="0" applyNumberFormat="1" applyFont="1" applyAlignment="1">
      <alignment horizontal="center"/>
    </xf>
    <xf numFmtId="0" fontId="46" fillId="0" borderId="0" xfId="0" applyFont="1" applyAlignment="1"/>
    <xf numFmtId="0" fontId="0" fillId="0" borderId="0" xfId="0" applyAlignment="1"/>
    <xf numFmtId="0" fontId="128" fillId="0" borderId="0" xfId="0" applyFont="1" applyAlignment="1"/>
    <xf numFmtId="0" fontId="46" fillId="0" borderId="195" xfId="0" applyFont="1" applyBorder="1" applyAlignment="1">
      <alignment vertical="center"/>
    </xf>
    <xf numFmtId="0" fontId="46" fillId="0" borderId="319" xfId="0" applyFont="1" applyBorder="1" applyAlignment="1"/>
    <xf numFmtId="172" fontId="122" fillId="60" borderId="290" xfId="15794" applyNumberFormat="1" applyFont="1" applyFill="1" applyBorder="1" applyAlignment="1">
      <alignment vertical="center" readingOrder="1"/>
    </xf>
    <xf numFmtId="4" fontId="122" fillId="62" borderId="155" xfId="0" applyNumberFormat="1" applyFont="1" applyFill="1" applyBorder="1"/>
    <xf numFmtId="4" fontId="122" fillId="59" borderId="302" xfId="0" applyNumberFormat="1" applyFont="1" applyFill="1" applyBorder="1"/>
    <xf numFmtId="4" fontId="122" fillId="61" borderId="505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85" xfId="0" applyNumberFormat="1" applyFont="1" applyFill="1" applyBorder="1" applyAlignment="1">
      <alignment horizontal="right" vertical="center"/>
    </xf>
    <xf numFmtId="4" fontId="56" fillId="0" borderId="0" xfId="0" applyNumberFormat="1" applyFont="1" applyAlignment="1">
      <alignment horizontal="center" vertical="top" wrapText="1"/>
    </xf>
    <xf numFmtId="4" fontId="122" fillId="60" borderId="506" xfId="0" applyNumberFormat="1" applyFont="1" applyFill="1" applyBorder="1"/>
    <xf numFmtId="4" fontId="122" fillId="61" borderId="365" xfId="0" applyNumberFormat="1" applyFont="1" applyFill="1" applyBorder="1"/>
    <xf numFmtId="4" fontId="122" fillId="61" borderId="507" xfId="0" applyNumberFormat="1" applyFont="1" applyFill="1" applyBorder="1"/>
    <xf numFmtId="4" fontId="122" fillId="61" borderId="301" xfId="0" applyNumberFormat="1" applyFont="1" applyFill="1" applyBorder="1" applyAlignment="1">
      <alignment horizontal="right" vertical="center"/>
    </xf>
    <xf numFmtId="4" fontId="122" fillId="61" borderId="508" xfId="0" applyNumberFormat="1" applyFont="1" applyFill="1" applyBorder="1"/>
    <xf numFmtId="4" fontId="122" fillId="61" borderId="509" xfId="0" applyNumberFormat="1" applyFont="1" applyFill="1" applyBorder="1" applyAlignment="1">
      <alignment horizontal="right" vertical="center"/>
    </xf>
    <xf numFmtId="4" fontId="122" fillId="61" borderId="510" xfId="0" applyNumberFormat="1" applyFont="1" applyFill="1" applyBorder="1"/>
    <xf numFmtId="4" fontId="122" fillId="61" borderId="511" xfId="0" applyNumberFormat="1" applyFont="1" applyFill="1" applyBorder="1" applyAlignment="1">
      <alignment horizontal="right" vertical="center"/>
    </xf>
    <xf numFmtId="4" fontId="122" fillId="61" borderId="420" xfId="0" applyNumberFormat="1" applyFont="1" applyFill="1" applyBorder="1" applyAlignment="1">
      <alignment horizontal="right" vertical="center"/>
    </xf>
    <xf numFmtId="4" fontId="122" fillId="61" borderId="19" xfId="0" applyNumberFormat="1" applyFont="1" applyFill="1" applyBorder="1" applyAlignment="1">
      <alignment horizontal="right" vertical="center"/>
    </xf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512" xfId="0" applyNumberFormat="1" applyFont="1" applyFill="1" applyBorder="1" applyAlignment="1">
      <alignment horizontal="right" vertical="center"/>
    </xf>
    <xf numFmtId="0" fontId="49" fillId="64" borderId="320" xfId="0" applyFont="1" applyFill="1" applyBorder="1" applyAlignment="1">
      <alignment horizontal="center"/>
    </xf>
    <xf numFmtId="4" fontId="122" fillId="60" borderId="513" xfId="0" applyNumberFormat="1" applyFont="1" applyFill="1" applyBorder="1" applyAlignment="1">
      <alignment horizontal="right" vertical="center"/>
    </xf>
    <xf numFmtId="4" fontId="122" fillId="60" borderId="514" xfId="0" applyNumberFormat="1" applyFont="1" applyFill="1" applyBorder="1" applyAlignment="1">
      <alignment horizontal="right" vertical="center"/>
    </xf>
    <xf numFmtId="4" fontId="122" fillId="60" borderId="517" xfId="0" applyNumberFormat="1" applyFont="1" applyFill="1" applyBorder="1" applyAlignment="1">
      <alignment horizontal="right"/>
    </xf>
    <xf numFmtId="4" fontId="122" fillId="60" borderId="515" xfId="0" applyNumberFormat="1" applyFont="1" applyFill="1" applyBorder="1" applyAlignment="1">
      <alignment horizontal="right"/>
    </xf>
    <xf numFmtId="0" fontId="49" fillId="0" borderId="516" xfId="0" applyFont="1" applyBorder="1" applyAlignment="1">
      <alignment horizontal="center"/>
    </xf>
    <xf numFmtId="4" fontId="123" fillId="0" borderId="327" xfId="0" applyNumberFormat="1" applyFont="1" applyFill="1" applyBorder="1" applyAlignment="1">
      <alignment vertical="center"/>
    </xf>
    <xf numFmtId="4" fontId="122" fillId="59" borderId="343" xfId="0" applyNumberFormat="1" applyFont="1" applyFill="1" applyBorder="1"/>
    <xf numFmtId="4" fontId="122" fillId="62" borderId="151" xfId="0" applyNumberFormat="1" applyFont="1" applyFill="1" applyBorder="1"/>
    <xf numFmtId="4" fontId="122" fillId="59" borderId="22" xfId="0" applyNumberFormat="1" applyFont="1" applyFill="1" applyBorder="1"/>
    <xf numFmtId="4" fontId="122" fillId="85" borderId="66" xfId="0" applyNumberFormat="1" applyFont="1" applyFill="1" applyBorder="1"/>
    <xf numFmtId="0" fontId="46" fillId="0" borderId="0" xfId="0" applyFont="1" applyBorder="1"/>
    <xf numFmtId="4" fontId="122" fillId="60" borderId="518" xfId="0" applyNumberFormat="1" applyFont="1" applyFill="1" applyBorder="1" applyAlignment="1">
      <alignment horizontal="right"/>
    </xf>
    <xf numFmtId="4" fontId="122" fillId="61" borderId="519" xfId="0" applyNumberFormat="1" applyFont="1" applyFill="1" applyBorder="1" applyAlignment="1">
      <alignment horizontal="right" vertical="center"/>
    </xf>
    <xf numFmtId="4" fontId="122" fillId="61" borderId="478" xfId="0" applyNumberFormat="1" applyFont="1" applyFill="1" applyBorder="1" applyAlignment="1">
      <alignment horizontal="right" vertical="center"/>
    </xf>
    <xf numFmtId="4" fontId="122" fillId="60" borderId="520" xfId="0" applyNumberFormat="1" applyFont="1" applyFill="1" applyBorder="1" applyAlignment="1">
      <alignment horizontal="right" vertical="center"/>
    </xf>
    <xf numFmtId="164" fontId="47" fillId="0" borderId="0" xfId="0" applyNumberFormat="1" applyFont="1" applyBorder="1"/>
    <xf numFmtId="164" fontId="46" fillId="0" borderId="0" xfId="0" applyNumberFormat="1" applyFont="1" applyBorder="1"/>
    <xf numFmtId="4" fontId="122" fillId="62" borderId="224" xfId="0" applyNumberFormat="1" applyFont="1" applyFill="1" applyBorder="1" applyAlignment="1">
      <alignment horizontal="right"/>
    </xf>
    <xf numFmtId="4" fontId="122" fillId="61" borderId="315" xfId="0" applyNumberFormat="1" applyFont="1" applyFill="1" applyBorder="1"/>
    <xf numFmtId="4" fontId="122" fillId="59" borderId="348" xfId="0" applyNumberFormat="1" applyFont="1" applyFill="1" applyBorder="1"/>
    <xf numFmtId="0" fontId="46" fillId="0" borderId="0" xfId="0" applyFont="1" applyAlignment="1">
      <alignment horizontal="right"/>
    </xf>
    <xf numFmtId="164" fontId="128" fillId="0" borderId="0" xfId="0" applyNumberFormat="1" applyFont="1" applyAlignment="1"/>
    <xf numFmtId="4" fontId="128" fillId="0" borderId="0" xfId="0" applyNumberFormat="1" applyFont="1" applyAlignment="1">
      <alignment horizontal="right"/>
    </xf>
    <xf numFmtId="4" fontId="128" fillId="0" borderId="0" xfId="0" applyNumberFormat="1" applyFont="1"/>
    <xf numFmtId="4" fontId="123" fillId="59" borderId="381" xfId="0" applyNumberFormat="1" applyFont="1" applyFill="1" applyBorder="1"/>
    <xf numFmtId="0" fontId="154" fillId="0" borderId="0" xfId="0" applyFont="1" applyAlignment="1">
      <alignment horizontal="center" vertical="center" wrapText="1"/>
    </xf>
    <xf numFmtId="0" fontId="46" fillId="0" borderId="0" xfId="0" applyFont="1" applyBorder="1"/>
    <xf numFmtId="4" fontId="122" fillId="61" borderId="483" xfId="0" applyNumberFormat="1" applyFont="1" applyFill="1" applyBorder="1" applyAlignment="1">
      <alignment horizontal="right" vertical="center"/>
    </xf>
    <xf numFmtId="4" fontId="122" fillId="61" borderId="521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2" fillId="62" borderId="298" xfId="0" applyNumberFormat="1" applyFont="1" applyFill="1" applyBorder="1" applyAlignment="1"/>
    <xf numFmtId="4" fontId="122" fillId="62" borderId="199" xfId="0" applyNumberFormat="1" applyFont="1" applyFill="1" applyBorder="1" applyAlignment="1">
      <alignment horizontal="right"/>
    </xf>
    <xf numFmtId="4" fontId="122" fillId="62" borderId="177" xfId="0" applyNumberFormat="1" applyFont="1" applyFill="1" applyBorder="1" applyAlignment="1"/>
    <xf numFmtId="4" fontId="122" fillId="59" borderId="212" xfId="0" applyNumberFormat="1" applyFont="1" applyFill="1" applyBorder="1" applyAlignment="1">
      <alignment vertical="center"/>
    </xf>
    <xf numFmtId="4" fontId="122" fillId="85" borderId="286" xfId="0" applyNumberFormat="1" applyFont="1" applyFill="1" applyBorder="1"/>
    <xf numFmtId="4" fontId="122" fillId="85" borderId="335" xfId="0" applyNumberFormat="1" applyFont="1" applyFill="1" applyBorder="1"/>
    <xf numFmtId="4" fontId="122" fillId="85" borderId="365" xfId="0" applyNumberFormat="1" applyFont="1" applyFill="1" applyBorder="1"/>
    <xf numFmtId="4" fontId="122" fillId="85" borderId="85" xfId="0" applyNumberFormat="1" applyFont="1" applyFill="1" applyBorder="1"/>
    <xf numFmtId="4" fontId="122" fillId="85" borderId="86" xfId="0" applyNumberFormat="1" applyFont="1" applyFill="1" applyBorder="1"/>
    <xf numFmtId="4" fontId="122" fillId="85" borderId="87" xfId="0" applyNumberFormat="1" applyFont="1" applyFill="1" applyBorder="1"/>
    <xf numFmtId="4" fontId="122" fillId="85" borderId="21" xfId="0" applyNumberFormat="1" applyFont="1" applyFill="1" applyBorder="1" applyAlignment="1">
      <alignment horizontal="right"/>
    </xf>
    <xf numFmtId="4" fontId="122" fillId="85" borderId="199" xfId="0" applyNumberFormat="1" applyFont="1" applyFill="1" applyBorder="1" applyAlignment="1">
      <alignment horizontal="right"/>
    </xf>
    <xf numFmtId="0" fontId="122" fillId="0" borderId="212" xfId="0" applyFont="1" applyBorder="1" applyAlignment="1">
      <alignment horizontal="center" vertical="center"/>
    </xf>
    <xf numFmtId="4" fontId="103" fillId="29" borderId="299" xfId="0" applyNumberFormat="1" applyFont="1" applyFill="1" applyBorder="1" applyAlignment="1">
      <alignment vertical="center"/>
    </xf>
    <xf numFmtId="4" fontId="122" fillId="60" borderId="334" xfId="0" applyNumberFormat="1" applyFont="1" applyFill="1" applyBorder="1" applyAlignment="1">
      <alignment vertical="center"/>
    </xf>
    <xf numFmtId="4" fontId="122" fillId="61" borderId="332" xfId="0" applyNumberFormat="1" applyFont="1" applyFill="1" applyBorder="1" applyAlignment="1">
      <alignment vertical="center"/>
    </xf>
    <xf numFmtId="4" fontId="122" fillId="59" borderId="335" xfId="0" applyNumberFormat="1" applyFont="1" applyFill="1" applyBorder="1"/>
    <xf numFmtId="4" fontId="122" fillId="59" borderId="366" xfId="0" applyNumberFormat="1" applyFont="1" applyFill="1" applyBorder="1"/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85" xfId="0" applyNumberFormat="1" applyFont="1" applyFill="1" applyBorder="1" applyAlignment="1">
      <alignment horizontal="right" vertical="center"/>
    </xf>
    <xf numFmtId="4" fontId="123" fillId="64" borderId="287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horizontal="right" vertical="center"/>
    </xf>
    <xf numFmtId="0" fontId="123" fillId="0" borderId="69" xfId="0" applyFont="1" applyFill="1" applyBorder="1" applyAlignment="1">
      <alignment horizontal="center" vertical="center"/>
    </xf>
    <xf numFmtId="0" fontId="103" fillId="0" borderId="314" xfId="0" applyFont="1" applyFill="1" applyBorder="1" applyAlignment="1">
      <alignment horizontal="left"/>
    </xf>
    <xf numFmtId="0" fontId="122" fillId="0" borderId="189" xfId="0" applyFont="1" applyBorder="1" applyAlignment="1">
      <alignment horizontal="center"/>
    </xf>
    <xf numFmtId="0" fontId="122" fillId="0" borderId="293" xfId="0" applyFont="1" applyBorder="1" applyAlignment="1">
      <alignment horizontal="center"/>
    </xf>
    <xf numFmtId="4" fontId="122" fillId="60" borderId="211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03" fillId="61" borderId="211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22" fillId="61" borderId="199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188" xfId="0" applyNumberFormat="1" applyFont="1" applyFill="1" applyBorder="1" applyAlignment="1">
      <alignment horizontal="center"/>
    </xf>
    <xf numFmtId="4" fontId="122" fillId="59" borderId="199" xfId="0" applyNumberFormat="1" applyFont="1" applyFill="1" applyBorder="1" applyAlignment="1">
      <alignment horizontal="right"/>
    </xf>
    <xf numFmtId="4" fontId="122" fillId="59" borderId="87" xfId="0" applyNumberFormat="1" applyFont="1" applyFill="1" applyBorder="1" applyAlignment="1">
      <alignment horizontal="center"/>
    </xf>
    <xf numFmtId="4" fontId="122" fillId="62" borderId="21" xfId="0" applyNumberFormat="1" applyFont="1" applyFill="1" applyBorder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center"/>
    </xf>
    <xf numFmtId="4" fontId="122" fillId="61" borderId="309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0" fontId="128" fillId="0" borderId="0" xfId="0" applyFont="1" applyBorder="1"/>
    <xf numFmtId="164" fontId="46" fillId="0" borderId="0" xfId="0" applyNumberFormat="1" applyFont="1" applyBorder="1" applyAlignment="1">
      <alignment horizontal="right"/>
    </xf>
    <xf numFmtId="4" fontId="46" fillId="0" borderId="0" xfId="0" applyNumberFormat="1" applyFont="1" applyBorder="1" applyAlignment="1">
      <alignment horizontal="right"/>
    </xf>
    <xf numFmtId="173" fontId="122" fillId="59" borderId="466" xfId="0" applyNumberFormat="1" applyFont="1" applyFill="1" applyBorder="1"/>
    <xf numFmtId="173" fontId="122" fillId="59" borderId="467" xfId="0" applyNumberFormat="1" applyFont="1" applyFill="1" applyBorder="1"/>
    <xf numFmtId="4" fontId="122" fillId="59" borderId="471" xfId="0" applyNumberFormat="1" applyFont="1" applyFill="1" applyBorder="1"/>
    <xf numFmtId="164" fontId="122" fillId="59" borderId="469" xfId="0" applyNumberFormat="1" applyFont="1" applyFill="1" applyBorder="1"/>
    <xf numFmtId="164" fontId="122" fillId="59" borderId="473" xfId="0" applyNumberFormat="1" applyFont="1" applyFill="1" applyBorder="1"/>
    <xf numFmtId="4" fontId="122" fillId="29" borderId="228" xfId="0" applyNumberFormat="1" applyFont="1" applyFill="1" applyBorder="1"/>
    <xf numFmtId="4" fontId="131" fillId="0" borderId="19" xfId="0" applyNumberFormat="1" applyFont="1" applyBorder="1" applyAlignment="1">
      <alignment vertical="center"/>
    </xf>
    <xf numFmtId="4" fontId="131" fillId="0" borderId="206" xfId="0" applyNumberFormat="1" applyFont="1" applyFill="1" applyBorder="1"/>
    <xf numFmtId="4" fontId="0" fillId="0" borderId="0" xfId="0" applyNumberFormat="1" applyFill="1" applyBorder="1" applyAlignment="1"/>
    <xf numFmtId="164" fontId="149" fillId="0" borderId="0" xfId="0" applyNumberFormat="1" applyFont="1" applyBorder="1" applyAlignment="1">
      <alignment horizontal="center"/>
    </xf>
    <xf numFmtId="4" fontId="46" fillId="0" borderId="0" xfId="0" applyNumberFormat="1" applyFont="1" applyBorder="1" applyAlignment="1">
      <alignment horizontal="center"/>
    </xf>
    <xf numFmtId="4" fontId="46" fillId="0" borderId="0" xfId="0" applyNumberFormat="1" applyFont="1" applyAlignment="1">
      <alignment horizontal="right"/>
    </xf>
    <xf numFmtId="174" fontId="46" fillId="0" borderId="0" xfId="0" applyNumberFormat="1" applyFont="1"/>
    <xf numFmtId="4" fontId="122" fillId="59" borderId="340" xfId="2" applyNumberFormat="1" applyFont="1" applyFill="1" applyBorder="1" applyAlignment="1">
      <alignment horizontal="right" vertical="center"/>
    </xf>
    <xf numFmtId="4" fontId="122" fillId="29" borderId="526" xfId="0" applyNumberFormat="1" applyFont="1" applyFill="1" applyBorder="1"/>
    <xf numFmtId="4" fontId="122" fillId="59" borderId="213" xfId="2" applyNumberFormat="1" applyFont="1" applyFill="1" applyBorder="1" applyAlignment="1">
      <alignment horizontal="right" vertical="center"/>
    </xf>
    <xf numFmtId="4" fontId="122" fillId="29" borderId="527" xfId="0" applyNumberFormat="1" applyFont="1" applyFill="1" applyBorder="1"/>
    <xf numFmtId="4" fontId="132" fillId="0" borderId="310" xfId="0" applyNumberFormat="1" applyFont="1" applyFill="1" applyBorder="1" applyAlignment="1"/>
    <xf numFmtId="4" fontId="123" fillId="64" borderId="329" xfId="1" applyNumberFormat="1" applyFont="1" applyFill="1" applyBorder="1" applyAlignment="1">
      <alignment vertical="center"/>
    </xf>
    <xf numFmtId="4" fontId="123" fillId="64" borderId="336" xfId="1" applyNumberFormat="1" applyFont="1" applyFill="1" applyBorder="1" applyAlignment="1">
      <alignment vertical="center"/>
    </xf>
    <xf numFmtId="4" fontId="123" fillId="64" borderId="302" xfId="1" applyNumberFormat="1" applyFont="1" applyFill="1" applyBorder="1" applyAlignment="1">
      <alignment vertical="center"/>
    </xf>
    <xf numFmtId="9" fontId="122" fillId="64" borderId="319" xfId="1" applyNumberFormat="1" applyFont="1" applyFill="1" applyBorder="1" applyAlignment="1">
      <alignment horizontal="center" vertical="center"/>
    </xf>
    <xf numFmtId="4" fontId="122" fillId="0" borderId="226" xfId="0" applyNumberFormat="1" applyFont="1" applyBorder="1"/>
    <xf numFmtId="4" fontId="122" fillId="0" borderId="160" xfId="0" applyNumberFormat="1" applyFont="1" applyBorder="1" applyAlignment="1">
      <alignment vertical="center"/>
    </xf>
    <xf numFmtId="4" fontId="122" fillId="0" borderId="295" xfId="0" applyNumberFormat="1" applyFont="1" applyBorder="1" applyAlignment="1">
      <alignment vertical="center"/>
    </xf>
    <xf numFmtId="4" fontId="123" fillId="64" borderId="206" xfId="1" applyNumberFormat="1" applyFont="1" applyFill="1" applyBorder="1" applyAlignment="1">
      <alignment vertical="center"/>
    </xf>
    <xf numFmtId="4" fontId="123" fillId="64" borderId="151" xfId="1" applyNumberFormat="1" applyFont="1" applyFill="1" applyBorder="1" applyAlignment="1">
      <alignment vertical="center"/>
    </xf>
    <xf numFmtId="4" fontId="122" fillId="64" borderId="308" xfId="1" applyNumberFormat="1" applyFont="1" applyFill="1" applyBorder="1" applyAlignment="1">
      <alignment vertical="center"/>
    </xf>
    <xf numFmtId="9" fontId="122" fillId="64" borderId="308" xfId="1" applyNumberFormat="1" applyFont="1" applyFill="1" applyBorder="1" applyAlignment="1">
      <alignment horizontal="center" vertical="center"/>
    </xf>
    <xf numFmtId="3" fontId="122" fillId="64" borderId="477" xfId="1" applyNumberFormat="1" applyFont="1" applyFill="1" applyBorder="1" applyAlignment="1">
      <alignment horizontal="center" vertical="center"/>
    </xf>
    <xf numFmtId="3" fontId="122" fillId="64" borderId="505" xfId="1" applyNumberFormat="1" applyFont="1" applyFill="1" applyBorder="1" applyAlignment="1">
      <alignment horizontal="center" vertical="center"/>
    </xf>
    <xf numFmtId="3" fontId="122" fillId="64" borderId="471" xfId="1" applyNumberFormat="1" applyFont="1" applyFill="1" applyBorder="1" applyAlignment="1">
      <alignment horizontal="center" vertical="center"/>
    </xf>
    <xf numFmtId="3" fontId="122" fillId="64" borderId="420" xfId="1" applyNumberFormat="1" applyFont="1" applyFill="1" applyBorder="1" applyAlignment="1">
      <alignment horizontal="center" vertical="center"/>
    </xf>
    <xf numFmtId="4" fontId="122" fillId="64" borderId="336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64" borderId="319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4" fontId="122" fillId="64" borderId="22" xfId="1" applyNumberFormat="1" applyFont="1" applyFill="1" applyBorder="1" applyAlignment="1">
      <alignment vertical="center"/>
    </xf>
    <xf numFmtId="3" fontId="122" fillId="64" borderId="290" xfId="1" applyNumberFormat="1" applyFont="1" applyFill="1" applyBorder="1" applyAlignment="1"/>
    <xf numFmtId="4" fontId="122" fillId="64" borderId="290" xfId="1" applyNumberFormat="1" applyFont="1" applyFill="1" applyBorder="1" applyAlignment="1"/>
    <xf numFmtId="4" fontId="122" fillId="64" borderId="294" xfId="1" applyNumberFormat="1" applyFont="1" applyFill="1" applyBorder="1" applyAlignment="1"/>
    <xf numFmtId="4" fontId="122" fillId="64" borderId="418" xfId="1" applyNumberFormat="1" applyFont="1" applyFill="1" applyBorder="1" applyAlignment="1"/>
    <xf numFmtId="4" fontId="122" fillId="64" borderId="293" xfId="1" applyNumberFormat="1" applyFont="1" applyFill="1" applyBorder="1" applyAlignment="1"/>
    <xf numFmtId="3" fontId="122" fillId="64" borderId="290" xfId="1" applyNumberFormat="1" applyFont="1" applyFill="1" applyBorder="1" applyAlignment="1">
      <alignment horizontal="right"/>
    </xf>
    <xf numFmtId="4" fontId="122" fillId="83" borderId="290" xfId="1" applyNumberFormat="1" applyFont="1" applyFill="1" applyBorder="1" applyAlignment="1"/>
    <xf numFmtId="4" fontId="122" fillId="83" borderId="418" xfId="1" applyNumberFormat="1" applyFont="1" applyFill="1" applyBorder="1" applyAlignment="1"/>
    <xf numFmtId="4" fontId="122" fillId="64" borderId="285" xfId="1" applyNumberFormat="1" applyFont="1" applyFill="1" applyBorder="1" applyAlignment="1"/>
    <xf numFmtId="4" fontId="122" fillId="64" borderId="224" xfId="1" applyNumberFormat="1" applyFont="1" applyFill="1" applyBorder="1" applyAlignment="1"/>
    <xf numFmtId="0" fontId="131" fillId="0" borderId="314" xfId="207" applyFont="1" applyFill="1" applyBorder="1" applyAlignment="1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47" fillId="37" borderId="92" xfId="0" applyNumberFormat="1" applyFont="1" applyFill="1" applyBorder="1" applyAlignment="1">
      <alignment horizontal="center" vertical="center"/>
    </xf>
    <xf numFmtId="0" fontId="47" fillId="0" borderId="76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102" xfId="0" applyFont="1" applyBorder="1" applyAlignment="1">
      <alignment horizontal="left" vertical="center" textRotation="90" wrapText="1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6" fillId="0" borderId="62" xfId="0" applyFont="1" applyBorder="1"/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132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6" fillId="31" borderId="10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4" fontId="47" fillId="0" borderId="0" xfId="0" applyNumberFormat="1" applyFont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top" wrapText="1"/>
    </xf>
    <xf numFmtId="4" fontId="148" fillId="64" borderId="0" xfId="0" applyNumberFormat="1" applyFont="1" applyFill="1" applyBorder="1" applyAlignment="1">
      <alignment horizontal="center" vertical="top" wrapText="1"/>
    </xf>
    <xf numFmtId="4" fontId="148" fillId="64" borderId="193" xfId="0" applyNumberFormat="1" applyFont="1" applyFill="1" applyBorder="1" applyAlignment="1">
      <alignment horizontal="center" vertical="top" wrapText="1"/>
    </xf>
    <xf numFmtId="2" fontId="123" fillId="85" borderId="288" xfId="0" applyNumberFormat="1" applyFont="1" applyFill="1" applyBorder="1" applyAlignment="1">
      <alignment horizontal="center" vertical="center" wrapText="1"/>
    </xf>
    <xf numFmtId="2" fontId="123" fillId="85" borderId="294" xfId="0" applyNumberFormat="1" applyFont="1" applyFill="1" applyBorder="1" applyAlignment="1">
      <alignment horizontal="center" vertical="center" wrapText="1"/>
    </xf>
    <xf numFmtId="2" fontId="123" fillId="85" borderId="322" xfId="0" applyNumberFormat="1" applyFont="1" applyFill="1" applyBorder="1" applyAlignment="1">
      <alignment horizontal="center" vertical="center" wrapText="1"/>
    </xf>
    <xf numFmtId="2" fontId="123" fillId="59" borderId="294" xfId="0" applyNumberFormat="1" applyFont="1" applyFill="1" applyBorder="1" applyAlignment="1">
      <alignment horizontal="center" vertical="center" wrapText="1"/>
    </xf>
    <xf numFmtId="2" fontId="123" fillId="59" borderId="293" xfId="0" applyNumberFormat="1" applyFont="1" applyFill="1" applyBorder="1" applyAlignment="1">
      <alignment horizontal="center" vertical="center" wrapText="1"/>
    </xf>
    <xf numFmtId="0" fontId="125" fillId="85" borderId="297" xfId="0" applyFont="1" applyFill="1" applyBorder="1" applyAlignment="1">
      <alignment horizontal="center" vertical="center"/>
    </xf>
    <xf numFmtId="0" fontId="125" fillId="85" borderId="319" xfId="0" applyFont="1" applyFill="1" applyBorder="1" applyAlignment="1">
      <alignment horizontal="center" vertical="center"/>
    </xf>
    <xf numFmtId="0" fontId="125" fillId="85" borderId="302" xfId="0" applyFont="1" applyFill="1" applyBorder="1" applyAlignment="1">
      <alignment horizontal="center" vertical="center"/>
    </xf>
    <xf numFmtId="0" fontId="125" fillId="85" borderId="195" xfId="0" applyFont="1" applyFill="1" applyBorder="1" applyAlignment="1">
      <alignment horizontal="center" vertical="center"/>
    </xf>
    <xf numFmtId="0" fontId="125" fillId="85" borderId="0" xfId="0" applyFont="1" applyFill="1" applyBorder="1" applyAlignment="1">
      <alignment horizontal="center" vertical="center"/>
    </xf>
    <xf numFmtId="0" fontId="125" fillId="85" borderId="190" xfId="0" applyFont="1" applyFill="1" applyBorder="1" applyAlignment="1">
      <alignment horizontal="center" vertical="center"/>
    </xf>
    <xf numFmtId="0" fontId="125" fillId="85" borderId="173" xfId="0" applyFont="1" applyFill="1" applyBorder="1" applyAlignment="1">
      <alignment horizontal="center" vertical="center"/>
    </xf>
    <xf numFmtId="0" fontId="125" fillId="85" borderId="193" xfId="0" applyFont="1" applyFill="1" applyBorder="1" applyAlignment="1">
      <alignment horizontal="center" vertical="center"/>
    </xf>
    <xf numFmtId="0" fontId="125" fillId="85" borderId="189" xfId="0" applyFont="1" applyFill="1" applyBorder="1" applyAlignment="1">
      <alignment horizontal="center" vertical="center"/>
    </xf>
    <xf numFmtId="2" fontId="47" fillId="59" borderId="297" xfId="0" applyNumberFormat="1" applyFont="1" applyFill="1" applyBorder="1" applyAlignment="1">
      <alignment horizontal="center" vertical="center" wrapText="1"/>
    </xf>
    <xf numFmtId="2" fontId="47" fillId="59" borderId="319" xfId="0" applyNumberFormat="1" applyFont="1" applyFill="1" applyBorder="1" applyAlignment="1">
      <alignment horizontal="center" vertical="center" wrapText="1"/>
    </xf>
    <xf numFmtId="2" fontId="47" fillId="59" borderId="321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136" fillId="85" borderId="288" xfId="0" applyNumberFormat="1" applyFont="1" applyFill="1" applyBorder="1" applyAlignment="1">
      <alignment horizontal="center" vertical="center"/>
    </xf>
    <xf numFmtId="2" fontId="136" fillId="85" borderId="294" xfId="0" applyNumberFormat="1" applyFont="1" applyFill="1" applyBorder="1" applyAlignment="1">
      <alignment horizontal="center" vertical="center"/>
    </xf>
    <xf numFmtId="2" fontId="136" fillId="85" borderId="322" xfId="0" applyNumberFormat="1" applyFont="1" applyFill="1" applyBorder="1" applyAlignment="1">
      <alignment horizontal="center" vertical="center"/>
    </xf>
    <xf numFmtId="2" fontId="47" fillId="59" borderId="287" xfId="0" applyNumberFormat="1" applyFont="1" applyFill="1" applyBorder="1" applyAlignment="1">
      <alignment horizontal="center" vertical="center"/>
    </xf>
    <xf numFmtId="2" fontId="47" fillId="59" borderId="294" xfId="0" applyNumberFormat="1" applyFont="1" applyFill="1" applyBorder="1" applyAlignment="1">
      <alignment horizontal="center" vertical="center"/>
    </xf>
    <xf numFmtId="2" fontId="47" fillId="59" borderId="293" xfId="0" applyNumberFormat="1" applyFont="1" applyFill="1" applyBorder="1" applyAlignment="1">
      <alignment horizontal="center" vertical="center"/>
    </xf>
    <xf numFmtId="0" fontId="123" fillId="0" borderId="331" xfId="0" applyFont="1" applyBorder="1" applyAlignment="1">
      <alignment horizontal="center" vertical="center"/>
    </xf>
    <xf numFmtId="0" fontId="123" fillId="0" borderId="294" xfId="0" applyFont="1" applyBorder="1" applyAlignment="1">
      <alignment horizontal="center" vertical="center"/>
    </xf>
    <xf numFmtId="4" fontId="123" fillId="35" borderId="297" xfId="0" applyNumberFormat="1" applyFont="1" applyFill="1" applyBorder="1" applyAlignment="1">
      <alignment horizontal="center" vertical="center"/>
    </xf>
    <xf numFmtId="4" fontId="123" fillId="35" borderId="319" xfId="0" applyNumberFormat="1" applyFont="1" applyFill="1" applyBorder="1" applyAlignment="1">
      <alignment horizontal="center" vertical="center"/>
    </xf>
    <xf numFmtId="4" fontId="123" fillId="35" borderId="321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0" fontId="123" fillId="0" borderId="320" xfId="0" applyFont="1" applyBorder="1" applyAlignment="1">
      <alignment horizontal="center" vertical="center"/>
    </xf>
    <xf numFmtId="0" fontId="123" fillId="0" borderId="319" xfId="0" applyFont="1" applyBorder="1" applyAlignment="1">
      <alignment horizontal="center" vertical="center"/>
    </xf>
    <xf numFmtId="0" fontId="123" fillId="0" borderId="321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3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0" fontId="123" fillId="0" borderId="230" xfId="0" applyFont="1" applyBorder="1" applyAlignment="1">
      <alignment horizontal="center" vertical="center"/>
    </xf>
    <xf numFmtId="4" fontId="47" fillId="35" borderId="328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wrapText="1"/>
    </xf>
    <xf numFmtId="0" fontId="123" fillId="0" borderId="230" xfId="0" applyFont="1" applyBorder="1" applyAlignment="1">
      <alignment horizontal="center" vertical="center" wrapText="1"/>
    </xf>
    <xf numFmtId="2" fontId="125" fillId="63" borderId="320" xfId="0" applyNumberFormat="1" applyFont="1" applyFill="1" applyBorder="1" applyAlignment="1">
      <alignment horizontal="center" vertical="center"/>
    </xf>
    <xf numFmtId="2" fontId="125" fillId="63" borderId="319" xfId="0" applyNumberFormat="1" applyFont="1" applyFill="1" applyBorder="1" applyAlignment="1">
      <alignment horizontal="center" vertical="center"/>
    </xf>
    <xf numFmtId="2" fontId="125" fillId="63" borderId="201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3" xfId="0" applyNumberFormat="1" applyFont="1" applyFill="1" applyBorder="1" applyAlignment="1">
      <alignment horizontal="center" vertical="center"/>
    </xf>
    <xf numFmtId="2" fontId="123" fillId="61" borderId="288" xfId="0" applyNumberFormat="1" applyFont="1" applyFill="1" applyBorder="1" applyAlignment="1">
      <alignment horizontal="center" vertical="center" wrapText="1"/>
    </xf>
    <xf numFmtId="2" fontId="123" fillId="61" borderId="294" xfId="0" applyNumberFormat="1" applyFont="1" applyFill="1" applyBorder="1" applyAlignment="1">
      <alignment horizontal="center" vertical="center" wrapText="1"/>
    </xf>
    <xf numFmtId="2" fontId="123" fillId="61" borderId="293" xfId="0" applyNumberFormat="1" applyFont="1" applyFill="1" applyBorder="1" applyAlignment="1">
      <alignment horizontal="center" vertical="center" wrapText="1"/>
    </xf>
    <xf numFmtId="2" fontId="47" fillId="60" borderId="288" xfId="0" applyNumberFormat="1" applyFont="1" applyFill="1" applyBorder="1" applyAlignment="1">
      <alignment horizontal="center" vertical="center"/>
    </xf>
    <xf numFmtId="2" fontId="47" fillId="60" borderId="293" xfId="0" applyNumberFormat="1" applyFont="1" applyFill="1" applyBorder="1" applyAlignment="1">
      <alignment horizontal="center" vertical="center"/>
    </xf>
    <xf numFmtId="0" fontId="46" fillId="0" borderId="331" xfId="0" applyFont="1" applyBorder="1" applyAlignment="1">
      <alignment horizontal="center"/>
    </xf>
    <xf numFmtId="0" fontId="46" fillId="0" borderId="322" xfId="0" applyFont="1" applyBorder="1" applyAlignment="1">
      <alignment horizontal="center"/>
    </xf>
    <xf numFmtId="2" fontId="123" fillId="61" borderId="322" xfId="0" applyNumberFormat="1" applyFont="1" applyFill="1" applyBorder="1" applyAlignment="1">
      <alignment horizontal="center" vertical="center" wrapText="1"/>
    </xf>
    <xf numFmtId="2" fontId="123" fillId="60" borderId="297" xfId="0" applyNumberFormat="1" applyFont="1" applyFill="1" applyBorder="1" applyAlignment="1">
      <alignment horizontal="center" vertical="center" wrapText="1"/>
    </xf>
    <xf numFmtId="2" fontId="123" fillId="60" borderId="319" xfId="0" applyNumberFormat="1" applyFont="1" applyFill="1" applyBorder="1" applyAlignment="1">
      <alignment horizontal="center" vertical="center" wrapText="1"/>
    </xf>
    <xf numFmtId="2" fontId="123" fillId="60" borderId="321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4" fontId="47" fillId="59" borderId="340" xfId="0" applyNumberFormat="1" applyFont="1" applyFill="1" applyBorder="1" applyAlignment="1">
      <alignment horizontal="center" vertical="center" wrapText="1"/>
    </xf>
    <xf numFmtId="4" fontId="47" fillId="59" borderId="341" xfId="0" applyNumberFormat="1" applyFont="1" applyFill="1" applyBorder="1" applyAlignment="1">
      <alignment horizontal="center" vertical="center" wrapText="1"/>
    </xf>
    <xf numFmtId="4" fontId="47" fillId="59" borderId="342" xfId="0" applyNumberFormat="1" applyFont="1" applyFill="1" applyBorder="1" applyAlignment="1">
      <alignment horizontal="center" vertical="center" wrapText="1"/>
    </xf>
    <xf numFmtId="0" fontId="132" fillId="0" borderId="296" xfId="0" applyFont="1" applyBorder="1" applyAlignment="1">
      <alignment horizontal="center" vertical="center" wrapText="1"/>
    </xf>
    <xf numFmtId="0" fontId="132" fillId="0" borderId="230" xfId="0" applyFont="1" applyBorder="1" applyAlignment="1">
      <alignment horizontal="center" vertical="center" wrapText="1"/>
    </xf>
    <xf numFmtId="0" fontId="123" fillId="0" borderId="288" xfId="0" applyFont="1" applyBorder="1" applyAlignment="1">
      <alignment horizontal="center" vertical="center" wrapText="1"/>
    </xf>
    <xf numFmtId="0" fontId="123" fillId="0" borderId="322" xfId="0" applyFont="1" applyBorder="1" applyAlignment="1">
      <alignment horizontal="center" vertical="center" wrapText="1"/>
    </xf>
    <xf numFmtId="0" fontId="123" fillId="0" borderId="325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1" xfId="0" applyNumberFormat="1" applyFont="1" applyFill="1" applyBorder="1" applyAlignment="1">
      <alignment horizontal="center" vertical="center" wrapText="1"/>
    </xf>
    <xf numFmtId="4" fontId="123" fillId="35" borderId="294" xfId="0" applyNumberFormat="1" applyFont="1" applyFill="1" applyBorder="1" applyAlignment="1">
      <alignment horizontal="center" vertical="center" wrapText="1"/>
    </xf>
    <xf numFmtId="4" fontId="123" fillId="35" borderId="293" xfId="0" applyNumberFormat="1" applyFont="1" applyFill="1" applyBorder="1" applyAlignment="1">
      <alignment horizontal="center" vertical="center" wrapText="1"/>
    </xf>
    <xf numFmtId="0" fontId="56" fillId="0" borderId="446" xfId="0" applyFont="1" applyBorder="1" applyAlignment="1">
      <alignment horizontal="center" vertical="center" wrapText="1"/>
    </xf>
    <xf numFmtId="0" fontId="56" fillId="0" borderId="447" xfId="0" applyFont="1" applyBorder="1" applyAlignment="1">
      <alignment horizontal="center" vertical="center" wrapText="1"/>
    </xf>
    <xf numFmtId="0" fontId="56" fillId="0" borderId="448" xfId="0" applyFont="1" applyBorder="1" applyAlignment="1">
      <alignment horizontal="center" vertical="center" wrapText="1"/>
    </xf>
    <xf numFmtId="0" fontId="56" fillId="0" borderId="449" xfId="0" applyFont="1" applyBorder="1" applyAlignment="1">
      <alignment horizontal="center" vertical="center" wrapText="1"/>
    </xf>
    <xf numFmtId="0" fontId="56" fillId="0" borderId="450" xfId="0" applyFont="1" applyBorder="1" applyAlignment="1">
      <alignment horizontal="center" vertical="center" wrapText="1"/>
    </xf>
    <xf numFmtId="0" fontId="56" fillId="0" borderId="451" xfId="0" applyFont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textRotation="90" wrapText="1"/>
    </xf>
    <xf numFmtId="0" fontId="123" fillId="0" borderId="197" xfId="0" applyFont="1" applyBorder="1" applyAlignment="1">
      <alignment horizontal="center" vertical="center" textRotation="90" wrapText="1"/>
    </xf>
    <xf numFmtId="0" fontId="123" fillId="0" borderId="230" xfId="0" applyFont="1" applyBorder="1" applyAlignment="1">
      <alignment horizontal="center" vertical="center" textRotation="90" wrapText="1"/>
    </xf>
    <xf numFmtId="0" fontId="147" fillId="0" borderId="297" xfId="0" applyFont="1" applyBorder="1" applyAlignment="1">
      <alignment horizontal="center" vertical="center" textRotation="90"/>
    </xf>
    <xf numFmtId="0" fontId="147" fillId="0" borderId="195" xfId="0" applyFont="1" applyBorder="1" applyAlignment="1">
      <alignment horizontal="center" vertical="center" textRotation="90"/>
    </xf>
    <xf numFmtId="0" fontId="147" fillId="0" borderId="173" xfId="0" applyFont="1" applyBorder="1" applyAlignment="1">
      <alignment horizontal="center" vertical="center" textRotation="90"/>
    </xf>
    <xf numFmtId="0" fontId="47" fillId="0" borderId="320" xfId="0" applyFont="1" applyBorder="1" applyAlignment="1">
      <alignment horizontal="center" vertical="center" textRotation="90" wrapText="1"/>
    </xf>
    <xf numFmtId="0" fontId="47" fillId="0" borderId="201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0" xfId="0" applyFont="1" applyBorder="1" applyAlignment="1">
      <alignment horizontal="center" vertical="center" textRotation="90" wrapText="1"/>
    </xf>
    <xf numFmtId="0" fontId="136" fillId="0" borderId="201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0" fontId="57" fillId="0" borderId="522" xfId="0" applyFont="1" applyBorder="1" applyAlignment="1">
      <alignment horizontal="center" vertical="center" textRotation="90" wrapText="1"/>
    </xf>
    <xf numFmtId="0" fontId="57" fillId="0" borderId="523" xfId="0" applyFont="1" applyBorder="1" applyAlignment="1">
      <alignment horizontal="center" vertical="center" textRotation="90" wrapText="1"/>
    </xf>
    <xf numFmtId="168" fontId="123" fillId="35" borderId="201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123" fillId="35" borderId="296" xfId="0" applyNumberFormat="1" applyFont="1" applyFill="1" applyBorder="1" applyAlignment="1">
      <alignment horizontal="center" vertical="center" textRotation="90" wrapText="1"/>
    </xf>
    <xf numFmtId="4" fontId="123" fillId="35" borderId="197" xfId="0" applyNumberFormat="1" applyFont="1" applyFill="1" applyBorder="1" applyAlignment="1">
      <alignment horizontal="center" vertical="center" textRotation="90" wrapText="1"/>
    </xf>
    <xf numFmtId="4" fontId="123" fillId="35" borderId="525" xfId="0" applyNumberFormat="1" applyFont="1" applyFill="1" applyBorder="1" applyAlignment="1">
      <alignment horizontal="center" vertical="center" textRotation="90" wrapText="1"/>
    </xf>
    <xf numFmtId="0" fontId="47" fillId="0" borderId="320" xfId="0" applyFont="1" applyFill="1" applyBorder="1" applyAlignment="1">
      <alignment horizontal="center" vertical="center" textRotation="90" wrapText="1"/>
    </xf>
    <xf numFmtId="0" fontId="47" fillId="0" borderId="201" xfId="0" applyFont="1" applyFill="1" applyBorder="1" applyAlignment="1">
      <alignment horizontal="center" vertical="center" textRotation="90" wrapText="1"/>
    </xf>
    <xf numFmtId="0" fontId="47" fillId="0" borderId="94" xfId="0" applyFont="1" applyFill="1" applyBorder="1" applyAlignment="1">
      <alignment horizontal="center" vertical="center" textRotation="90" wrapText="1"/>
    </xf>
    <xf numFmtId="168" fontId="47" fillId="35" borderId="296" xfId="0" applyNumberFormat="1" applyFont="1" applyFill="1" applyBorder="1" applyAlignment="1">
      <alignment horizontal="center" vertical="center" textRotation="90" wrapText="1"/>
    </xf>
    <xf numFmtId="168" fontId="47" fillId="35" borderId="197" xfId="0" applyNumberFormat="1" applyFont="1" applyFill="1" applyBorder="1" applyAlignment="1">
      <alignment horizontal="center" vertical="center" textRotation="90" wrapText="1"/>
    </xf>
    <xf numFmtId="4" fontId="47" fillId="35" borderId="524" xfId="0" applyNumberFormat="1" applyFont="1" applyFill="1" applyBorder="1" applyAlignment="1">
      <alignment horizontal="center" vertical="center" textRotation="90" wrapText="1"/>
    </xf>
    <xf numFmtId="4" fontId="47" fillId="35" borderId="201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0" fontId="56" fillId="0" borderId="297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56" fillId="0" borderId="305" xfId="0" applyFont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/>
    </xf>
    <xf numFmtId="0" fontId="56" fillId="0" borderId="319" xfId="0" applyFont="1" applyFill="1" applyBorder="1" applyAlignment="1">
      <alignment horizontal="center" vertical="center"/>
    </xf>
    <xf numFmtId="0" fontId="56" fillId="0" borderId="195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3" xfId="0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vertical="center" wrapText="1"/>
    </xf>
    <xf numFmtId="0" fontId="56" fillId="0" borderId="294" xfId="0" applyFont="1" applyBorder="1" applyAlignment="1">
      <alignment horizontal="center" vertical="center" wrapText="1"/>
    </xf>
    <xf numFmtId="0" fontId="56" fillId="0" borderId="362" xfId="0" applyFont="1" applyBorder="1" applyAlignment="1">
      <alignment horizontal="center" vertical="center"/>
    </xf>
    <xf numFmtId="0" fontId="56" fillId="0" borderId="322" xfId="0" applyFont="1" applyBorder="1" applyAlignment="1">
      <alignment horizontal="center" vertical="center"/>
    </xf>
    <xf numFmtId="0" fontId="56" fillId="0" borderId="32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5" fillId="63" borderId="320" xfId="0" applyFont="1" applyFill="1" applyBorder="1" applyAlignment="1">
      <alignment horizontal="center" vertical="center"/>
    </xf>
    <xf numFmtId="0" fontId="125" fillId="63" borderId="319" xfId="0" applyFont="1" applyFill="1" applyBorder="1" applyAlignment="1">
      <alignment horizontal="center" vertical="center"/>
    </xf>
    <xf numFmtId="0" fontId="125" fillId="63" borderId="201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3" xfId="0" applyFont="1" applyFill="1" applyBorder="1" applyAlignment="1">
      <alignment horizontal="center" vertical="center"/>
    </xf>
    <xf numFmtId="0" fontId="125" fillId="62" borderId="297" xfId="0" applyFont="1" applyFill="1" applyBorder="1" applyAlignment="1">
      <alignment horizontal="center" vertical="center"/>
    </xf>
    <xf numFmtId="0" fontId="125" fillId="62" borderId="319" xfId="0" applyFont="1" applyFill="1" applyBorder="1" applyAlignment="1">
      <alignment horizontal="center" vertical="center"/>
    </xf>
    <xf numFmtId="0" fontId="125" fillId="62" borderId="302" xfId="0" applyFont="1" applyFill="1" applyBorder="1" applyAlignment="1">
      <alignment horizontal="center" vertical="center"/>
    </xf>
    <xf numFmtId="0" fontId="125" fillId="62" borderId="195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3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136" fillId="62" borderId="288" xfId="0" applyNumberFormat="1" applyFont="1" applyFill="1" applyBorder="1" applyAlignment="1">
      <alignment horizontal="center" vertical="center"/>
    </xf>
    <xf numFmtId="2" fontId="136" fillId="62" borderId="294" xfId="0" applyNumberFormat="1" applyFont="1" applyFill="1" applyBorder="1" applyAlignment="1">
      <alignment horizontal="center" vertical="center"/>
    </xf>
    <xf numFmtId="2" fontId="136" fillId="62" borderId="322" xfId="0" applyNumberFormat="1" applyFont="1" applyFill="1" applyBorder="1" applyAlignment="1">
      <alignment horizontal="center" vertical="center"/>
    </xf>
    <xf numFmtId="2" fontId="47" fillId="59" borderId="288" xfId="0" applyNumberFormat="1" applyFont="1" applyFill="1" applyBorder="1" applyAlignment="1">
      <alignment horizontal="center" vertical="center"/>
    </xf>
    <xf numFmtId="2" fontId="47" fillId="60" borderId="319" xfId="0" applyNumberFormat="1" applyFont="1" applyFill="1" applyBorder="1" applyAlignment="1">
      <alignment horizontal="center" vertical="center" wrapText="1"/>
    </xf>
    <xf numFmtId="2" fontId="47" fillId="60" borderId="193" xfId="0" applyNumberFormat="1" applyFont="1" applyFill="1" applyBorder="1" applyAlignment="1">
      <alignment horizontal="center" vertical="center" wrapText="1"/>
    </xf>
    <xf numFmtId="2" fontId="123" fillId="62" borderId="288" xfId="0" applyNumberFormat="1" applyFont="1" applyFill="1" applyBorder="1" applyAlignment="1">
      <alignment horizontal="center" vertical="center" wrapText="1"/>
    </xf>
    <xf numFmtId="2" fontId="123" fillId="62" borderId="294" xfId="0" applyNumberFormat="1" applyFont="1" applyFill="1" applyBorder="1" applyAlignment="1">
      <alignment horizontal="center" vertical="center" wrapText="1"/>
    </xf>
    <xf numFmtId="2" fontId="123" fillId="62" borderId="322" xfId="0" applyNumberFormat="1" applyFont="1" applyFill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 wrapText="1"/>
    </xf>
    <xf numFmtId="0" fontId="56" fillId="0" borderId="319" xfId="0" applyFont="1" applyFill="1" applyBorder="1" applyAlignment="1">
      <alignment horizontal="center" vertical="center" wrapText="1"/>
    </xf>
    <xf numFmtId="0" fontId="56" fillId="0" borderId="195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3" xfId="0" applyFont="1" applyFill="1" applyBorder="1" applyAlignment="1">
      <alignment horizontal="center" vertical="center" wrapText="1"/>
    </xf>
    <xf numFmtId="0" fontId="56" fillId="0" borderId="319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93" xfId="0" applyFont="1" applyBorder="1" applyAlignment="1">
      <alignment horizontal="center" vertical="center" wrapText="1"/>
    </xf>
    <xf numFmtId="0" fontId="150" fillId="0" borderId="297" xfId="0" applyFont="1" applyBorder="1" applyAlignment="1">
      <alignment horizontal="center" vertical="center" wrapText="1"/>
    </xf>
    <xf numFmtId="0" fontId="150" fillId="0" borderId="321" xfId="0" applyFont="1" applyBorder="1" applyAlignment="1">
      <alignment horizontal="center" vertical="center" wrapText="1"/>
    </xf>
    <xf numFmtId="0" fontId="150" fillId="0" borderId="350" xfId="0" applyFont="1" applyBorder="1" applyAlignment="1">
      <alignment horizontal="center" vertical="center" wrapText="1"/>
    </xf>
    <xf numFmtId="0" fontId="150" fillId="0" borderId="351" xfId="0" applyFont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4" fontId="56" fillId="0" borderId="297" xfId="0" applyNumberFormat="1" applyFont="1" applyFill="1" applyBorder="1" applyAlignment="1">
      <alignment horizontal="center" vertical="center" wrapText="1"/>
    </xf>
    <xf numFmtId="4" fontId="56" fillId="0" borderId="321" xfId="0" applyNumberFormat="1" applyFont="1" applyFill="1" applyBorder="1" applyAlignment="1">
      <alignment horizontal="center" vertical="center"/>
    </xf>
    <xf numFmtId="4" fontId="56" fillId="0" borderId="195" xfId="0" applyNumberFormat="1" applyFont="1" applyFill="1" applyBorder="1" applyAlignment="1">
      <alignment horizontal="center" vertical="center"/>
    </xf>
    <xf numFmtId="4" fontId="56" fillId="0" borderId="54" xfId="0" applyNumberFormat="1" applyFont="1" applyFill="1" applyBorder="1" applyAlignment="1">
      <alignment horizontal="center" vertical="center"/>
    </xf>
    <xf numFmtId="4" fontId="56" fillId="0" borderId="173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296" xfId="0" applyNumberFormat="1" applyFont="1" applyFill="1" applyBorder="1" applyAlignment="1">
      <alignment horizontal="center" vertical="center"/>
    </xf>
    <xf numFmtId="4" fontId="56" fillId="0" borderId="197" xfId="0" applyNumberFormat="1" applyFont="1" applyFill="1" applyBorder="1" applyAlignment="1">
      <alignment horizontal="center" vertical="center"/>
    </xf>
    <xf numFmtId="4" fontId="56" fillId="0" borderId="230" xfId="0" applyNumberFormat="1" applyFont="1" applyFill="1" applyBorder="1" applyAlignment="1">
      <alignment horizontal="center" vertical="center"/>
    </xf>
    <xf numFmtId="4" fontId="56" fillId="0" borderId="320" xfId="0" applyNumberFormat="1" applyFont="1" applyFill="1" applyBorder="1" applyAlignment="1">
      <alignment horizontal="center" vertical="center"/>
    </xf>
    <xf numFmtId="4" fontId="56" fillId="0" borderId="201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58" xfId="0" applyNumberFormat="1" applyFont="1" applyBorder="1" applyAlignment="1">
      <alignment horizontal="center" vertical="center" wrapText="1"/>
    </xf>
    <xf numFmtId="4" fontId="47" fillId="0" borderId="363" xfId="0" applyNumberFormat="1" applyFont="1" applyBorder="1" applyAlignment="1">
      <alignment horizontal="center" vertical="center" wrapText="1"/>
    </xf>
    <xf numFmtId="4" fontId="47" fillId="0" borderId="368" xfId="0" applyNumberFormat="1" applyFont="1" applyBorder="1" applyAlignment="1">
      <alignment horizontal="center" vertical="center" wrapText="1"/>
    </xf>
    <xf numFmtId="4" fontId="47" fillId="35" borderId="296" xfId="0" applyNumberFormat="1" applyFont="1" applyFill="1" applyBorder="1" applyAlignment="1">
      <alignment horizontal="center" vertical="center" wrapText="1"/>
    </xf>
    <xf numFmtId="4" fontId="47" fillId="35" borderId="230" xfId="0" applyNumberFormat="1" applyFont="1" applyFill="1" applyBorder="1" applyAlignment="1">
      <alignment horizontal="center" vertical="center" wrapText="1"/>
    </xf>
    <xf numFmtId="4" fontId="47" fillId="35" borderId="325" xfId="0" applyNumberFormat="1" applyFont="1" applyFill="1" applyBorder="1" applyAlignment="1">
      <alignment horizontal="center" vertical="center" wrapText="1"/>
    </xf>
    <xf numFmtId="4" fontId="47" fillId="35" borderId="95" xfId="0" applyNumberFormat="1" applyFont="1" applyFill="1" applyBorder="1" applyAlignment="1">
      <alignment horizontal="center" vertical="center" wrapText="1"/>
    </xf>
    <xf numFmtId="2" fontId="47" fillId="61" borderId="288" xfId="0" applyNumberFormat="1" applyFont="1" applyFill="1" applyBorder="1" applyAlignment="1">
      <alignment horizontal="center" vertical="center"/>
    </xf>
    <xf numFmtId="2" fontId="47" fillId="61" borderId="294" xfId="0" applyNumberFormat="1" applyFont="1" applyFill="1" applyBorder="1" applyAlignment="1">
      <alignment horizontal="center" vertical="center"/>
    </xf>
    <xf numFmtId="2" fontId="47" fillId="61" borderId="322" xfId="0" applyNumberFormat="1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wrapText="1"/>
    </xf>
    <xf numFmtId="0" fontId="56" fillId="0" borderId="322" xfId="0" applyFont="1" applyBorder="1" applyAlignment="1">
      <alignment horizontal="center" wrapText="1"/>
    </xf>
    <xf numFmtId="4" fontId="56" fillId="0" borderId="331" xfId="0" applyNumberFormat="1" applyFont="1" applyBorder="1" applyAlignment="1">
      <alignment horizontal="center" vertical="center" wrapText="1"/>
    </xf>
    <xf numFmtId="4" fontId="56" fillId="0" borderId="322" xfId="0" applyNumberFormat="1" applyFont="1" applyBorder="1" applyAlignment="1">
      <alignment horizontal="center" vertical="center" wrapText="1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0066"/>
      <color rgb="FFFFFF99"/>
      <color rgb="FFFFFF00"/>
      <color rgb="FFFFFF66"/>
      <color rgb="FFCC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1226344</xdr:colOff>
      <xdr:row>0</xdr:row>
      <xdr:rowOff>2</xdr:rowOff>
    </xdr:from>
    <xdr:to>
      <xdr:col>3</xdr:col>
      <xdr:colOff>3119438</xdr:colOff>
      <xdr:row>4</xdr:row>
      <xdr:rowOff>0</xdr:rowOff>
    </xdr:to>
    <xdr:pic>
      <xdr:nvPicPr>
        <xdr:cNvPr id="4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"/>
          <a:ext cx="1893094" cy="1714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89" t="s">
        <v>399</v>
      </c>
      <c r="B1" s="3689"/>
      <c r="C1" s="3689"/>
      <c r="D1" s="3689"/>
      <c r="E1" s="3689"/>
      <c r="F1" s="3689"/>
      <c r="G1" s="3689"/>
      <c r="H1" s="3689"/>
      <c r="I1" s="3689"/>
      <c r="J1" s="3689"/>
      <c r="K1" s="3689"/>
      <c r="L1" s="3689"/>
      <c r="M1" s="3689"/>
      <c r="N1" s="3689"/>
      <c r="O1" s="3689"/>
      <c r="P1" s="3689"/>
      <c r="Q1" s="3689"/>
      <c r="R1" s="3689"/>
      <c r="S1" s="3689"/>
      <c r="T1" s="3690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3587" t="s">
        <v>433</v>
      </c>
      <c r="V3" s="3587"/>
      <c r="W3" s="3587"/>
      <c r="X3" s="3587"/>
      <c r="Y3" s="3587"/>
      <c r="Z3" s="3587"/>
      <c r="AA3" s="3587"/>
      <c r="AB3" s="3587"/>
      <c r="AC3" s="3587"/>
      <c r="AD3" s="3587"/>
      <c r="AE3" s="3587"/>
      <c r="AF3" s="3587"/>
      <c r="AG3" s="3587"/>
      <c r="AH3" s="3587"/>
      <c r="AI3" s="3587"/>
      <c r="AJ3" s="3587"/>
      <c r="AK3" s="3588"/>
      <c r="AL3" s="3709" t="s">
        <v>448</v>
      </c>
      <c r="AM3" s="3709"/>
      <c r="AN3" s="3709"/>
      <c r="AO3" s="3709"/>
      <c r="AP3" s="3709"/>
      <c r="AQ3" s="3709"/>
      <c r="AR3" s="3709"/>
      <c r="AS3" s="3709"/>
      <c r="AT3" s="3709"/>
      <c r="AU3" s="3709"/>
      <c r="AV3" s="3709"/>
      <c r="AW3" s="3709"/>
      <c r="AX3" s="3709"/>
      <c r="AY3" s="3709"/>
      <c r="AZ3" s="3710"/>
      <c r="BA3" s="3587" t="s">
        <v>451</v>
      </c>
      <c r="BB3" s="3587"/>
      <c r="BC3" s="3587"/>
      <c r="BD3" s="3587"/>
      <c r="BE3" s="3587"/>
      <c r="BF3" s="3587"/>
      <c r="BG3" s="3587"/>
      <c r="BH3" s="3587"/>
      <c r="BI3" s="3587"/>
      <c r="BJ3" s="3587"/>
      <c r="BK3" s="3587"/>
      <c r="BL3" s="3587"/>
      <c r="BM3" s="3587"/>
      <c r="BN3" s="3587"/>
      <c r="BO3" s="3587"/>
      <c r="BP3" s="3587"/>
      <c r="BQ3" s="3588"/>
      <c r="BR3" s="3634" t="s">
        <v>469</v>
      </c>
      <c r="BS3" s="3634"/>
      <c r="BT3" s="3634"/>
      <c r="BU3" s="3634"/>
      <c r="BV3" s="3634"/>
      <c r="BW3" s="3634"/>
      <c r="BX3" s="3634"/>
      <c r="BY3" s="3634"/>
      <c r="BZ3" s="3634"/>
      <c r="CA3" s="3634"/>
      <c r="CB3" s="3634"/>
      <c r="CC3" s="3634"/>
      <c r="CD3" s="3634"/>
      <c r="CE3" s="3634"/>
      <c r="CF3" s="3635"/>
      <c r="CG3" s="3587" t="s">
        <v>468</v>
      </c>
      <c r="CH3" s="3587"/>
      <c r="CI3" s="3587"/>
      <c r="CJ3" s="3587"/>
      <c r="CK3" s="3587"/>
      <c r="CL3" s="3587"/>
      <c r="CM3" s="3587"/>
      <c r="CN3" s="3587"/>
      <c r="CO3" s="3587"/>
      <c r="CP3" s="3587"/>
      <c r="CQ3" s="3587"/>
      <c r="CR3" s="3587"/>
      <c r="CS3" s="3587"/>
      <c r="CT3" s="3587"/>
      <c r="CU3" s="3587"/>
      <c r="CV3" s="3587"/>
      <c r="CW3" s="3588"/>
      <c r="CX3" s="3634" t="s">
        <v>494</v>
      </c>
      <c r="CY3" s="3634"/>
      <c r="CZ3" s="3634"/>
      <c r="DA3" s="3634"/>
      <c r="DB3" s="3634"/>
      <c r="DC3" s="3634"/>
      <c r="DD3" s="3634"/>
      <c r="DE3" s="3634"/>
      <c r="DF3" s="3634"/>
      <c r="DG3" s="3634"/>
      <c r="DH3" s="3634"/>
      <c r="DI3" s="3634"/>
      <c r="DJ3" s="3634"/>
      <c r="DK3" s="3634"/>
      <c r="DL3" s="3635"/>
      <c r="DM3" s="3587" t="s">
        <v>495</v>
      </c>
      <c r="DN3" s="3587"/>
      <c r="DO3" s="3587"/>
      <c r="DP3" s="3587"/>
      <c r="DQ3" s="3587"/>
      <c r="DR3" s="3587"/>
      <c r="DS3" s="3587"/>
      <c r="DT3" s="3587"/>
      <c r="DU3" s="3587"/>
      <c r="DV3" s="3587"/>
      <c r="DW3" s="3587"/>
      <c r="DX3" s="3587"/>
      <c r="DY3" s="3587"/>
      <c r="DZ3" s="3587"/>
      <c r="EA3" s="3587"/>
      <c r="EB3" s="3587"/>
      <c r="EC3" s="3588"/>
      <c r="ED3" s="3634" t="s">
        <v>506</v>
      </c>
      <c r="EE3" s="3634"/>
      <c r="EF3" s="3634"/>
      <c r="EG3" s="3634"/>
      <c r="EH3" s="3634"/>
      <c r="EI3" s="3634"/>
      <c r="EJ3" s="3634"/>
      <c r="EK3" s="3634"/>
      <c r="EL3" s="3634"/>
      <c r="EM3" s="3634"/>
      <c r="EN3" s="3634"/>
      <c r="EO3" s="3634"/>
      <c r="EP3" s="3634"/>
      <c r="EQ3" s="3634"/>
      <c r="ER3" s="3635"/>
      <c r="ES3" s="3587" t="s">
        <v>507</v>
      </c>
      <c r="ET3" s="3587"/>
      <c r="EU3" s="3587"/>
      <c r="EV3" s="3587"/>
      <c r="EW3" s="3587"/>
      <c r="EX3" s="3587"/>
      <c r="EY3" s="3587"/>
      <c r="EZ3" s="3587"/>
      <c r="FA3" s="3587"/>
      <c r="FB3" s="3587"/>
      <c r="FC3" s="3587"/>
      <c r="FD3" s="3587"/>
      <c r="FE3" s="3587"/>
      <c r="FF3" s="3587"/>
      <c r="FG3" s="3587"/>
      <c r="FH3" s="3587"/>
      <c r="FI3" s="3588"/>
      <c r="FJ3" s="3634" t="s">
        <v>537</v>
      </c>
      <c r="FK3" s="3634"/>
      <c r="FL3" s="3634"/>
      <c r="FM3" s="3634"/>
      <c r="FN3" s="3634"/>
      <c r="FO3" s="3634"/>
      <c r="FP3" s="3634"/>
      <c r="FQ3" s="3634"/>
      <c r="FR3" s="3634"/>
      <c r="FS3" s="3634"/>
      <c r="FT3" s="3634"/>
      <c r="FU3" s="3634"/>
      <c r="FV3" s="3634"/>
      <c r="FW3" s="3634"/>
      <c r="FX3" s="3635"/>
      <c r="FY3" s="3587" t="s">
        <v>521</v>
      </c>
      <c r="FZ3" s="3587"/>
      <c r="GA3" s="3587"/>
      <c r="GB3" s="3587"/>
      <c r="GC3" s="3587"/>
      <c r="GD3" s="3587"/>
      <c r="GE3" s="3587"/>
      <c r="GF3" s="3587"/>
      <c r="GG3" s="3587"/>
      <c r="GH3" s="3587"/>
      <c r="GI3" s="3587"/>
      <c r="GJ3" s="3587"/>
      <c r="GK3" s="3587"/>
      <c r="GL3" s="3587"/>
      <c r="GM3" s="3587"/>
      <c r="GN3" s="3587"/>
      <c r="GO3" s="3588"/>
      <c r="GP3" s="3634" t="s">
        <v>536</v>
      </c>
      <c r="GQ3" s="3634"/>
      <c r="GR3" s="3634"/>
      <c r="GS3" s="3634"/>
      <c r="GT3" s="3634"/>
      <c r="GU3" s="3634"/>
      <c r="GV3" s="3634"/>
      <c r="GW3" s="3634"/>
      <c r="GX3" s="3634"/>
      <c r="GY3" s="3634"/>
      <c r="GZ3" s="3634"/>
      <c r="HA3" s="3634"/>
      <c r="HB3" s="3634"/>
      <c r="HC3" s="3634"/>
      <c r="HD3" s="3635"/>
      <c r="HE3" s="3587" t="s">
        <v>538</v>
      </c>
      <c r="HF3" s="3587"/>
      <c r="HG3" s="3587"/>
      <c r="HH3" s="3587"/>
      <c r="HI3" s="3587"/>
      <c r="HJ3" s="3587"/>
      <c r="HK3" s="3587"/>
      <c r="HL3" s="3587"/>
      <c r="HM3" s="3587"/>
      <c r="HN3" s="3587"/>
      <c r="HO3" s="3587"/>
      <c r="HP3" s="3587"/>
      <c r="HQ3" s="3587"/>
      <c r="HR3" s="3587"/>
      <c r="HS3" s="3587"/>
      <c r="HT3" s="3587"/>
      <c r="HU3" s="3588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89"/>
      <c r="V4" s="3589"/>
      <c r="W4" s="3589"/>
      <c r="X4" s="3589"/>
      <c r="Y4" s="3589"/>
      <c r="Z4" s="3589"/>
      <c r="AA4" s="3589"/>
      <c r="AB4" s="3589"/>
      <c r="AC4" s="3589"/>
      <c r="AD4" s="3589"/>
      <c r="AE4" s="3589"/>
      <c r="AF4" s="3589"/>
      <c r="AG4" s="3589"/>
      <c r="AH4" s="3589"/>
      <c r="AI4" s="3589"/>
      <c r="AJ4" s="3589"/>
      <c r="AK4" s="3590"/>
      <c r="AL4" s="3711"/>
      <c r="AM4" s="3711"/>
      <c r="AN4" s="3711"/>
      <c r="AO4" s="3711"/>
      <c r="AP4" s="3711"/>
      <c r="AQ4" s="3711"/>
      <c r="AR4" s="3711"/>
      <c r="AS4" s="3711"/>
      <c r="AT4" s="3711"/>
      <c r="AU4" s="3711"/>
      <c r="AV4" s="3711"/>
      <c r="AW4" s="3711"/>
      <c r="AX4" s="3711"/>
      <c r="AY4" s="3711"/>
      <c r="AZ4" s="3712"/>
      <c r="BA4" s="3589"/>
      <c r="BB4" s="3589"/>
      <c r="BC4" s="3589"/>
      <c r="BD4" s="3589"/>
      <c r="BE4" s="3589"/>
      <c r="BF4" s="3589"/>
      <c r="BG4" s="3589"/>
      <c r="BH4" s="3589"/>
      <c r="BI4" s="3589"/>
      <c r="BJ4" s="3589"/>
      <c r="BK4" s="3589"/>
      <c r="BL4" s="3589"/>
      <c r="BM4" s="3589"/>
      <c r="BN4" s="3589"/>
      <c r="BO4" s="3589"/>
      <c r="BP4" s="3589"/>
      <c r="BQ4" s="3590"/>
      <c r="BR4" s="3636"/>
      <c r="BS4" s="3636"/>
      <c r="BT4" s="3636"/>
      <c r="BU4" s="3636"/>
      <c r="BV4" s="3636"/>
      <c r="BW4" s="3636"/>
      <c r="BX4" s="3636"/>
      <c r="BY4" s="3636"/>
      <c r="BZ4" s="3636"/>
      <c r="CA4" s="3636"/>
      <c r="CB4" s="3636"/>
      <c r="CC4" s="3636"/>
      <c r="CD4" s="3636"/>
      <c r="CE4" s="3636"/>
      <c r="CF4" s="3637"/>
      <c r="CG4" s="3589"/>
      <c r="CH4" s="3589"/>
      <c r="CI4" s="3589"/>
      <c r="CJ4" s="3589"/>
      <c r="CK4" s="3589"/>
      <c r="CL4" s="3589"/>
      <c r="CM4" s="3589"/>
      <c r="CN4" s="3589"/>
      <c r="CO4" s="3589"/>
      <c r="CP4" s="3589"/>
      <c r="CQ4" s="3589"/>
      <c r="CR4" s="3589"/>
      <c r="CS4" s="3589"/>
      <c r="CT4" s="3589"/>
      <c r="CU4" s="3589"/>
      <c r="CV4" s="3589"/>
      <c r="CW4" s="3590"/>
      <c r="CX4" s="3636"/>
      <c r="CY4" s="3636"/>
      <c r="CZ4" s="3636"/>
      <c r="DA4" s="3636"/>
      <c r="DB4" s="3636"/>
      <c r="DC4" s="3636"/>
      <c r="DD4" s="3636"/>
      <c r="DE4" s="3636"/>
      <c r="DF4" s="3636"/>
      <c r="DG4" s="3636"/>
      <c r="DH4" s="3636"/>
      <c r="DI4" s="3636"/>
      <c r="DJ4" s="3636"/>
      <c r="DK4" s="3636"/>
      <c r="DL4" s="3637"/>
      <c r="DM4" s="3589"/>
      <c r="DN4" s="3589"/>
      <c r="DO4" s="3589"/>
      <c r="DP4" s="3589"/>
      <c r="DQ4" s="3589"/>
      <c r="DR4" s="3589"/>
      <c r="DS4" s="3589"/>
      <c r="DT4" s="3589"/>
      <c r="DU4" s="3589"/>
      <c r="DV4" s="3589"/>
      <c r="DW4" s="3589"/>
      <c r="DX4" s="3589"/>
      <c r="DY4" s="3589"/>
      <c r="DZ4" s="3589"/>
      <c r="EA4" s="3589"/>
      <c r="EB4" s="3589"/>
      <c r="EC4" s="3590"/>
      <c r="ED4" s="3636"/>
      <c r="EE4" s="3636"/>
      <c r="EF4" s="3636"/>
      <c r="EG4" s="3636"/>
      <c r="EH4" s="3636"/>
      <c r="EI4" s="3636"/>
      <c r="EJ4" s="3636"/>
      <c r="EK4" s="3636"/>
      <c r="EL4" s="3636"/>
      <c r="EM4" s="3636"/>
      <c r="EN4" s="3636"/>
      <c r="EO4" s="3636"/>
      <c r="EP4" s="3636"/>
      <c r="EQ4" s="3636"/>
      <c r="ER4" s="3637"/>
      <c r="ES4" s="3589"/>
      <c r="ET4" s="3589"/>
      <c r="EU4" s="3589"/>
      <c r="EV4" s="3589"/>
      <c r="EW4" s="3589"/>
      <c r="EX4" s="3589"/>
      <c r="EY4" s="3589"/>
      <c r="EZ4" s="3589"/>
      <c r="FA4" s="3589"/>
      <c r="FB4" s="3589"/>
      <c r="FC4" s="3589"/>
      <c r="FD4" s="3589"/>
      <c r="FE4" s="3589"/>
      <c r="FF4" s="3589"/>
      <c r="FG4" s="3589"/>
      <c r="FH4" s="3589"/>
      <c r="FI4" s="3590"/>
      <c r="FJ4" s="3636"/>
      <c r="FK4" s="3636"/>
      <c r="FL4" s="3636"/>
      <c r="FM4" s="3636"/>
      <c r="FN4" s="3636"/>
      <c r="FO4" s="3636"/>
      <c r="FP4" s="3636"/>
      <c r="FQ4" s="3636"/>
      <c r="FR4" s="3636"/>
      <c r="FS4" s="3636"/>
      <c r="FT4" s="3636"/>
      <c r="FU4" s="3636"/>
      <c r="FV4" s="3636"/>
      <c r="FW4" s="3636"/>
      <c r="FX4" s="3637"/>
      <c r="FY4" s="3589"/>
      <c r="FZ4" s="3589"/>
      <c r="GA4" s="3589"/>
      <c r="GB4" s="3589"/>
      <c r="GC4" s="3589"/>
      <c r="GD4" s="3589"/>
      <c r="GE4" s="3589"/>
      <c r="GF4" s="3589"/>
      <c r="GG4" s="3589"/>
      <c r="GH4" s="3589"/>
      <c r="GI4" s="3589"/>
      <c r="GJ4" s="3589"/>
      <c r="GK4" s="3589"/>
      <c r="GL4" s="3589"/>
      <c r="GM4" s="3589"/>
      <c r="GN4" s="3589"/>
      <c r="GO4" s="3590"/>
      <c r="GP4" s="3636"/>
      <c r="GQ4" s="3636"/>
      <c r="GR4" s="3636"/>
      <c r="GS4" s="3636"/>
      <c r="GT4" s="3636"/>
      <c r="GU4" s="3636"/>
      <c r="GV4" s="3636"/>
      <c r="GW4" s="3636"/>
      <c r="GX4" s="3636"/>
      <c r="GY4" s="3636"/>
      <c r="GZ4" s="3636"/>
      <c r="HA4" s="3636"/>
      <c r="HB4" s="3636"/>
      <c r="HC4" s="3636"/>
      <c r="HD4" s="3637"/>
      <c r="HE4" s="3589"/>
      <c r="HF4" s="3589"/>
      <c r="HG4" s="3589"/>
      <c r="HH4" s="3589"/>
      <c r="HI4" s="3589"/>
      <c r="HJ4" s="3589"/>
      <c r="HK4" s="3589"/>
      <c r="HL4" s="3589"/>
      <c r="HM4" s="3589"/>
      <c r="HN4" s="3589"/>
      <c r="HO4" s="3589"/>
      <c r="HP4" s="3589"/>
      <c r="HQ4" s="3589"/>
      <c r="HR4" s="3589"/>
      <c r="HS4" s="3589"/>
      <c r="HT4" s="3589"/>
      <c r="HU4" s="3590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91" t="s">
        <v>158</v>
      </c>
      <c r="V5" s="3592"/>
      <c r="W5" s="3595" t="s">
        <v>146</v>
      </c>
      <c r="X5" s="3596"/>
      <c r="Y5" s="3596"/>
      <c r="Z5" s="3596"/>
      <c r="AA5" s="3596"/>
      <c r="AB5" s="3596"/>
      <c r="AC5" s="3597"/>
      <c r="AD5" s="3598" t="s">
        <v>147</v>
      </c>
      <c r="AE5" s="3599"/>
      <c r="AF5" s="3599"/>
      <c r="AG5" s="3599"/>
      <c r="AH5" s="3599"/>
      <c r="AI5" s="3599"/>
      <c r="AJ5" s="3600"/>
      <c r="AK5" s="3601" t="s">
        <v>464</v>
      </c>
      <c r="AL5" s="3614" t="s">
        <v>158</v>
      </c>
      <c r="AM5" s="3614"/>
      <c r="AN5" s="3615"/>
      <c r="AO5" s="3618" t="s">
        <v>146</v>
      </c>
      <c r="AP5" s="3619"/>
      <c r="AQ5" s="3619"/>
      <c r="AR5" s="3619"/>
      <c r="AS5" s="3619"/>
      <c r="AT5" s="3620"/>
      <c r="AU5" s="3621" t="s">
        <v>147</v>
      </c>
      <c r="AV5" s="3622"/>
      <c r="AW5" s="3622"/>
      <c r="AX5" s="3622"/>
      <c r="AY5" s="3622"/>
      <c r="AZ5" s="3623"/>
      <c r="BA5" s="3591" t="s">
        <v>158</v>
      </c>
      <c r="BB5" s="3592"/>
      <c r="BC5" s="3595" t="s">
        <v>146</v>
      </c>
      <c r="BD5" s="3596"/>
      <c r="BE5" s="3596"/>
      <c r="BF5" s="3596"/>
      <c r="BG5" s="3596"/>
      <c r="BH5" s="3596"/>
      <c r="BI5" s="3597"/>
      <c r="BJ5" s="3598" t="s">
        <v>147</v>
      </c>
      <c r="BK5" s="3599"/>
      <c r="BL5" s="3599"/>
      <c r="BM5" s="3599"/>
      <c r="BN5" s="3599"/>
      <c r="BO5" s="3599"/>
      <c r="BP5" s="3600"/>
      <c r="BQ5" s="3601" t="s">
        <v>464</v>
      </c>
      <c r="BR5" s="3614" t="s">
        <v>158</v>
      </c>
      <c r="BS5" s="3614"/>
      <c r="BT5" s="3615"/>
      <c r="BU5" s="3618" t="s">
        <v>146</v>
      </c>
      <c r="BV5" s="3619"/>
      <c r="BW5" s="3619"/>
      <c r="BX5" s="3619"/>
      <c r="BY5" s="3619"/>
      <c r="BZ5" s="3620"/>
      <c r="CA5" s="3621" t="s">
        <v>147</v>
      </c>
      <c r="CB5" s="3622"/>
      <c r="CC5" s="3622"/>
      <c r="CD5" s="3622"/>
      <c r="CE5" s="3622"/>
      <c r="CF5" s="3623"/>
      <c r="CG5" s="3591" t="s">
        <v>158</v>
      </c>
      <c r="CH5" s="3592"/>
      <c r="CI5" s="3595" t="s">
        <v>146</v>
      </c>
      <c r="CJ5" s="3596"/>
      <c r="CK5" s="3596"/>
      <c r="CL5" s="3596"/>
      <c r="CM5" s="3596"/>
      <c r="CN5" s="3596"/>
      <c r="CO5" s="3597"/>
      <c r="CP5" s="3598" t="s">
        <v>147</v>
      </c>
      <c r="CQ5" s="3599"/>
      <c r="CR5" s="3599"/>
      <c r="CS5" s="3599"/>
      <c r="CT5" s="3599"/>
      <c r="CU5" s="3599"/>
      <c r="CV5" s="3600"/>
      <c r="CW5" s="3601" t="s">
        <v>464</v>
      </c>
      <c r="CX5" s="3614" t="s">
        <v>158</v>
      </c>
      <c r="CY5" s="3614"/>
      <c r="CZ5" s="3615"/>
      <c r="DA5" s="3618" t="s">
        <v>146</v>
      </c>
      <c r="DB5" s="3619"/>
      <c r="DC5" s="3619"/>
      <c r="DD5" s="3619"/>
      <c r="DE5" s="3619"/>
      <c r="DF5" s="3620"/>
      <c r="DG5" s="3621" t="s">
        <v>147</v>
      </c>
      <c r="DH5" s="3622"/>
      <c r="DI5" s="3622"/>
      <c r="DJ5" s="3622"/>
      <c r="DK5" s="3622"/>
      <c r="DL5" s="3623"/>
      <c r="DM5" s="3591" t="s">
        <v>158</v>
      </c>
      <c r="DN5" s="3592"/>
      <c r="DO5" s="3595" t="s">
        <v>146</v>
      </c>
      <c r="DP5" s="3596"/>
      <c r="DQ5" s="3596"/>
      <c r="DR5" s="3596"/>
      <c r="DS5" s="3596"/>
      <c r="DT5" s="3596"/>
      <c r="DU5" s="3597"/>
      <c r="DV5" s="3598" t="s">
        <v>147</v>
      </c>
      <c r="DW5" s="3599"/>
      <c r="DX5" s="3599"/>
      <c r="DY5" s="3599"/>
      <c r="DZ5" s="3599"/>
      <c r="EA5" s="3599"/>
      <c r="EB5" s="3600"/>
      <c r="EC5" s="3601" t="s">
        <v>464</v>
      </c>
      <c r="ED5" s="3614" t="s">
        <v>158</v>
      </c>
      <c r="EE5" s="3614"/>
      <c r="EF5" s="3615"/>
      <c r="EG5" s="3618" t="s">
        <v>146</v>
      </c>
      <c r="EH5" s="3619"/>
      <c r="EI5" s="3619"/>
      <c r="EJ5" s="3619"/>
      <c r="EK5" s="3619"/>
      <c r="EL5" s="3620"/>
      <c r="EM5" s="3621" t="s">
        <v>147</v>
      </c>
      <c r="EN5" s="3622"/>
      <c r="EO5" s="3622"/>
      <c r="EP5" s="3622"/>
      <c r="EQ5" s="3622"/>
      <c r="ER5" s="3623"/>
      <c r="ES5" s="3591" t="s">
        <v>158</v>
      </c>
      <c r="ET5" s="3592"/>
      <c r="EU5" s="3595" t="s">
        <v>146</v>
      </c>
      <c r="EV5" s="3596"/>
      <c r="EW5" s="3596"/>
      <c r="EX5" s="3596"/>
      <c r="EY5" s="3596"/>
      <c r="EZ5" s="3596"/>
      <c r="FA5" s="3597"/>
      <c r="FB5" s="3598" t="s">
        <v>147</v>
      </c>
      <c r="FC5" s="3599"/>
      <c r="FD5" s="3599"/>
      <c r="FE5" s="3599"/>
      <c r="FF5" s="3599"/>
      <c r="FG5" s="3599"/>
      <c r="FH5" s="3600"/>
      <c r="FI5" s="3601" t="s">
        <v>464</v>
      </c>
      <c r="FJ5" s="3614" t="s">
        <v>158</v>
      </c>
      <c r="FK5" s="3614"/>
      <c r="FL5" s="3615"/>
      <c r="FM5" s="3618" t="s">
        <v>146</v>
      </c>
      <c r="FN5" s="3619"/>
      <c r="FO5" s="3619"/>
      <c r="FP5" s="3619"/>
      <c r="FQ5" s="3619"/>
      <c r="FR5" s="3620"/>
      <c r="FS5" s="3621" t="s">
        <v>147</v>
      </c>
      <c r="FT5" s="3622"/>
      <c r="FU5" s="3622"/>
      <c r="FV5" s="3622"/>
      <c r="FW5" s="3622"/>
      <c r="FX5" s="3623"/>
      <c r="FY5" s="3591" t="s">
        <v>158</v>
      </c>
      <c r="FZ5" s="3592"/>
      <c r="GA5" s="3595" t="s">
        <v>146</v>
      </c>
      <c r="GB5" s="3596"/>
      <c r="GC5" s="3596"/>
      <c r="GD5" s="3596"/>
      <c r="GE5" s="3596"/>
      <c r="GF5" s="3596"/>
      <c r="GG5" s="3597"/>
      <c r="GH5" s="3598" t="s">
        <v>147</v>
      </c>
      <c r="GI5" s="3599"/>
      <c r="GJ5" s="3599"/>
      <c r="GK5" s="3599"/>
      <c r="GL5" s="3599"/>
      <c r="GM5" s="3599"/>
      <c r="GN5" s="3600"/>
      <c r="GO5" s="3601" t="s">
        <v>464</v>
      </c>
      <c r="GP5" s="3614" t="s">
        <v>158</v>
      </c>
      <c r="GQ5" s="3614"/>
      <c r="GR5" s="3615"/>
      <c r="GS5" s="3618" t="s">
        <v>146</v>
      </c>
      <c r="GT5" s="3619"/>
      <c r="GU5" s="3619"/>
      <c r="GV5" s="3619"/>
      <c r="GW5" s="3619"/>
      <c r="GX5" s="3620"/>
      <c r="GY5" s="3621" t="s">
        <v>147</v>
      </c>
      <c r="GZ5" s="3622"/>
      <c r="HA5" s="3622"/>
      <c r="HB5" s="3622"/>
      <c r="HC5" s="3622"/>
      <c r="HD5" s="3623"/>
      <c r="HE5" s="3591" t="s">
        <v>158</v>
      </c>
      <c r="HF5" s="3592"/>
      <c r="HG5" s="3595" t="s">
        <v>146</v>
      </c>
      <c r="HH5" s="3596"/>
      <c r="HI5" s="3596"/>
      <c r="HJ5" s="3596"/>
      <c r="HK5" s="3596"/>
      <c r="HL5" s="3596"/>
      <c r="HM5" s="3597"/>
      <c r="HN5" s="3598" t="s">
        <v>147</v>
      </c>
      <c r="HO5" s="3599"/>
      <c r="HP5" s="3599"/>
      <c r="HQ5" s="3599"/>
      <c r="HR5" s="3599"/>
      <c r="HS5" s="3599"/>
      <c r="HT5" s="3600"/>
      <c r="HU5" s="3601" t="s">
        <v>464</v>
      </c>
    </row>
    <row r="6" spans="1:229" s="191" customFormat="1" ht="31.5" customHeight="1" x14ac:dyDescent="0.2">
      <c r="A6" s="3703"/>
      <c r="B6" s="3704"/>
      <c r="C6" s="3699" t="s">
        <v>0</v>
      </c>
      <c r="D6" s="3650" t="s">
        <v>1</v>
      </c>
      <c r="E6" s="3713" t="s">
        <v>2</v>
      </c>
      <c r="F6" s="3714"/>
      <c r="G6" s="3714"/>
      <c r="H6" s="3714"/>
      <c r="I6" s="3714"/>
      <c r="J6" s="3714"/>
      <c r="K6" s="3714"/>
      <c r="L6" s="3714"/>
      <c r="M6" s="3714"/>
      <c r="N6" s="3715"/>
      <c r="O6" s="3693" t="s">
        <v>128</v>
      </c>
      <c r="P6" s="3694"/>
      <c r="Q6" s="409" t="s">
        <v>129</v>
      </c>
      <c r="R6" s="3691" t="s">
        <v>133</v>
      </c>
      <c r="S6" s="3692"/>
      <c r="T6" s="3652" t="s">
        <v>167</v>
      </c>
      <c r="U6" s="3593"/>
      <c r="V6" s="3594"/>
      <c r="W6" s="3604" t="s">
        <v>128</v>
      </c>
      <c r="X6" s="3605"/>
      <c r="Y6" s="3606" t="s">
        <v>129</v>
      </c>
      <c r="Z6" s="3605"/>
      <c r="AA6" s="3606" t="s">
        <v>162</v>
      </c>
      <c r="AB6" s="3607"/>
      <c r="AC6" s="3608"/>
      <c r="AD6" s="3612" t="s">
        <v>128</v>
      </c>
      <c r="AE6" s="3613"/>
      <c r="AF6" s="411"/>
      <c r="AG6" s="3609" t="s">
        <v>162</v>
      </c>
      <c r="AH6" s="3610"/>
      <c r="AI6" s="3610"/>
      <c r="AJ6" s="3611"/>
      <c r="AK6" s="3602"/>
      <c r="AL6" s="3616"/>
      <c r="AM6" s="3616"/>
      <c r="AN6" s="3617"/>
      <c r="AO6" s="3624" t="s">
        <v>128</v>
      </c>
      <c r="AP6" s="3625"/>
      <c r="AQ6" s="3626" t="s">
        <v>129</v>
      </c>
      <c r="AR6" s="3625"/>
      <c r="AS6" s="3626" t="s">
        <v>162</v>
      </c>
      <c r="AT6" s="3638"/>
      <c r="AU6" s="3627" t="s">
        <v>128</v>
      </c>
      <c r="AV6" s="3628"/>
      <c r="AW6" s="3629" t="s">
        <v>162</v>
      </c>
      <c r="AX6" s="3630"/>
      <c r="AY6" s="3630"/>
      <c r="AZ6" s="3631"/>
      <c r="BA6" s="3593"/>
      <c r="BB6" s="3594"/>
      <c r="BC6" s="3604" t="s">
        <v>128</v>
      </c>
      <c r="BD6" s="3605"/>
      <c r="BE6" s="3606" t="s">
        <v>129</v>
      </c>
      <c r="BF6" s="3605"/>
      <c r="BG6" s="3606" t="s">
        <v>162</v>
      </c>
      <c r="BH6" s="3607"/>
      <c r="BI6" s="3608"/>
      <c r="BJ6" s="3612" t="s">
        <v>128</v>
      </c>
      <c r="BK6" s="3613"/>
      <c r="BL6" s="411"/>
      <c r="BM6" s="3609" t="s">
        <v>162</v>
      </c>
      <c r="BN6" s="3610"/>
      <c r="BO6" s="3610"/>
      <c r="BP6" s="3611"/>
      <c r="BQ6" s="3602"/>
      <c r="BR6" s="3616"/>
      <c r="BS6" s="3616"/>
      <c r="BT6" s="3617"/>
      <c r="BU6" s="3624" t="s">
        <v>128</v>
      </c>
      <c r="BV6" s="3625"/>
      <c r="BW6" s="3626" t="s">
        <v>129</v>
      </c>
      <c r="BX6" s="3625"/>
      <c r="BY6" s="3626" t="s">
        <v>162</v>
      </c>
      <c r="BZ6" s="3638"/>
      <c r="CA6" s="3627" t="s">
        <v>128</v>
      </c>
      <c r="CB6" s="3628"/>
      <c r="CC6" s="3629" t="s">
        <v>162</v>
      </c>
      <c r="CD6" s="3630"/>
      <c r="CE6" s="3630"/>
      <c r="CF6" s="3631"/>
      <c r="CG6" s="3593"/>
      <c r="CH6" s="3594"/>
      <c r="CI6" s="3604" t="s">
        <v>128</v>
      </c>
      <c r="CJ6" s="3605"/>
      <c r="CK6" s="3606" t="s">
        <v>129</v>
      </c>
      <c r="CL6" s="3605"/>
      <c r="CM6" s="3606" t="s">
        <v>162</v>
      </c>
      <c r="CN6" s="3607"/>
      <c r="CO6" s="3608"/>
      <c r="CP6" s="3612" t="s">
        <v>128</v>
      </c>
      <c r="CQ6" s="3613"/>
      <c r="CR6" s="411"/>
      <c r="CS6" s="3609" t="s">
        <v>162</v>
      </c>
      <c r="CT6" s="3610"/>
      <c r="CU6" s="3610"/>
      <c r="CV6" s="3611"/>
      <c r="CW6" s="3602"/>
      <c r="CX6" s="3616"/>
      <c r="CY6" s="3616"/>
      <c r="CZ6" s="3617"/>
      <c r="DA6" s="3624" t="s">
        <v>128</v>
      </c>
      <c r="DB6" s="3625"/>
      <c r="DC6" s="3626" t="s">
        <v>129</v>
      </c>
      <c r="DD6" s="3625"/>
      <c r="DE6" s="3626" t="s">
        <v>162</v>
      </c>
      <c r="DF6" s="3638"/>
      <c r="DG6" s="3627" t="s">
        <v>128</v>
      </c>
      <c r="DH6" s="3628"/>
      <c r="DI6" s="3629" t="s">
        <v>162</v>
      </c>
      <c r="DJ6" s="3630"/>
      <c r="DK6" s="3630"/>
      <c r="DL6" s="3631"/>
      <c r="DM6" s="3593"/>
      <c r="DN6" s="3594"/>
      <c r="DO6" s="3604" t="s">
        <v>128</v>
      </c>
      <c r="DP6" s="3605"/>
      <c r="DQ6" s="3606" t="s">
        <v>129</v>
      </c>
      <c r="DR6" s="3605"/>
      <c r="DS6" s="3606" t="s">
        <v>162</v>
      </c>
      <c r="DT6" s="3607"/>
      <c r="DU6" s="3608"/>
      <c r="DV6" s="3612" t="s">
        <v>128</v>
      </c>
      <c r="DW6" s="3613"/>
      <c r="DX6" s="411"/>
      <c r="DY6" s="3609" t="s">
        <v>162</v>
      </c>
      <c r="DZ6" s="3610"/>
      <c r="EA6" s="3610"/>
      <c r="EB6" s="3611"/>
      <c r="EC6" s="3602"/>
      <c r="ED6" s="3616"/>
      <c r="EE6" s="3616"/>
      <c r="EF6" s="3617"/>
      <c r="EG6" s="3624" t="s">
        <v>128</v>
      </c>
      <c r="EH6" s="3625"/>
      <c r="EI6" s="3626" t="s">
        <v>129</v>
      </c>
      <c r="EJ6" s="3625"/>
      <c r="EK6" s="3626" t="s">
        <v>162</v>
      </c>
      <c r="EL6" s="3638"/>
      <c r="EM6" s="3627" t="s">
        <v>128</v>
      </c>
      <c r="EN6" s="3628"/>
      <c r="EO6" s="3629" t="s">
        <v>162</v>
      </c>
      <c r="EP6" s="3630"/>
      <c r="EQ6" s="3630"/>
      <c r="ER6" s="3631"/>
      <c r="ES6" s="3593"/>
      <c r="ET6" s="3594"/>
      <c r="EU6" s="3604" t="s">
        <v>128</v>
      </c>
      <c r="EV6" s="3605"/>
      <c r="EW6" s="3606" t="s">
        <v>129</v>
      </c>
      <c r="EX6" s="3605"/>
      <c r="EY6" s="3606" t="s">
        <v>162</v>
      </c>
      <c r="EZ6" s="3607"/>
      <c r="FA6" s="3608"/>
      <c r="FB6" s="3612" t="s">
        <v>128</v>
      </c>
      <c r="FC6" s="3613"/>
      <c r="FD6" s="411"/>
      <c r="FE6" s="3609" t="s">
        <v>162</v>
      </c>
      <c r="FF6" s="3610"/>
      <c r="FG6" s="3610"/>
      <c r="FH6" s="3611"/>
      <c r="FI6" s="3602"/>
      <c r="FJ6" s="3616"/>
      <c r="FK6" s="3616"/>
      <c r="FL6" s="3617"/>
      <c r="FM6" s="3624" t="s">
        <v>128</v>
      </c>
      <c r="FN6" s="3625"/>
      <c r="FO6" s="3626" t="s">
        <v>129</v>
      </c>
      <c r="FP6" s="3625"/>
      <c r="FQ6" s="3626" t="s">
        <v>162</v>
      </c>
      <c r="FR6" s="3638"/>
      <c r="FS6" s="3627" t="s">
        <v>128</v>
      </c>
      <c r="FT6" s="3628"/>
      <c r="FU6" s="3629" t="s">
        <v>162</v>
      </c>
      <c r="FV6" s="3630"/>
      <c r="FW6" s="3630"/>
      <c r="FX6" s="3631"/>
      <c r="FY6" s="3593"/>
      <c r="FZ6" s="3594"/>
      <c r="GA6" s="3604" t="s">
        <v>128</v>
      </c>
      <c r="GB6" s="3605"/>
      <c r="GC6" s="3606" t="s">
        <v>129</v>
      </c>
      <c r="GD6" s="3605"/>
      <c r="GE6" s="3606" t="s">
        <v>162</v>
      </c>
      <c r="GF6" s="3607"/>
      <c r="GG6" s="3608"/>
      <c r="GH6" s="3612" t="s">
        <v>128</v>
      </c>
      <c r="GI6" s="3613"/>
      <c r="GJ6" s="411"/>
      <c r="GK6" s="3609" t="s">
        <v>162</v>
      </c>
      <c r="GL6" s="3610"/>
      <c r="GM6" s="3610"/>
      <c r="GN6" s="3611"/>
      <c r="GO6" s="3602"/>
      <c r="GP6" s="3616"/>
      <c r="GQ6" s="3616"/>
      <c r="GR6" s="3617"/>
      <c r="GS6" s="3624" t="s">
        <v>128</v>
      </c>
      <c r="GT6" s="3625"/>
      <c r="GU6" s="3626" t="s">
        <v>129</v>
      </c>
      <c r="GV6" s="3625"/>
      <c r="GW6" s="3626" t="s">
        <v>162</v>
      </c>
      <c r="GX6" s="3638"/>
      <c r="GY6" s="3627" t="s">
        <v>128</v>
      </c>
      <c r="GZ6" s="3628"/>
      <c r="HA6" s="3629" t="s">
        <v>162</v>
      </c>
      <c r="HB6" s="3630"/>
      <c r="HC6" s="3630"/>
      <c r="HD6" s="3631"/>
      <c r="HE6" s="3593"/>
      <c r="HF6" s="3594"/>
      <c r="HG6" s="3604" t="s">
        <v>128</v>
      </c>
      <c r="HH6" s="3605"/>
      <c r="HI6" s="3606" t="s">
        <v>129</v>
      </c>
      <c r="HJ6" s="3605"/>
      <c r="HK6" s="3606" t="s">
        <v>162</v>
      </c>
      <c r="HL6" s="3607"/>
      <c r="HM6" s="3608"/>
      <c r="HN6" s="3612" t="s">
        <v>128</v>
      </c>
      <c r="HO6" s="3613"/>
      <c r="HP6" s="411"/>
      <c r="HQ6" s="3609" t="s">
        <v>162</v>
      </c>
      <c r="HR6" s="3610"/>
      <c r="HS6" s="3610"/>
      <c r="HT6" s="3611"/>
      <c r="HU6" s="3602"/>
    </row>
    <row r="7" spans="1:229" ht="46.5" customHeight="1" x14ac:dyDescent="0.2">
      <c r="A7" s="3705"/>
      <c r="B7" s="3706"/>
      <c r="C7" s="3700"/>
      <c r="D7" s="3651"/>
      <c r="E7" s="3701" t="s">
        <v>89</v>
      </c>
      <c r="F7" s="3702"/>
      <c r="G7" s="3702"/>
      <c r="H7" s="3702" t="s">
        <v>90</v>
      </c>
      <c r="I7" s="3702"/>
      <c r="J7" s="3702"/>
      <c r="K7" s="3702" t="s">
        <v>91</v>
      </c>
      <c r="L7" s="3702"/>
      <c r="M7" s="3702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416</v>
      </c>
      <c r="T7" s="3653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325</v>
      </c>
      <c r="Z7" s="422" t="s">
        <v>424</v>
      </c>
      <c r="AA7" s="423" t="s">
        <v>150</v>
      </c>
      <c r="AB7" s="3632" t="s">
        <v>156</v>
      </c>
      <c r="AC7" s="3633"/>
      <c r="AD7" s="424" t="s">
        <v>152</v>
      </c>
      <c r="AE7" s="418" t="s">
        <v>153</v>
      </c>
      <c r="AF7" s="418" t="s">
        <v>154</v>
      </c>
      <c r="AG7" s="425" t="s">
        <v>423</v>
      </c>
      <c r="AH7" s="426" t="s">
        <v>150</v>
      </c>
      <c r="AI7" s="1" t="s">
        <v>156</v>
      </c>
      <c r="AJ7" s="2"/>
      <c r="AK7" s="3603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325</v>
      </c>
      <c r="BF7" s="422" t="s">
        <v>424</v>
      </c>
      <c r="BG7" s="423" t="s">
        <v>150</v>
      </c>
      <c r="BH7" s="3632" t="s">
        <v>156</v>
      </c>
      <c r="BI7" s="3633"/>
      <c r="BJ7" s="424" t="s">
        <v>152</v>
      </c>
      <c r="BK7" s="418" t="s">
        <v>153</v>
      </c>
      <c r="BL7" s="418" t="s">
        <v>154</v>
      </c>
      <c r="BM7" s="425" t="s">
        <v>423</v>
      </c>
      <c r="BN7" s="426" t="s">
        <v>150</v>
      </c>
      <c r="BO7" s="1" t="s">
        <v>156</v>
      </c>
      <c r="BP7" s="2"/>
      <c r="BQ7" s="3603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325</v>
      </c>
      <c r="CL7" s="422" t="s">
        <v>424</v>
      </c>
      <c r="CM7" s="423" t="s">
        <v>150</v>
      </c>
      <c r="CN7" s="3632" t="s">
        <v>156</v>
      </c>
      <c r="CO7" s="3633"/>
      <c r="CP7" s="424" t="s">
        <v>152</v>
      </c>
      <c r="CQ7" s="418" t="s">
        <v>153</v>
      </c>
      <c r="CR7" s="418" t="s">
        <v>154</v>
      </c>
      <c r="CS7" s="425" t="s">
        <v>423</v>
      </c>
      <c r="CT7" s="426" t="s">
        <v>150</v>
      </c>
      <c r="CU7" s="1" t="s">
        <v>156</v>
      </c>
      <c r="CV7" s="2"/>
      <c r="CW7" s="3603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325</v>
      </c>
      <c r="DR7" s="422" t="s">
        <v>424</v>
      </c>
      <c r="DS7" s="423" t="s">
        <v>150</v>
      </c>
      <c r="DT7" s="3632" t="s">
        <v>156</v>
      </c>
      <c r="DU7" s="3633"/>
      <c r="DV7" s="424" t="s">
        <v>152</v>
      </c>
      <c r="DW7" s="418" t="s">
        <v>153</v>
      </c>
      <c r="DX7" s="418" t="s">
        <v>154</v>
      </c>
      <c r="DY7" s="425" t="s">
        <v>423</v>
      </c>
      <c r="DZ7" s="426" t="s">
        <v>150</v>
      </c>
      <c r="EA7" s="1" t="s">
        <v>156</v>
      </c>
      <c r="EB7" s="2"/>
      <c r="EC7" s="3603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325</v>
      </c>
      <c r="EX7" s="422" t="s">
        <v>424</v>
      </c>
      <c r="EY7" s="423" t="s">
        <v>150</v>
      </c>
      <c r="EZ7" s="3632" t="s">
        <v>156</v>
      </c>
      <c r="FA7" s="3633"/>
      <c r="FB7" s="424" t="s">
        <v>152</v>
      </c>
      <c r="FC7" s="418" t="s">
        <v>153</v>
      </c>
      <c r="FD7" s="418" t="s">
        <v>154</v>
      </c>
      <c r="FE7" s="425" t="s">
        <v>423</v>
      </c>
      <c r="FF7" s="426" t="s">
        <v>150</v>
      </c>
      <c r="FG7" s="1" t="s">
        <v>156</v>
      </c>
      <c r="FH7" s="2"/>
      <c r="FI7" s="3603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325</v>
      </c>
      <c r="GD7" s="422" t="s">
        <v>424</v>
      </c>
      <c r="GE7" s="423" t="s">
        <v>150</v>
      </c>
      <c r="GF7" s="3632" t="s">
        <v>156</v>
      </c>
      <c r="GG7" s="3633"/>
      <c r="GH7" s="424" t="s">
        <v>152</v>
      </c>
      <c r="GI7" s="418" t="s">
        <v>153</v>
      </c>
      <c r="GJ7" s="418" t="s">
        <v>154</v>
      </c>
      <c r="GK7" s="425" t="s">
        <v>423</v>
      </c>
      <c r="GL7" s="426" t="s">
        <v>150</v>
      </c>
      <c r="GM7" s="1" t="s">
        <v>156</v>
      </c>
      <c r="GN7" s="2"/>
      <c r="GO7" s="3603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325</v>
      </c>
      <c r="HJ7" s="422" t="s">
        <v>424</v>
      </c>
      <c r="HK7" s="423" t="s">
        <v>150</v>
      </c>
      <c r="HL7" s="3632" t="s">
        <v>156</v>
      </c>
      <c r="HM7" s="3633"/>
      <c r="HN7" s="424" t="s">
        <v>152</v>
      </c>
      <c r="HO7" s="418" t="s">
        <v>153</v>
      </c>
      <c r="HP7" s="418" t="s">
        <v>154</v>
      </c>
      <c r="HQ7" s="425" t="s">
        <v>423</v>
      </c>
      <c r="HR7" s="426" t="s">
        <v>150</v>
      </c>
      <c r="HS7" s="1" t="s">
        <v>156</v>
      </c>
      <c r="HT7" s="2"/>
      <c r="HU7" s="3603"/>
    </row>
    <row r="8" spans="1:229" ht="15" customHeight="1" thickBot="1" x14ac:dyDescent="0.25">
      <c r="A8" s="3705"/>
      <c r="B8" s="3706"/>
      <c r="C8" s="3700"/>
      <c r="D8" s="3651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707"/>
      <c r="B9" s="3708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278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328</v>
      </c>
      <c r="AB9" s="469" t="s">
        <v>405</v>
      </c>
      <c r="AC9" s="469" t="s">
        <v>279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333</v>
      </c>
      <c r="AI9" s="469" t="s">
        <v>406</v>
      </c>
      <c r="AJ9" s="469" t="s">
        <v>407</v>
      </c>
      <c r="AK9" s="470" t="s">
        <v>408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327</v>
      </c>
      <c r="AT9" s="469" t="s">
        <v>329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334</v>
      </c>
      <c r="AZ9" s="470" t="s">
        <v>409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332</v>
      </c>
      <c r="BH9" s="469" t="s">
        <v>410</v>
      </c>
      <c r="BI9" s="471" t="s">
        <v>411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331</v>
      </c>
      <c r="BO9" s="469" t="s">
        <v>412</v>
      </c>
      <c r="BP9" s="471" t="s">
        <v>413</v>
      </c>
      <c r="BQ9" s="472" t="s">
        <v>414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327</v>
      </c>
      <c r="BZ9" s="469" t="s">
        <v>329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334</v>
      </c>
      <c r="CF9" s="470" t="s">
        <v>409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332</v>
      </c>
      <c r="CN9" s="469" t="s">
        <v>410</v>
      </c>
      <c r="CO9" s="471" t="s">
        <v>411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331</v>
      </c>
      <c r="CU9" s="469" t="s">
        <v>412</v>
      </c>
      <c r="CV9" s="471" t="s">
        <v>413</v>
      </c>
      <c r="CW9" s="472" t="s">
        <v>414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327</v>
      </c>
      <c r="DF9" s="469" t="s">
        <v>329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334</v>
      </c>
      <c r="DL9" s="470" t="s">
        <v>409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332</v>
      </c>
      <c r="DT9" s="469" t="s">
        <v>410</v>
      </c>
      <c r="DU9" s="471" t="s">
        <v>411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331</v>
      </c>
      <c r="EA9" s="469" t="s">
        <v>412</v>
      </c>
      <c r="EB9" s="471" t="s">
        <v>413</v>
      </c>
      <c r="EC9" s="472" t="s">
        <v>414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327</v>
      </c>
      <c r="EL9" s="469" t="s">
        <v>329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334</v>
      </c>
      <c r="ER9" s="470" t="s">
        <v>409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332</v>
      </c>
      <c r="EZ9" s="469" t="s">
        <v>410</v>
      </c>
      <c r="FA9" s="471" t="s">
        <v>411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331</v>
      </c>
      <c r="FG9" s="469" t="s">
        <v>412</v>
      </c>
      <c r="FH9" s="471" t="s">
        <v>413</v>
      </c>
      <c r="FI9" s="472" t="s">
        <v>414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327</v>
      </c>
      <c r="FR9" s="469" t="s">
        <v>329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334</v>
      </c>
      <c r="FX9" s="470" t="s">
        <v>409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332</v>
      </c>
      <c r="GF9" s="469" t="s">
        <v>410</v>
      </c>
      <c r="GG9" s="471" t="s">
        <v>411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331</v>
      </c>
      <c r="GM9" s="469" t="s">
        <v>412</v>
      </c>
      <c r="GN9" s="471" t="s">
        <v>413</v>
      </c>
      <c r="GO9" s="472" t="s">
        <v>414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327</v>
      </c>
      <c r="GX9" s="469" t="s">
        <v>329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334</v>
      </c>
      <c r="HD9" s="470" t="s">
        <v>409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332</v>
      </c>
      <c r="HL9" s="469" t="s">
        <v>410</v>
      </c>
      <c r="HM9" s="471" t="s">
        <v>411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331</v>
      </c>
      <c r="HS9" s="469" t="s">
        <v>412</v>
      </c>
      <c r="HT9" s="471" t="s">
        <v>413</v>
      </c>
      <c r="HU9" s="472" t="s">
        <v>414</v>
      </c>
    </row>
    <row r="10" spans="1:229" ht="13.5" customHeight="1" outlineLevel="1" x14ac:dyDescent="0.2">
      <c r="A10" s="474"/>
      <c r="B10" s="1411" t="s">
        <v>398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45" t="s">
        <v>396</v>
      </c>
      <c r="B123" s="3695" t="s">
        <v>483</v>
      </c>
      <c r="C123" s="1414">
        <v>1</v>
      </c>
      <c r="D123" s="1406" t="s">
        <v>482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45"/>
      <c r="B124" s="3696"/>
      <c r="C124" s="1548" t="s">
        <v>474</v>
      </c>
      <c r="D124" s="1549" t="s">
        <v>484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45"/>
      <c r="B125" s="3696"/>
      <c r="C125" s="475"/>
      <c r="D125" s="580" t="s">
        <v>226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45"/>
      <c r="B126" s="3697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45"/>
      <c r="B127" s="3697"/>
      <c r="C127" s="511"/>
      <c r="D127" s="584" t="s">
        <v>315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45"/>
      <c r="B128" s="3697"/>
      <c r="C128" s="801">
        <v>2</v>
      </c>
      <c r="D128" s="1400" t="s">
        <v>481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45"/>
      <c r="B129" s="3698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45"/>
      <c r="B130" s="3648" t="s">
        <v>500</v>
      </c>
      <c r="C130" s="1737">
        <v>1</v>
      </c>
      <c r="D130" s="1738" t="s">
        <v>336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45"/>
      <c r="B131" s="3649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45"/>
      <c r="B132" s="3647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45"/>
      <c r="B133" s="3648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45"/>
      <c r="B134" s="3648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45"/>
      <c r="B135" s="3648"/>
      <c r="C135" s="661">
        <v>4</v>
      </c>
      <c r="D135" s="674" t="s">
        <v>291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45"/>
      <c r="B136" s="3648"/>
      <c r="C136" s="661">
        <v>5</v>
      </c>
      <c r="D136" s="674" t="s">
        <v>292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45"/>
      <c r="B137" s="3648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335</v>
      </c>
      <c r="U137" s="687" t="s">
        <v>335</v>
      </c>
      <c r="V137" s="688" t="s">
        <v>335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335</v>
      </c>
      <c r="AL137" s="96"/>
      <c r="AM137" s="87" t="s">
        <v>298</v>
      </c>
      <c r="AN137" s="86" t="s">
        <v>298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335</v>
      </c>
      <c r="BB137" s="91" t="s">
        <v>335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335</v>
      </c>
      <c r="BR137" s="96"/>
      <c r="BS137" s="87" t="s">
        <v>298</v>
      </c>
      <c r="BT137" s="86" t="s">
        <v>298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335</v>
      </c>
      <c r="CH137" s="91" t="s">
        <v>335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335</v>
      </c>
      <c r="CX137" s="96"/>
      <c r="CY137" s="87" t="s">
        <v>298</v>
      </c>
      <c r="CZ137" s="86" t="s">
        <v>298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335</v>
      </c>
      <c r="DN137" s="91" t="s">
        <v>335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335</v>
      </c>
      <c r="ED137" s="96"/>
      <c r="EE137" s="87" t="s">
        <v>298</v>
      </c>
      <c r="EF137" s="86" t="s">
        <v>298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335</v>
      </c>
      <c r="ET137" s="91" t="s">
        <v>335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335</v>
      </c>
      <c r="FJ137" s="96"/>
      <c r="FK137" s="87" t="s">
        <v>298</v>
      </c>
      <c r="FL137" s="86" t="s">
        <v>298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335</v>
      </c>
      <c r="FZ137" s="91" t="s">
        <v>335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335</v>
      </c>
      <c r="GP137" s="96"/>
      <c r="GQ137" s="87" t="s">
        <v>298</v>
      </c>
      <c r="GR137" s="86" t="s">
        <v>298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335</v>
      </c>
      <c r="HF137" s="91" t="s">
        <v>335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335</v>
      </c>
    </row>
    <row r="138" spans="1:231" s="101" customFormat="1" ht="17.25" customHeight="1" thickBot="1" x14ac:dyDescent="0.25">
      <c r="A138" s="3645"/>
      <c r="B138" s="3649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46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39" t="s">
        <v>395</v>
      </c>
      <c r="B140" s="3640"/>
      <c r="C140" s="624">
        <v>1</v>
      </c>
      <c r="D140" s="625" t="s">
        <v>321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41"/>
      <c r="B141" s="3642"/>
      <c r="C141" s="511">
        <v>2</v>
      </c>
      <c r="D141" s="585" t="s">
        <v>390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41"/>
      <c r="B142" s="3642"/>
      <c r="C142" s="475">
        <v>3</v>
      </c>
      <c r="D142" s="655" t="s">
        <v>400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41"/>
      <c r="B143" s="3642"/>
      <c r="C143" s="511">
        <v>4</v>
      </c>
      <c r="D143" s="585" t="s">
        <v>392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41"/>
      <c r="B144" s="3642"/>
      <c r="C144" s="475">
        <v>5</v>
      </c>
      <c r="D144" s="655" t="s">
        <v>323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41"/>
      <c r="B145" s="3642"/>
      <c r="C145" s="475">
        <v>6</v>
      </c>
      <c r="D145" s="655" t="s">
        <v>319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41"/>
      <c r="B146" s="3642"/>
      <c r="C146" s="716">
        <v>7</v>
      </c>
      <c r="D146" s="717" t="s">
        <v>316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43"/>
      <c r="B147" s="3644"/>
      <c r="C147" s="723"/>
      <c r="D147" s="724" t="s">
        <v>376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41" t="s">
        <v>533</v>
      </c>
      <c r="B148" s="3642"/>
      <c r="C148" s="511">
        <v>1</v>
      </c>
      <c r="D148" s="585" t="s">
        <v>391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41"/>
      <c r="B149" s="3642"/>
      <c r="C149" s="511">
        <v>2</v>
      </c>
      <c r="D149" s="585" t="s">
        <v>341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41"/>
      <c r="B150" s="3642"/>
      <c r="C150" s="511">
        <v>3</v>
      </c>
      <c r="D150" s="585" t="s">
        <v>317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41"/>
      <c r="B151" s="3642"/>
      <c r="C151" s="511">
        <v>4</v>
      </c>
      <c r="D151" s="585" t="s">
        <v>393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41"/>
      <c r="B152" s="3642"/>
      <c r="C152" s="511">
        <v>5</v>
      </c>
      <c r="D152" s="585" t="s">
        <v>318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41"/>
      <c r="B153" s="3642"/>
      <c r="C153" s="593">
        <v>6</v>
      </c>
      <c r="D153" s="629" t="s">
        <v>320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43"/>
      <c r="B154" s="3644"/>
      <c r="C154" s="738"/>
      <c r="D154" s="739" t="s">
        <v>375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39" t="s">
        <v>397</v>
      </c>
      <c r="B155" s="3640"/>
      <c r="C155" s="475">
        <v>1</v>
      </c>
      <c r="D155" s="580" t="s">
        <v>394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41"/>
      <c r="B156" s="3642"/>
      <c r="C156" s="511">
        <v>2</v>
      </c>
      <c r="D156" s="585" t="s">
        <v>322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41"/>
      <c r="B157" s="3642"/>
      <c r="C157" s="475">
        <v>3</v>
      </c>
      <c r="D157" s="580" t="s">
        <v>324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41"/>
      <c r="B158" s="3642"/>
      <c r="C158" s="511">
        <v>4</v>
      </c>
      <c r="D158" s="585" t="s">
        <v>389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41"/>
      <c r="B159" s="3642"/>
      <c r="C159" s="593">
        <v>5</v>
      </c>
      <c r="D159" s="746" t="s">
        <v>165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41"/>
      <c r="B160" s="3642"/>
      <c r="C160" s="755"/>
      <c r="D160" s="724" t="s">
        <v>337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374</v>
      </c>
      <c r="D161" s="758" t="s">
        <v>166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335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335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335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335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335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335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335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39" t="s">
        <v>401</v>
      </c>
      <c r="B163" s="3657"/>
      <c r="C163" s="624">
        <v>1</v>
      </c>
      <c r="D163" s="767" t="s">
        <v>466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335</v>
      </c>
      <c r="P163" s="1356" t="s">
        <v>335</v>
      </c>
      <c r="Q163" s="1356" t="s">
        <v>335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41"/>
      <c r="B164" s="3658"/>
      <c r="C164" s="1182">
        <v>1</v>
      </c>
      <c r="D164" s="1516" t="s">
        <v>342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335</v>
      </c>
      <c r="P164" s="1358" t="s">
        <v>335</v>
      </c>
      <c r="Q164" s="1358" t="s">
        <v>335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41"/>
      <c r="B165" s="3658"/>
      <c r="C165" s="1201">
        <v>2</v>
      </c>
      <c r="D165" s="1167" t="s">
        <v>343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335</v>
      </c>
      <c r="P165" s="1360" t="s">
        <v>335</v>
      </c>
      <c r="Q165" s="1360" t="s">
        <v>335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41"/>
      <c r="B166" s="3658"/>
      <c r="C166" s="1201">
        <v>3</v>
      </c>
      <c r="D166" s="1167" t="s">
        <v>339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335</v>
      </c>
      <c r="P166" s="1360" t="s">
        <v>335</v>
      </c>
      <c r="Q166" s="1360" t="s">
        <v>335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41"/>
      <c r="B167" s="3658"/>
      <c r="C167" s="1201">
        <v>4</v>
      </c>
      <c r="D167" s="1169" t="s">
        <v>467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335</v>
      </c>
      <c r="P167" s="1360" t="s">
        <v>335</v>
      </c>
      <c r="Q167" s="1360" t="s">
        <v>335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41"/>
      <c r="B168" s="3658"/>
      <c r="C168" s="511" t="s">
        <v>474</v>
      </c>
      <c r="D168" s="667" t="s">
        <v>476</v>
      </c>
      <c r="E168" s="1731" t="s">
        <v>335</v>
      </c>
      <c r="F168" s="1372" t="s">
        <v>335</v>
      </c>
      <c r="G168" s="1372" t="s">
        <v>335</v>
      </c>
      <c r="H168" s="1372" t="s">
        <v>335</v>
      </c>
      <c r="I168" s="1372" t="s">
        <v>335</v>
      </c>
      <c r="J168" s="1372" t="s">
        <v>335</v>
      </c>
      <c r="K168" s="1372" t="s">
        <v>335</v>
      </c>
      <c r="L168" s="1372" t="s">
        <v>335</v>
      </c>
      <c r="M168" s="1372" t="s">
        <v>335</v>
      </c>
      <c r="N168" s="1373" t="s">
        <v>335</v>
      </c>
      <c r="O168" s="1361" t="s">
        <v>335</v>
      </c>
      <c r="P168" s="1362" t="s">
        <v>335</v>
      </c>
      <c r="Q168" s="1362" t="s">
        <v>335</v>
      </c>
      <c r="R168" s="519">
        <f>SUM(R169:R172)</f>
        <v>1093185.27</v>
      </c>
      <c r="S168" s="520">
        <f>R168</f>
        <v>1093185.27</v>
      </c>
      <c r="T168" s="1345" t="s">
        <v>335</v>
      </c>
      <c r="U168" s="1346" t="s">
        <v>335</v>
      </c>
      <c r="V168" s="1347" t="s">
        <v>335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335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335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335</v>
      </c>
      <c r="CH168" s="1377" t="s">
        <v>335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335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335</v>
      </c>
      <c r="DN168" s="1377" t="s">
        <v>335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335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335</v>
      </c>
      <c r="ET168" s="1463" t="s">
        <v>335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335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335</v>
      </c>
      <c r="FZ168" s="1463" t="s">
        <v>335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335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335</v>
      </c>
      <c r="HF168" s="1463" t="s">
        <v>335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335</v>
      </c>
    </row>
    <row r="169" spans="1:229" s="1170" customFormat="1" ht="18" customHeight="1" outlineLevel="1" x14ac:dyDescent="0.2">
      <c r="A169" s="3641"/>
      <c r="B169" s="3658"/>
      <c r="C169" s="1182">
        <v>1</v>
      </c>
      <c r="D169" s="1516" t="s">
        <v>342</v>
      </c>
      <c r="E169" s="1732" t="s">
        <v>335</v>
      </c>
      <c r="F169" s="1517" t="s">
        <v>335</v>
      </c>
      <c r="G169" s="1517" t="s">
        <v>335</v>
      </c>
      <c r="H169" s="1517" t="s">
        <v>335</v>
      </c>
      <c r="I169" s="1517" t="s">
        <v>335</v>
      </c>
      <c r="J169" s="1517" t="s">
        <v>335</v>
      </c>
      <c r="K169" s="1517" t="s">
        <v>335</v>
      </c>
      <c r="L169" s="1517" t="s">
        <v>335</v>
      </c>
      <c r="M169" s="1517" t="s">
        <v>335</v>
      </c>
      <c r="N169" s="1518" t="s">
        <v>335</v>
      </c>
      <c r="O169" s="1359" t="s">
        <v>335</v>
      </c>
      <c r="P169" s="1360" t="s">
        <v>335</v>
      </c>
      <c r="Q169" s="1360" t="s">
        <v>335</v>
      </c>
      <c r="R169" s="1171">
        <v>361945.41</v>
      </c>
      <c r="S169" s="1240">
        <f>R169</f>
        <v>361945.41</v>
      </c>
      <c r="T169" s="1350" t="s">
        <v>335</v>
      </c>
      <c r="U169" s="1351" t="s">
        <v>335</v>
      </c>
      <c r="V169" s="1352" t="s">
        <v>335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335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335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335</v>
      </c>
      <c r="CH169" s="1521" t="s">
        <v>335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335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335</v>
      </c>
      <c r="DN169" s="1521" t="s">
        <v>335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335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335</v>
      </c>
      <c r="ET169" s="1524" t="s">
        <v>335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335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335</v>
      </c>
      <c r="FZ169" s="1524" t="s">
        <v>335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335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335</v>
      </c>
      <c r="HF169" s="1524" t="s">
        <v>335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335</v>
      </c>
    </row>
    <row r="170" spans="1:229" s="1170" customFormat="1" ht="18" customHeight="1" outlineLevel="1" x14ac:dyDescent="0.2">
      <c r="A170" s="3641"/>
      <c r="B170" s="3658"/>
      <c r="C170" s="1201">
        <v>2</v>
      </c>
      <c r="D170" s="1167" t="s">
        <v>343</v>
      </c>
      <c r="E170" s="1732" t="s">
        <v>335</v>
      </c>
      <c r="F170" s="1517" t="s">
        <v>335</v>
      </c>
      <c r="G170" s="1517" t="s">
        <v>335</v>
      </c>
      <c r="H170" s="1517" t="s">
        <v>335</v>
      </c>
      <c r="I170" s="1517" t="s">
        <v>335</v>
      </c>
      <c r="J170" s="1517" t="s">
        <v>335</v>
      </c>
      <c r="K170" s="1517" t="s">
        <v>335</v>
      </c>
      <c r="L170" s="1517" t="s">
        <v>335</v>
      </c>
      <c r="M170" s="1517" t="s">
        <v>335</v>
      </c>
      <c r="N170" s="1518" t="s">
        <v>335</v>
      </c>
      <c r="O170" s="1359" t="s">
        <v>335</v>
      </c>
      <c r="P170" s="1360" t="s">
        <v>335</v>
      </c>
      <c r="Q170" s="1360" t="s">
        <v>335</v>
      </c>
      <c r="R170" s="1171">
        <v>430717.45</v>
      </c>
      <c r="S170" s="1240">
        <f>R170</f>
        <v>430717.45</v>
      </c>
      <c r="T170" s="1350" t="s">
        <v>335</v>
      </c>
      <c r="U170" s="1351" t="s">
        <v>335</v>
      </c>
      <c r="V170" s="1352" t="s">
        <v>335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335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335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335</v>
      </c>
      <c r="CH170" s="1526" t="s">
        <v>335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335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335</v>
      </c>
      <c r="DN170" s="1526" t="s">
        <v>335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335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335</v>
      </c>
      <c r="ET170" s="1527" t="s">
        <v>335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335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335</v>
      </c>
      <c r="FZ170" s="1527" t="s">
        <v>335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335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335</v>
      </c>
      <c r="HF170" s="1527" t="s">
        <v>335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335</v>
      </c>
    </row>
    <row r="171" spans="1:229" s="1170" customFormat="1" ht="18" customHeight="1" outlineLevel="1" x14ac:dyDescent="0.2">
      <c r="A171" s="3641"/>
      <c r="B171" s="3658"/>
      <c r="C171" s="1201">
        <v>3</v>
      </c>
      <c r="D171" s="1167" t="s">
        <v>339</v>
      </c>
      <c r="E171" s="1732" t="s">
        <v>335</v>
      </c>
      <c r="F171" s="1517" t="s">
        <v>335</v>
      </c>
      <c r="G171" s="1517" t="s">
        <v>335</v>
      </c>
      <c r="H171" s="1517" t="s">
        <v>335</v>
      </c>
      <c r="I171" s="1517" t="s">
        <v>335</v>
      </c>
      <c r="J171" s="1517" t="s">
        <v>335</v>
      </c>
      <c r="K171" s="1517" t="s">
        <v>335</v>
      </c>
      <c r="L171" s="1517" t="s">
        <v>335</v>
      </c>
      <c r="M171" s="1517" t="s">
        <v>335</v>
      </c>
      <c r="N171" s="1518" t="s">
        <v>335</v>
      </c>
      <c r="O171" s="1359" t="s">
        <v>335</v>
      </c>
      <c r="P171" s="1360" t="s">
        <v>335</v>
      </c>
      <c r="Q171" s="1360" t="s">
        <v>335</v>
      </c>
      <c r="R171" s="1171">
        <v>0</v>
      </c>
      <c r="S171" s="1240">
        <f>R171</f>
        <v>0</v>
      </c>
      <c r="T171" s="1350" t="s">
        <v>335</v>
      </c>
      <c r="U171" s="1351" t="s">
        <v>335</v>
      </c>
      <c r="V171" s="1352" t="s">
        <v>335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335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335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335</v>
      </c>
      <c r="CH171" s="1521" t="s">
        <v>335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335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335</v>
      </c>
      <c r="DN171" s="1521" t="s">
        <v>335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335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335</v>
      </c>
      <c r="ET171" s="1524" t="s">
        <v>335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335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335</v>
      </c>
      <c r="FZ171" s="1524" t="s">
        <v>335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335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335</v>
      </c>
      <c r="HF171" s="1524" t="s">
        <v>335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335</v>
      </c>
    </row>
    <row r="172" spans="1:229" s="1170" customFormat="1" ht="18" customHeight="1" outlineLevel="1" x14ac:dyDescent="0.2">
      <c r="A172" s="3641"/>
      <c r="B172" s="3658"/>
      <c r="C172" s="1201">
        <v>4</v>
      </c>
      <c r="D172" s="1169" t="s">
        <v>467</v>
      </c>
      <c r="E172" s="1732" t="s">
        <v>335</v>
      </c>
      <c r="F172" s="1517" t="s">
        <v>335</v>
      </c>
      <c r="G172" s="1517" t="s">
        <v>335</v>
      </c>
      <c r="H172" s="1517" t="s">
        <v>335</v>
      </c>
      <c r="I172" s="1517" t="s">
        <v>335</v>
      </c>
      <c r="J172" s="1517" t="s">
        <v>335</v>
      </c>
      <c r="K172" s="1517" t="s">
        <v>335</v>
      </c>
      <c r="L172" s="1517" t="s">
        <v>335</v>
      </c>
      <c r="M172" s="1517" t="s">
        <v>335</v>
      </c>
      <c r="N172" s="1518" t="s">
        <v>335</v>
      </c>
      <c r="O172" s="1359" t="s">
        <v>335</v>
      </c>
      <c r="P172" s="1360" t="s">
        <v>335</v>
      </c>
      <c r="Q172" s="1360" t="s">
        <v>335</v>
      </c>
      <c r="R172" s="1316">
        <v>300522.40999999997</v>
      </c>
      <c r="S172" s="1240">
        <f>R172</f>
        <v>300522.40999999997</v>
      </c>
      <c r="T172" s="1350" t="s">
        <v>335</v>
      </c>
      <c r="U172" s="1351" t="s">
        <v>335</v>
      </c>
      <c r="V172" s="1352" t="s">
        <v>335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335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335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335</v>
      </c>
      <c r="CH172" s="1526" t="s">
        <v>335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335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335</v>
      </c>
      <c r="DN172" s="1526" t="s">
        <v>335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335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335</v>
      </c>
      <c r="ET172" s="1527" t="s">
        <v>335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335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335</v>
      </c>
      <c r="FZ172" s="1527" t="s">
        <v>335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335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335</v>
      </c>
      <c r="HF172" s="1527" t="s">
        <v>335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335</v>
      </c>
    </row>
    <row r="173" spans="1:229" ht="18" customHeight="1" x14ac:dyDescent="0.2">
      <c r="A173" s="3659"/>
      <c r="B173" s="3658"/>
      <c r="C173" s="511">
        <v>2</v>
      </c>
      <c r="D173" s="667" t="s">
        <v>351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335</v>
      </c>
      <c r="P173" s="1362" t="s">
        <v>335</v>
      </c>
      <c r="Q173" s="1362" t="s">
        <v>335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59"/>
      <c r="B174" s="3658"/>
      <c r="C174" s="3662" t="s">
        <v>353</v>
      </c>
      <c r="D174" s="1168" t="s">
        <v>338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335</v>
      </c>
      <c r="P174" s="1364" t="s">
        <v>335</v>
      </c>
      <c r="Q174" s="1364" t="s">
        <v>335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59"/>
      <c r="B175" s="3658"/>
      <c r="C175" s="3663"/>
      <c r="D175" s="1167" t="s">
        <v>340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335</v>
      </c>
      <c r="P175" s="1360" t="s">
        <v>335</v>
      </c>
      <c r="Q175" s="1360" t="s">
        <v>335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59"/>
      <c r="B176" s="3658"/>
      <c r="C176" s="3679" t="s">
        <v>330</v>
      </c>
      <c r="D176" s="1168" t="s">
        <v>465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335</v>
      </c>
      <c r="P176" s="1360" t="s">
        <v>335</v>
      </c>
      <c r="Q176" s="1360" t="s">
        <v>335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59"/>
      <c r="B177" s="3658"/>
      <c r="C177" s="3680"/>
      <c r="D177" s="1168" t="s">
        <v>499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335</v>
      </c>
      <c r="P177" s="1360" t="s">
        <v>335</v>
      </c>
      <c r="Q177" s="1360" t="s">
        <v>335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59"/>
      <c r="B178" s="3658"/>
      <c r="C178" s="3680"/>
      <c r="D178" s="1168" t="s">
        <v>515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335</v>
      </c>
      <c r="P178" s="1360" t="s">
        <v>335</v>
      </c>
      <c r="Q178" s="1360" t="s">
        <v>335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59"/>
      <c r="B179" s="3658"/>
      <c r="C179" s="3680"/>
      <c r="D179" s="1168" t="s">
        <v>534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335</v>
      </c>
      <c r="P179" s="1360" t="s">
        <v>335</v>
      </c>
      <c r="Q179" s="1360" t="s">
        <v>335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59"/>
      <c r="B180" s="3658"/>
      <c r="C180" s="3680"/>
      <c r="D180" s="1167" t="s">
        <v>344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335</v>
      </c>
      <c r="P180" s="1360" t="s">
        <v>335</v>
      </c>
      <c r="Q180" s="1360" t="s">
        <v>335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59"/>
      <c r="B181" s="3658"/>
      <c r="C181" s="3680"/>
      <c r="D181" s="1167" t="s">
        <v>417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335</v>
      </c>
      <c r="P181" s="1360" t="s">
        <v>335</v>
      </c>
      <c r="Q181" s="1360" t="s">
        <v>335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59"/>
      <c r="B182" s="3658"/>
      <c r="C182" s="3680"/>
      <c r="D182" s="1167" t="s">
        <v>516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335</v>
      </c>
      <c r="P182" s="1360" t="s">
        <v>335</v>
      </c>
      <c r="Q182" s="1360" t="s">
        <v>335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59"/>
      <c r="B183" s="3658"/>
      <c r="C183" s="3680"/>
      <c r="D183" s="1167" t="s">
        <v>540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335</v>
      </c>
      <c r="P183" s="1360" t="s">
        <v>335</v>
      </c>
      <c r="Q183" s="1360" t="s">
        <v>335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59"/>
      <c r="B184" s="3658"/>
      <c r="C184" s="3680"/>
      <c r="D184" s="1167" t="s">
        <v>505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335</v>
      </c>
      <c r="P184" s="1360" t="s">
        <v>335</v>
      </c>
      <c r="Q184" s="1360" t="s">
        <v>335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59"/>
      <c r="B185" s="3658"/>
      <c r="C185" s="3680"/>
      <c r="D185" s="1167" t="s">
        <v>347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335</v>
      </c>
      <c r="P185" s="1360" t="s">
        <v>335</v>
      </c>
      <c r="Q185" s="1360" t="s">
        <v>335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59"/>
      <c r="B186" s="3658"/>
      <c r="C186" s="3680"/>
      <c r="D186" s="1167" t="s">
        <v>418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335</v>
      </c>
      <c r="P186" s="1360" t="s">
        <v>335</v>
      </c>
      <c r="Q186" s="1360" t="s">
        <v>335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59"/>
      <c r="B187" s="3658"/>
      <c r="C187" s="3680"/>
      <c r="D187" s="1167" t="s">
        <v>541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335</v>
      </c>
      <c r="P187" s="1360" t="s">
        <v>335</v>
      </c>
      <c r="Q187" s="1360" t="s">
        <v>335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59"/>
      <c r="B188" s="3658"/>
      <c r="C188" s="3680"/>
      <c r="D188" s="1167" t="s">
        <v>345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335</v>
      </c>
      <c r="P188" s="1360" t="s">
        <v>335</v>
      </c>
      <c r="Q188" s="1360" t="s">
        <v>335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59"/>
      <c r="B189" s="3658"/>
      <c r="C189" s="3680"/>
      <c r="D189" s="1167" t="s">
        <v>346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335</v>
      </c>
      <c r="P189" s="1360" t="s">
        <v>335</v>
      </c>
      <c r="Q189" s="1360" t="s">
        <v>335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59"/>
      <c r="B190" s="3658"/>
      <c r="C190" s="3681"/>
      <c r="D190" s="1167" t="s">
        <v>517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335</v>
      </c>
      <c r="P190" s="1360" t="s">
        <v>335</v>
      </c>
      <c r="Q190" s="1360" t="s">
        <v>335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59"/>
      <c r="B191" s="3658"/>
      <c r="C191" s="1368" t="s">
        <v>475</v>
      </c>
      <c r="D191" s="667" t="s">
        <v>477</v>
      </c>
      <c r="E191" s="1150" t="s">
        <v>335</v>
      </c>
      <c r="F191" s="1151" t="s">
        <v>335</v>
      </c>
      <c r="G191" s="1151" t="s">
        <v>335</v>
      </c>
      <c r="H191" s="1151" t="s">
        <v>335</v>
      </c>
      <c r="I191" s="1151" t="s">
        <v>335</v>
      </c>
      <c r="J191" s="1151" t="s">
        <v>335</v>
      </c>
      <c r="K191" s="1151" t="s">
        <v>335</v>
      </c>
      <c r="L191" s="1151" t="s">
        <v>335</v>
      </c>
      <c r="M191" s="1151" t="s">
        <v>335</v>
      </c>
      <c r="N191" s="1152" t="s">
        <v>335</v>
      </c>
      <c r="O191" s="1150" t="s">
        <v>335</v>
      </c>
      <c r="P191" s="1151" t="s">
        <v>335</v>
      </c>
      <c r="Q191" s="1151" t="s">
        <v>335</v>
      </c>
      <c r="R191" s="258">
        <f>SUM(R192:R208)</f>
        <v>3422496.1600000006</v>
      </c>
      <c r="S191" s="258">
        <f>SUM(S192:S208)</f>
        <v>3422496.1600000006</v>
      </c>
      <c r="T191" s="1345" t="s">
        <v>335</v>
      </c>
      <c r="U191" s="1346" t="s">
        <v>335</v>
      </c>
      <c r="V191" s="1347" t="s">
        <v>335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335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335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335</v>
      </c>
      <c r="CH191" s="1347" t="s">
        <v>335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335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335</v>
      </c>
      <c r="DN191" s="1347" t="s">
        <v>335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335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335</v>
      </c>
      <c r="ET191" s="1464" t="s">
        <v>335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335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335</v>
      </c>
      <c r="FZ191" s="1347" t="s">
        <v>335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335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335</v>
      </c>
      <c r="HF191" s="1347" t="s">
        <v>335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335</v>
      </c>
    </row>
    <row r="192" spans="1:229" s="1170" customFormat="1" ht="18" hidden="1" customHeight="1" outlineLevel="1" x14ac:dyDescent="0.2">
      <c r="A192" s="3659"/>
      <c r="B192" s="3658"/>
      <c r="C192" s="3662" t="s">
        <v>353</v>
      </c>
      <c r="D192" s="1168" t="s">
        <v>338</v>
      </c>
      <c r="E192" s="1528" t="s">
        <v>335</v>
      </c>
      <c r="F192" s="1529" t="s">
        <v>335</v>
      </c>
      <c r="G192" s="1529" t="s">
        <v>335</v>
      </c>
      <c r="H192" s="1529" t="s">
        <v>335</v>
      </c>
      <c r="I192" s="1529" t="s">
        <v>335</v>
      </c>
      <c r="J192" s="1529" t="s">
        <v>335</v>
      </c>
      <c r="K192" s="1529" t="s">
        <v>335</v>
      </c>
      <c r="L192" s="1529" t="s">
        <v>335</v>
      </c>
      <c r="M192" s="1529" t="s">
        <v>335</v>
      </c>
      <c r="N192" s="1530" t="s">
        <v>335</v>
      </c>
      <c r="O192" s="1528" t="s">
        <v>335</v>
      </c>
      <c r="P192" s="1529" t="s">
        <v>335</v>
      </c>
      <c r="Q192" s="1529" t="s">
        <v>335</v>
      </c>
      <c r="R192" s="1203">
        <v>348250.09</v>
      </c>
      <c r="S192" s="1349">
        <f>R192</f>
        <v>348250.09</v>
      </c>
      <c r="T192" s="1350" t="s">
        <v>335</v>
      </c>
      <c r="U192" s="1351" t="s">
        <v>335</v>
      </c>
      <c r="V192" s="1352" t="s">
        <v>335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335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335</v>
      </c>
      <c r="CH192" s="1352" t="s">
        <v>335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335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335</v>
      </c>
      <c r="DN192" s="1352" t="s">
        <v>335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335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335</v>
      </c>
      <c r="ET192" s="1465" t="s">
        <v>335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335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335</v>
      </c>
      <c r="FZ192" s="1465" t="s">
        <v>335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335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335</v>
      </c>
      <c r="HF192" s="1465" t="s">
        <v>335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335</v>
      </c>
    </row>
    <row r="193" spans="1:229" s="1170" customFormat="1" ht="18" hidden="1" customHeight="1" outlineLevel="1" x14ac:dyDescent="0.2">
      <c r="A193" s="3659"/>
      <c r="B193" s="3658"/>
      <c r="C193" s="3663"/>
      <c r="D193" s="1167" t="s">
        <v>340</v>
      </c>
      <c r="E193" s="1528" t="s">
        <v>335</v>
      </c>
      <c r="F193" s="1529" t="s">
        <v>335</v>
      </c>
      <c r="G193" s="1529" t="s">
        <v>335</v>
      </c>
      <c r="H193" s="1529" t="s">
        <v>335</v>
      </c>
      <c r="I193" s="1529" t="s">
        <v>335</v>
      </c>
      <c r="J193" s="1529" t="s">
        <v>335</v>
      </c>
      <c r="K193" s="1529" t="s">
        <v>335</v>
      </c>
      <c r="L193" s="1529" t="s">
        <v>335</v>
      </c>
      <c r="M193" s="1529" t="s">
        <v>335</v>
      </c>
      <c r="N193" s="1530" t="s">
        <v>335</v>
      </c>
      <c r="O193" s="1528" t="s">
        <v>335</v>
      </c>
      <c r="P193" s="1529" t="s">
        <v>335</v>
      </c>
      <c r="Q193" s="1529" t="s">
        <v>335</v>
      </c>
      <c r="R193" s="1203">
        <v>308107.8</v>
      </c>
      <c r="S193" s="1349">
        <f t="shared" ref="S193:S208" si="1194">R193</f>
        <v>308107.8</v>
      </c>
      <c r="T193" s="1350" t="s">
        <v>335</v>
      </c>
      <c r="U193" s="1351" t="s">
        <v>335</v>
      </c>
      <c r="V193" s="1352" t="s">
        <v>335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335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335</v>
      </c>
      <c r="CH193" s="1352" t="s">
        <v>335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335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335</v>
      </c>
      <c r="DN193" s="1352" t="s">
        <v>335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335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335</v>
      </c>
      <c r="ET193" s="1465" t="s">
        <v>335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335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335</v>
      </c>
      <c r="FZ193" s="1465" t="s">
        <v>335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335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335</v>
      </c>
      <c r="HF193" s="1465" t="s">
        <v>335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335</v>
      </c>
    </row>
    <row r="194" spans="1:229" s="1170" customFormat="1" ht="18" hidden="1" customHeight="1" outlineLevel="1" x14ac:dyDescent="0.2">
      <c r="A194" s="3659"/>
      <c r="B194" s="3658"/>
      <c r="C194" s="3679" t="s">
        <v>330</v>
      </c>
      <c r="D194" s="1168" t="s">
        <v>465</v>
      </c>
      <c r="E194" s="1528" t="s">
        <v>335</v>
      </c>
      <c r="F194" s="1529" t="s">
        <v>335</v>
      </c>
      <c r="G194" s="1529" t="s">
        <v>335</v>
      </c>
      <c r="H194" s="1529" t="s">
        <v>335</v>
      </c>
      <c r="I194" s="1529" t="s">
        <v>335</v>
      </c>
      <c r="J194" s="1529" t="s">
        <v>335</v>
      </c>
      <c r="K194" s="1529" t="s">
        <v>335</v>
      </c>
      <c r="L194" s="1529" t="s">
        <v>335</v>
      </c>
      <c r="M194" s="1529" t="s">
        <v>335</v>
      </c>
      <c r="N194" s="1530" t="s">
        <v>335</v>
      </c>
      <c r="O194" s="1528" t="s">
        <v>335</v>
      </c>
      <c r="P194" s="1529" t="s">
        <v>335</v>
      </c>
      <c r="Q194" s="1529" t="s">
        <v>335</v>
      </c>
      <c r="R194" s="1203">
        <v>0</v>
      </c>
      <c r="S194" s="1349">
        <f t="shared" si="1194"/>
        <v>0</v>
      </c>
      <c r="T194" s="1350" t="s">
        <v>335</v>
      </c>
      <c r="U194" s="1351" t="s">
        <v>335</v>
      </c>
      <c r="V194" s="1352" t="s">
        <v>335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335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335</v>
      </c>
      <c r="CH194" s="1352" t="s">
        <v>335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335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335</v>
      </c>
      <c r="DN194" s="1352" t="s">
        <v>335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335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335</v>
      </c>
      <c r="ET194" s="1465" t="s">
        <v>335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335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335</v>
      </c>
      <c r="FZ194" s="1465" t="s">
        <v>335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335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335</v>
      </c>
      <c r="HF194" s="1465" t="s">
        <v>335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335</v>
      </c>
    </row>
    <row r="195" spans="1:229" s="1170" customFormat="1" ht="18" hidden="1" customHeight="1" outlineLevel="1" x14ac:dyDescent="0.2">
      <c r="A195" s="3659"/>
      <c r="B195" s="3658"/>
      <c r="C195" s="3680"/>
      <c r="D195" s="1168" t="s">
        <v>499</v>
      </c>
      <c r="E195" s="1528" t="s">
        <v>335</v>
      </c>
      <c r="F195" s="1529" t="s">
        <v>335</v>
      </c>
      <c r="G195" s="1529" t="s">
        <v>335</v>
      </c>
      <c r="H195" s="1529" t="s">
        <v>335</v>
      </c>
      <c r="I195" s="1529" t="s">
        <v>335</v>
      </c>
      <c r="J195" s="1529" t="s">
        <v>335</v>
      </c>
      <c r="K195" s="1529" t="s">
        <v>335</v>
      </c>
      <c r="L195" s="1529" t="s">
        <v>335</v>
      </c>
      <c r="M195" s="1529" t="s">
        <v>335</v>
      </c>
      <c r="N195" s="1530" t="s">
        <v>335</v>
      </c>
      <c r="O195" s="1528" t="s">
        <v>335</v>
      </c>
      <c r="P195" s="1529" t="s">
        <v>335</v>
      </c>
      <c r="Q195" s="1529" t="s">
        <v>335</v>
      </c>
      <c r="R195" s="1203">
        <v>275307.90999999997</v>
      </c>
      <c r="S195" s="1349">
        <f t="shared" si="1194"/>
        <v>275307.90999999997</v>
      </c>
      <c r="T195" s="1350" t="s">
        <v>335</v>
      </c>
      <c r="U195" s="1351" t="s">
        <v>335</v>
      </c>
      <c r="V195" s="1352" t="s">
        <v>335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335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335</v>
      </c>
      <c r="CH195" s="1352" t="s">
        <v>335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335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335</v>
      </c>
      <c r="DN195" s="1352" t="s">
        <v>335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335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335</v>
      </c>
      <c r="ET195" s="1465" t="s">
        <v>335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335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335</v>
      </c>
      <c r="FZ195" s="1465" t="s">
        <v>335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335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335</v>
      </c>
      <c r="HF195" s="1465" t="s">
        <v>335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335</v>
      </c>
    </row>
    <row r="196" spans="1:229" s="1170" customFormat="1" ht="18" hidden="1" customHeight="1" outlineLevel="1" x14ac:dyDescent="0.2">
      <c r="A196" s="3659"/>
      <c r="B196" s="3658"/>
      <c r="C196" s="3680"/>
      <c r="D196" s="1168" t="s">
        <v>515</v>
      </c>
      <c r="E196" s="1528" t="s">
        <v>335</v>
      </c>
      <c r="F196" s="1529" t="s">
        <v>335</v>
      </c>
      <c r="G196" s="1529" t="s">
        <v>335</v>
      </c>
      <c r="H196" s="1529" t="s">
        <v>335</v>
      </c>
      <c r="I196" s="1529" t="s">
        <v>335</v>
      </c>
      <c r="J196" s="1529" t="s">
        <v>335</v>
      </c>
      <c r="K196" s="1529" t="s">
        <v>335</v>
      </c>
      <c r="L196" s="1529" t="s">
        <v>335</v>
      </c>
      <c r="M196" s="1529" t="s">
        <v>335</v>
      </c>
      <c r="N196" s="1530" t="s">
        <v>335</v>
      </c>
      <c r="O196" s="1528" t="s">
        <v>335</v>
      </c>
      <c r="P196" s="1529" t="s">
        <v>335</v>
      </c>
      <c r="Q196" s="1529" t="s">
        <v>335</v>
      </c>
      <c r="R196" s="1203">
        <v>183560.59</v>
      </c>
      <c r="S196" s="1349">
        <f t="shared" si="1194"/>
        <v>183560.59</v>
      </c>
      <c r="T196" s="1350" t="s">
        <v>335</v>
      </c>
      <c r="U196" s="1351" t="s">
        <v>335</v>
      </c>
      <c r="V196" s="1352" t="s">
        <v>335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335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335</v>
      </c>
      <c r="CH196" s="1352" t="s">
        <v>335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335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335</v>
      </c>
      <c r="DN196" s="1352" t="s">
        <v>335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335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335</v>
      </c>
      <c r="ET196" s="1465" t="s">
        <v>335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335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335</v>
      </c>
      <c r="FZ196" s="1465" t="s">
        <v>335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335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335</v>
      </c>
      <c r="HF196" s="1465" t="s">
        <v>335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335</v>
      </c>
    </row>
    <row r="197" spans="1:229" s="1170" customFormat="1" ht="18" hidden="1" customHeight="1" outlineLevel="1" x14ac:dyDescent="0.2">
      <c r="A197" s="3659"/>
      <c r="B197" s="3658"/>
      <c r="C197" s="3680"/>
      <c r="D197" s="1168" t="s">
        <v>534</v>
      </c>
      <c r="E197" s="1528" t="s">
        <v>335</v>
      </c>
      <c r="F197" s="1529" t="s">
        <v>335</v>
      </c>
      <c r="G197" s="1529" t="s">
        <v>335</v>
      </c>
      <c r="H197" s="1529" t="s">
        <v>335</v>
      </c>
      <c r="I197" s="1529" t="s">
        <v>335</v>
      </c>
      <c r="J197" s="1529" t="s">
        <v>335</v>
      </c>
      <c r="K197" s="1529" t="s">
        <v>335</v>
      </c>
      <c r="L197" s="1529" t="s">
        <v>335</v>
      </c>
      <c r="M197" s="1529" t="s">
        <v>335</v>
      </c>
      <c r="N197" s="1530" t="s">
        <v>335</v>
      </c>
      <c r="O197" s="1528" t="s">
        <v>335</v>
      </c>
      <c r="P197" s="1529" t="s">
        <v>335</v>
      </c>
      <c r="Q197" s="1529" t="s">
        <v>335</v>
      </c>
      <c r="R197" s="1203">
        <v>0</v>
      </c>
      <c r="S197" s="1349">
        <v>0</v>
      </c>
      <c r="T197" s="1350" t="s">
        <v>335</v>
      </c>
      <c r="U197" s="1351" t="s">
        <v>335</v>
      </c>
      <c r="V197" s="1352" t="s">
        <v>335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335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335</v>
      </c>
      <c r="CH197" s="1352" t="s">
        <v>335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335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335</v>
      </c>
      <c r="DN197" s="1352" t="s">
        <v>335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335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335</v>
      </c>
      <c r="ET197" s="1465" t="s">
        <v>335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335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335</v>
      </c>
      <c r="FZ197" s="1465" t="s">
        <v>335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335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335</v>
      </c>
      <c r="HF197" s="1465" t="s">
        <v>335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335</v>
      </c>
    </row>
    <row r="198" spans="1:229" s="1170" customFormat="1" ht="18" hidden="1" customHeight="1" outlineLevel="1" x14ac:dyDescent="0.2">
      <c r="A198" s="3659"/>
      <c r="B198" s="3658"/>
      <c r="C198" s="3680"/>
      <c r="D198" s="1167" t="s">
        <v>344</v>
      </c>
      <c r="E198" s="1528" t="s">
        <v>335</v>
      </c>
      <c r="F198" s="1529" t="s">
        <v>335</v>
      </c>
      <c r="G198" s="1529" t="s">
        <v>335</v>
      </c>
      <c r="H198" s="1529" t="s">
        <v>335</v>
      </c>
      <c r="I198" s="1529" t="s">
        <v>335</v>
      </c>
      <c r="J198" s="1529" t="s">
        <v>335</v>
      </c>
      <c r="K198" s="1529" t="s">
        <v>335</v>
      </c>
      <c r="L198" s="1529" t="s">
        <v>335</v>
      </c>
      <c r="M198" s="1529" t="s">
        <v>335</v>
      </c>
      <c r="N198" s="1530" t="s">
        <v>335</v>
      </c>
      <c r="O198" s="1528" t="s">
        <v>335</v>
      </c>
      <c r="P198" s="1529" t="s">
        <v>335</v>
      </c>
      <c r="Q198" s="1529" t="s">
        <v>335</v>
      </c>
      <c r="R198" s="1203">
        <v>351447.48</v>
      </c>
      <c r="S198" s="1349">
        <f t="shared" si="1194"/>
        <v>351447.48</v>
      </c>
      <c r="T198" s="1350" t="s">
        <v>335</v>
      </c>
      <c r="U198" s="1351" t="s">
        <v>335</v>
      </c>
      <c r="V198" s="1352" t="s">
        <v>335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335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335</v>
      </c>
      <c r="CH198" s="1352" t="s">
        <v>335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335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335</v>
      </c>
      <c r="DN198" s="1352" t="s">
        <v>335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335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335</v>
      </c>
      <c r="ET198" s="1465" t="s">
        <v>335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335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335</v>
      </c>
      <c r="FZ198" s="1465" t="s">
        <v>335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335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335</v>
      </c>
      <c r="HF198" s="1465" t="s">
        <v>335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335</v>
      </c>
    </row>
    <row r="199" spans="1:229" s="1170" customFormat="1" ht="18" hidden="1" customHeight="1" outlineLevel="1" x14ac:dyDescent="0.2">
      <c r="A199" s="3659"/>
      <c r="B199" s="3658"/>
      <c r="C199" s="3680"/>
      <c r="D199" s="1167" t="s">
        <v>417</v>
      </c>
      <c r="E199" s="1528" t="s">
        <v>335</v>
      </c>
      <c r="F199" s="1529" t="s">
        <v>335</v>
      </c>
      <c r="G199" s="1529" t="s">
        <v>335</v>
      </c>
      <c r="H199" s="1529" t="s">
        <v>335</v>
      </c>
      <c r="I199" s="1529" t="s">
        <v>335</v>
      </c>
      <c r="J199" s="1529" t="s">
        <v>335</v>
      </c>
      <c r="K199" s="1529" t="s">
        <v>335</v>
      </c>
      <c r="L199" s="1529" t="s">
        <v>335</v>
      </c>
      <c r="M199" s="1529" t="s">
        <v>335</v>
      </c>
      <c r="N199" s="1530" t="s">
        <v>335</v>
      </c>
      <c r="O199" s="1528" t="s">
        <v>335</v>
      </c>
      <c r="P199" s="1529" t="s">
        <v>335</v>
      </c>
      <c r="Q199" s="1529" t="s">
        <v>335</v>
      </c>
      <c r="R199" s="1203">
        <v>260729.91</v>
      </c>
      <c r="S199" s="1349">
        <f t="shared" si="1194"/>
        <v>260729.91</v>
      </c>
      <c r="T199" s="1350" t="s">
        <v>335</v>
      </c>
      <c r="U199" s="1351" t="s">
        <v>335</v>
      </c>
      <c r="V199" s="1352" t="s">
        <v>335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335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335</v>
      </c>
      <c r="CH199" s="1352" t="s">
        <v>335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335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335</v>
      </c>
      <c r="DN199" s="1352" t="s">
        <v>335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335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335</v>
      </c>
      <c r="ET199" s="1465" t="s">
        <v>335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335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335</v>
      </c>
      <c r="FZ199" s="1465" t="s">
        <v>335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335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335</v>
      </c>
      <c r="HF199" s="1465" t="s">
        <v>335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335</v>
      </c>
    </row>
    <row r="200" spans="1:229" s="1170" customFormat="1" ht="18" hidden="1" customHeight="1" outlineLevel="1" x14ac:dyDescent="0.2">
      <c r="A200" s="3659"/>
      <c r="B200" s="3658"/>
      <c r="C200" s="3680"/>
      <c r="D200" s="1167" t="s">
        <v>516</v>
      </c>
      <c r="E200" s="1528" t="s">
        <v>335</v>
      </c>
      <c r="F200" s="1529" t="s">
        <v>335</v>
      </c>
      <c r="G200" s="1529" t="s">
        <v>335</v>
      </c>
      <c r="H200" s="1529" t="s">
        <v>335</v>
      </c>
      <c r="I200" s="1529" t="s">
        <v>335</v>
      </c>
      <c r="J200" s="1529" t="s">
        <v>335</v>
      </c>
      <c r="K200" s="1529" t="s">
        <v>335</v>
      </c>
      <c r="L200" s="1529" t="s">
        <v>335</v>
      </c>
      <c r="M200" s="1529" t="s">
        <v>335</v>
      </c>
      <c r="N200" s="1530" t="s">
        <v>335</v>
      </c>
      <c r="O200" s="1528" t="s">
        <v>335</v>
      </c>
      <c r="P200" s="1529" t="s">
        <v>335</v>
      </c>
      <c r="Q200" s="1529" t="s">
        <v>335</v>
      </c>
      <c r="R200" s="1203">
        <v>190815.52</v>
      </c>
      <c r="S200" s="1349">
        <f t="shared" si="1194"/>
        <v>190815.52</v>
      </c>
      <c r="T200" s="1350" t="s">
        <v>335</v>
      </c>
      <c r="U200" s="1351" t="s">
        <v>335</v>
      </c>
      <c r="V200" s="1352" t="s">
        <v>335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335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335</v>
      </c>
      <c r="CH200" s="1352" t="s">
        <v>335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335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335</v>
      </c>
      <c r="DN200" s="1352" t="s">
        <v>335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335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335</v>
      </c>
      <c r="ET200" s="1465" t="s">
        <v>335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335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335</v>
      </c>
      <c r="FZ200" s="1465" t="s">
        <v>335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335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335</v>
      </c>
      <c r="HF200" s="1465" t="s">
        <v>335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335</v>
      </c>
    </row>
    <row r="201" spans="1:229" s="1170" customFormat="1" ht="18" hidden="1" customHeight="1" outlineLevel="1" x14ac:dyDescent="0.2">
      <c r="A201" s="3659"/>
      <c r="B201" s="3658"/>
      <c r="C201" s="3680"/>
      <c r="D201" s="1167" t="s">
        <v>540</v>
      </c>
      <c r="E201" s="1528" t="s">
        <v>335</v>
      </c>
      <c r="F201" s="1529" t="s">
        <v>335</v>
      </c>
      <c r="G201" s="1529" t="s">
        <v>335</v>
      </c>
      <c r="H201" s="1529" t="s">
        <v>335</v>
      </c>
      <c r="I201" s="1529" t="s">
        <v>335</v>
      </c>
      <c r="J201" s="1529" t="s">
        <v>335</v>
      </c>
      <c r="K201" s="1529" t="s">
        <v>335</v>
      </c>
      <c r="L201" s="1529" t="s">
        <v>335</v>
      </c>
      <c r="M201" s="1529" t="s">
        <v>335</v>
      </c>
      <c r="N201" s="1530" t="s">
        <v>335</v>
      </c>
      <c r="O201" s="1528" t="s">
        <v>335</v>
      </c>
      <c r="P201" s="1529" t="s">
        <v>335</v>
      </c>
      <c r="Q201" s="1529" t="s">
        <v>335</v>
      </c>
      <c r="R201" s="1203">
        <v>113565.99</v>
      </c>
      <c r="S201" s="1349">
        <f>R201</f>
        <v>113565.99</v>
      </c>
      <c r="T201" s="1350" t="s">
        <v>335</v>
      </c>
      <c r="U201" s="1351" t="s">
        <v>335</v>
      </c>
      <c r="V201" s="1352" t="s">
        <v>335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335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335</v>
      </c>
      <c r="CH201" s="1352" t="s">
        <v>335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335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335</v>
      </c>
      <c r="DN201" s="1352" t="s">
        <v>335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335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335</v>
      </c>
      <c r="ET201" s="1465" t="s">
        <v>335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335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335</v>
      </c>
      <c r="FZ201" s="1465" t="s">
        <v>335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335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335</v>
      </c>
      <c r="HF201" s="1465" t="s">
        <v>335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335</v>
      </c>
    </row>
    <row r="202" spans="1:229" s="1170" customFormat="1" ht="18" hidden="1" customHeight="1" outlineLevel="1" x14ac:dyDescent="0.2">
      <c r="A202" s="3659"/>
      <c r="B202" s="3658"/>
      <c r="C202" s="3680"/>
      <c r="D202" s="1167" t="s">
        <v>505</v>
      </c>
      <c r="E202" s="1528" t="s">
        <v>335</v>
      </c>
      <c r="F202" s="1529" t="s">
        <v>335</v>
      </c>
      <c r="G202" s="1529" t="s">
        <v>335</v>
      </c>
      <c r="H202" s="1529" t="s">
        <v>335</v>
      </c>
      <c r="I202" s="1529" t="s">
        <v>335</v>
      </c>
      <c r="J202" s="1529" t="s">
        <v>335</v>
      </c>
      <c r="K202" s="1529" t="s">
        <v>335</v>
      </c>
      <c r="L202" s="1529" t="s">
        <v>335</v>
      </c>
      <c r="M202" s="1529" t="s">
        <v>335</v>
      </c>
      <c r="N202" s="1530" t="s">
        <v>335</v>
      </c>
      <c r="O202" s="1528" t="s">
        <v>335</v>
      </c>
      <c r="P202" s="1529" t="s">
        <v>335</v>
      </c>
      <c r="Q202" s="1529" t="s">
        <v>335</v>
      </c>
      <c r="R202" s="1203">
        <v>159471.74</v>
      </c>
      <c r="S202" s="1349">
        <f t="shared" si="1194"/>
        <v>159471.74</v>
      </c>
      <c r="T202" s="1350" t="s">
        <v>335</v>
      </c>
      <c r="U202" s="1351" t="s">
        <v>335</v>
      </c>
      <c r="V202" s="1352" t="s">
        <v>335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335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335</v>
      </c>
      <c r="CH202" s="1352" t="s">
        <v>335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335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335</v>
      </c>
      <c r="DN202" s="1352" t="s">
        <v>335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335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335</v>
      </c>
      <c r="ET202" s="1465" t="s">
        <v>335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335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335</v>
      </c>
      <c r="FZ202" s="1465" t="s">
        <v>335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335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335</v>
      </c>
      <c r="HF202" s="1465" t="s">
        <v>335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335</v>
      </c>
    </row>
    <row r="203" spans="1:229" s="1170" customFormat="1" ht="18" hidden="1" customHeight="1" outlineLevel="1" x14ac:dyDescent="0.2">
      <c r="A203" s="3659"/>
      <c r="B203" s="3658"/>
      <c r="C203" s="3680"/>
      <c r="D203" s="1167" t="s">
        <v>347</v>
      </c>
      <c r="E203" s="1528" t="s">
        <v>335</v>
      </c>
      <c r="F203" s="1529" t="s">
        <v>335</v>
      </c>
      <c r="G203" s="1529" t="s">
        <v>335</v>
      </c>
      <c r="H203" s="1529" t="s">
        <v>335</v>
      </c>
      <c r="I203" s="1529" t="s">
        <v>335</v>
      </c>
      <c r="J203" s="1529" t="s">
        <v>335</v>
      </c>
      <c r="K203" s="1529" t="s">
        <v>335</v>
      </c>
      <c r="L203" s="1529" t="s">
        <v>335</v>
      </c>
      <c r="M203" s="1529" t="s">
        <v>335</v>
      </c>
      <c r="N203" s="1530" t="s">
        <v>335</v>
      </c>
      <c r="O203" s="1528" t="s">
        <v>335</v>
      </c>
      <c r="P203" s="1529" t="s">
        <v>335</v>
      </c>
      <c r="Q203" s="1529" t="s">
        <v>335</v>
      </c>
      <c r="R203" s="1203">
        <v>259162.18</v>
      </c>
      <c r="S203" s="1349">
        <f t="shared" si="1194"/>
        <v>259162.18</v>
      </c>
      <c r="T203" s="1350" t="s">
        <v>335</v>
      </c>
      <c r="U203" s="1351" t="s">
        <v>335</v>
      </c>
      <c r="V203" s="1352" t="s">
        <v>335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335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335</v>
      </c>
      <c r="CH203" s="1352" t="s">
        <v>335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335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335</v>
      </c>
      <c r="DN203" s="1352" t="s">
        <v>335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335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335</v>
      </c>
      <c r="ET203" s="1465" t="s">
        <v>335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335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335</v>
      </c>
      <c r="FZ203" s="1465" t="s">
        <v>335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335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335</v>
      </c>
      <c r="HF203" s="1465" t="s">
        <v>335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335</v>
      </c>
    </row>
    <row r="204" spans="1:229" s="1170" customFormat="1" ht="18" hidden="1" customHeight="1" outlineLevel="1" x14ac:dyDescent="0.2">
      <c r="A204" s="3659"/>
      <c r="B204" s="3658"/>
      <c r="C204" s="3680"/>
      <c r="D204" s="1167" t="s">
        <v>418</v>
      </c>
      <c r="E204" s="1528" t="s">
        <v>335</v>
      </c>
      <c r="F204" s="1529" t="s">
        <v>335</v>
      </c>
      <c r="G204" s="1529" t="s">
        <v>335</v>
      </c>
      <c r="H204" s="1529" t="s">
        <v>335</v>
      </c>
      <c r="I204" s="1529" t="s">
        <v>335</v>
      </c>
      <c r="J204" s="1529" t="s">
        <v>335</v>
      </c>
      <c r="K204" s="1529" t="s">
        <v>335</v>
      </c>
      <c r="L204" s="1529" t="s">
        <v>335</v>
      </c>
      <c r="M204" s="1529" t="s">
        <v>335</v>
      </c>
      <c r="N204" s="1530" t="s">
        <v>335</v>
      </c>
      <c r="O204" s="1528" t="s">
        <v>335</v>
      </c>
      <c r="P204" s="1529" t="s">
        <v>335</v>
      </c>
      <c r="Q204" s="1529" t="s">
        <v>335</v>
      </c>
      <c r="R204" s="1203">
        <v>335103.14</v>
      </c>
      <c r="S204" s="1349">
        <f t="shared" si="1194"/>
        <v>335103.14</v>
      </c>
      <c r="T204" s="1350" t="s">
        <v>335</v>
      </c>
      <c r="U204" s="1351" t="s">
        <v>335</v>
      </c>
      <c r="V204" s="1352" t="s">
        <v>335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335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335</v>
      </c>
      <c r="CH204" s="1352" t="s">
        <v>335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335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335</v>
      </c>
      <c r="DN204" s="1352" t="s">
        <v>335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335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335</v>
      </c>
      <c r="ET204" s="1465" t="s">
        <v>335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335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335</v>
      </c>
      <c r="FZ204" s="1465" t="s">
        <v>335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335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335</v>
      </c>
      <c r="HF204" s="1465" t="s">
        <v>335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335</v>
      </c>
    </row>
    <row r="205" spans="1:229" s="1170" customFormat="1" ht="18" hidden="1" customHeight="1" outlineLevel="1" x14ac:dyDescent="0.2">
      <c r="A205" s="3659"/>
      <c r="B205" s="3658"/>
      <c r="C205" s="3680"/>
      <c r="D205" s="1167" t="s">
        <v>541</v>
      </c>
      <c r="E205" s="1528" t="s">
        <v>335</v>
      </c>
      <c r="F205" s="1529" t="s">
        <v>335</v>
      </c>
      <c r="G205" s="1529" t="s">
        <v>335</v>
      </c>
      <c r="H205" s="1529" t="s">
        <v>335</v>
      </c>
      <c r="I205" s="1529" t="s">
        <v>335</v>
      </c>
      <c r="J205" s="1529" t="s">
        <v>335</v>
      </c>
      <c r="K205" s="1529" t="s">
        <v>335</v>
      </c>
      <c r="L205" s="1529" t="s">
        <v>335</v>
      </c>
      <c r="M205" s="1529" t="s">
        <v>335</v>
      </c>
      <c r="N205" s="1530" t="s">
        <v>335</v>
      </c>
      <c r="O205" s="1528" t="s">
        <v>335</v>
      </c>
      <c r="P205" s="1529" t="s">
        <v>335</v>
      </c>
      <c r="Q205" s="1529" t="s">
        <v>335</v>
      </c>
      <c r="R205" s="1203">
        <v>125728.63</v>
      </c>
      <c r="S205" s="1349">
        <f t="shared" si="1194"/>
        <v>125728.63</v>
      </c>
      <c r="T205" s="1350" t="s">
        <v>335</v>
      </c>
      <c r="U205" s="1351" t="s">
        <v>335</v>
      </c>
      <c r="V205" s="1352" t="s">
        <v>335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335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335</v>
      </c>
      <c r="CH205" s="1352" t="s">
        <v>335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335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335</v>
      </c>
      <c r="DN205" s="1352" t="s">
        <v>335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335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335</v>
      </c>
      <c r="ET205" s="1465" t="s">
        <v>335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335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335</v>
      </c>
      <c r="FZ205" s="1465" t="s">
        <v>335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335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335</v>
      </c>
      <c r="HF205" s="1465" t="s">
        <v>335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335</v>
      </c>
    </row>
    <row r="206" spans="1:229" s="1170" customFormat="1" ht="18" hidden="1" customHeight="1" outlineLevel="1" x14ac:dyDescent="0.2">
      <c r="A206" s="3659"/>
      <c r="B206" s="3658"/>
      <c r="C206" s="3680"/>
      <c r="D206" s="1167" t="s">
        <v>345</v>
      </c>
      <c r="E206" s="1528" t="s">
        <v>335</v>
      </c>
      <c r="F206" s="1529" t="s">
        <v>335</v>
      </c>
      <c r="G206" s="1529" t="s">
        <v>335</v>
      </c>
      <c r="H206" s="1529" t="s">
        <v>335</v>
      </c>
      <c r="I206" s="1529" t="s">
        <v>335</v>
      </c>
      <c r="J206" s="1529" t="s">
        <v>335</v>
      </c>
      <c r="K206" s="1529" t="s">
        <v>335</v>
      </c>
      <c r="L206" s="1529" t="s">
        <v>335</v>
      </c>
      <c r="M206" s="1529" t="s">
        <v>335</v>
      </c>
      <c r="N206" s="1530" t="s">
        <v>335</v>
      </c>
      <c r="O206" s="1528" t="s">
        <v>335</v>
      </c>
      <c r="P206" s="1529" t="s">
        <v>335</v>
      </c>
      <c r="Q206" s="1529" t="s">
        <v>335</v>
      </c>
      <c r="R206" s="1203">
        <v>325296.51</v>
      </c>
      <c r="S206" s="1349">
        <f t="shared" si="1194"/>
        <v>325296.51</v>
      </c>
      <c r="T206" s="1350" t="s">
        <v>335</v>
      </c>
      <c r="U206" s="1351" t="s">
        <v>335</v>
      </c>
      <c r="V206" s="1352" t="s">
        <v>335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335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335</v>
      </c>
      <c r="CH206" s="1352" t="s">
        <v>335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335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335</v>
      </c>
      <c r="DN206" s="1352" t="s">
        <v>335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335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335</v>
      </c>
      <c r="ET206" s="1465" t="s">
        <v>335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335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335</v>
      </c>
      <c r="FZ206" s="1465" t="s">
        <v>335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335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335</v>
      </c>
      <c r="HF206" s="1465" t="s">
        <v>335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335</v>
      </c>
    </row>
    <row r="207" spans="1:229" s="1170" customFormat="1" ht="18" hidden="1" customHeight="1" outlineLevel="1" x14ac:dyDescent="0.2">
      <c r="A207" s="3659"/>
      <c r="B207" s="3658"/>
      <c r="C207" s="3680"/>
      <c r="D207" s="1531" t="s">
        <v>346</v>
      </c>
      <c r="E207" s="1532" t="s">
        <v>335</v>
      </c>
      <c r="F207" s="1533" t="s">
        <v>335</v>
      </c>
      <c r="G207" s="1533" t="s">
        <v>335</v>
      </c>
      <c r="H207" s="1533" t="s">
        <v>335</v>
      </c>
      <c r="I207" s="1533" t="s">
        <v>335</v>
      </c>
      <c r="J207" s="1533" t="s">
        <v>335</v>
      </c>
      <c r="K207" s="1533" t="s">
        <v>335</v>
      </c>
      <c r="L207" s="1533" t="s">
        <v>335</v>
      </c>
      <c r="M207" s="1533" t="s">
        <v>335</v>
      </c>
      <c r="N207" s="1534" t="s">
        <v>335</v>
      </c>
      <c r="O207" s="1535" t="s">
        <v>335</v>
      </c>
      <c r="P207" s="1533" t="s">
        <v>335</v>
      </c>
      <c r="Q207" s="1533" t="s">
        <v>335</v>
      </c>
      <c r="R207" s="1251">
        <v>129135.67999999999</v>
      </c>
      <c r="S207" s="1379">
        <f t="shared" si="1194"/>
        <v>129135.67999999999</v>
      </c>
      <c r="T207" s="1350" t="s">
        <v>335</v>
      </c>
      <c r="U207" s="1351" t="s">
        <v>335</v>
      </c>
      <c r="V207" s="1352" t="s">
        <v>335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335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335</v>
      </c>
      <c r="CH207" s="1381" t="s">
        <v>335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335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335</v>
      </c>
      <c r="DN207" s="1381" t="s">
        <v>335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335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335</v>
      </c>
      <c r="ET207" s="1466" t="s">
        <v>335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335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335</v>
      </c>
      <c r="FZ207" s="1466" t="s">
        <v>335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335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335</v>
      </c>
      <c r="HF207" s="1466" t="s">
        <v>335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335</v>
      </c>
    </row>
    <row r="208" spans="1:229" s="1170" customFormat="1" ht="18" hidden="1" customHeight="1" outlineLevel="1" x14ac:dyDescent="0.2">
      <c r="A208" s="3659"/>
      <c r="B208" s="3658"/>
      <c r="C208" s="3681"/>
      <c r="D208" s="1537" t="s">
        <v>517</v>
      </c>
      <c r="E208" s="1532" t="s">
        <v>335</v>
      </c>
      <c r="F208" s="1533" t="s">
        <v>335</v>
      </c>
      <c r="G208" s="1533" t="s">
        <v>335</v>
      </c>
      <c r="H208" s="1533" t="s">
        <v>335</v>
      </c>
      <c r="I208" s="1533" t="s">
        <v>335</v>
      </c>
      <c r="J208" s="1533" t="s">
        <v>335</v>
      </c>
      <c r="K208" s="1533" t="s">
        <v>335</v>
      </c>
      <c r="L208" s="1533" t="s">
        <v>335</v>
      </c>
      <c r="M208" s="1533" t="s">
        <v>335</v>
      </c>
      <c r="N208" s="1534" t="s">
        <v>335</v>
      </c>
      <c r="O208" s="1535" t="s">
        <v>335</v>
      </c>
      <c r="P208" s="1533" t="s">
        <v>335</v>
      </c>
      <c r="Q208" s="1533" t="s">
        <v>335</v>
      </c>
      <c r="R208" s="1251">
        <v>56812.99</v>
      </c>
      <c r="S208" s="1482">
        <f t="shared" si="1194"/>
        <v>56812.99</v>
      </c>
      <c r="T208" s="1350" t="s">
        <v>335</v>
      </c>
      <c r="U208" s="1351" t="s">
        <v>335</v>
      </c>
      <c r="V208" s="1352" t="s">
        <v>335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335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335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335</v>
      </c>
      <c r="DN208" s="1381" t="s">
        <v>335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335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335</v>
      </c>
      <c r="ET208" s="1466" t="s">
        <v>335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335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335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335</v>
      </c>
    </row>
    <row r="209" spans="1:229" ht="18" customHeight="1" collapsed="1" x14ac:dyDescent="0.2">
      <c r="A209" s="3659"/>
      <c r="B209" s="3658"/>
      <c r="C209" s="511">
        <v>3</v>
      </c>
      <c r="D209" s="1378" t="s">
        <v>352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335</v>
      </c>
      <c r="P209" s="777" t="s">
        <v>335</v>
      </c>
      <c r="Q209" s="777" t="s">
        <v>335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59"/>
      <c r="B210" s="3658"/>
      <c r="C210" s="801" t="s">
        <v>478</v>
      </c>
      <c r="D210" s="770" t="s">
        <v>480</v>
      </c>
      <c r="E210" s="802" t="s">
        <v>335</v>
      </c>
      <c r="F210" s="803" t="s">
        <v>335</v>
      </c>
      <c r="G210" s="803" t="s">
        <v>335</v>
      </c>
      <c r="H210" s="803" t="s">
        <v>335</v>
      </c>
      <c r="I210" s="803" t="s">
        <v>335</v>
      </c>
      <c r="J210" s="803" t="s">
        <v>335</v>
      </c>
      <c r="K210" s="803" t="s">
        <v>335</v>
      </c>
      <c r="L210" s="803" t="s">
        <v>335</v>
      </c>
      <c r="M210" s="803" t="s">
        <v>335</v>
      </c>
      <c r="N210" s="804" t="s">
        <v>335</v>
      </c>
      <c r="O210" s="802" t="s">
        <v>335</v>
      </c>
      <c r="P210" s="803" t="s">
        <v>335</v>
      </c>
      <c r="Q210" s="803" t="s">
        <v>335</v>
      </c>
      <c r="R210" s="805">
        <f>320*7.4*N209</f>
        <v>4475520</v>
      </c>
      <c r="S210" s="806">
        <f>R210</f>
        <v>4475520</v>
      </c>
      <c r="T210" s="1386" t="s">
        <v>335</v>
      </c>
      <c r="U210" s="807" t="s">
        <v>335</v>
      </c>
      <c r="V210" s="808" t="s">
        <v>335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335</v>
      </c>
      <c r="AL210" s="788" t="s">
        <v>335</v>
      </c>
      <c r="AM210" s="788" t="s">
        <v>335</v>
      </c>
      <c r="AN210" s="789" t="s">
        <v>335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335</v>
      </c>
      <c r="BB210" s="93" t="s">
        <v>335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335</v>
      </c>
      <c r="BR210" s="1078" t="s">
        <v>335</v>
      </c>
      <c r="BS210" s="1078" t="s">
        <v>335</v>
      </c>
      <c r="BT210" s="946" t="s">
        <v>335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335</v>
      </c>
      <c r="CH210" s="91" t="s">
        <v>335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335</v>
      </c>
      <c r="CX210" s="1078" t="s">
        <v>335</v>
      </c>
      <c r="CY210" s="1078" t="s">
        <v>335</v>
      </c>
      <c r="CZ210" s="946" t="s">
        <v>335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335</v>
      </c>
      <c r="DN210" s="91" t="s">
        <v>335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335</v>
      </c>
      <c r="ED210" s="1500" t="s">
        <v>335</v>
      </c>
      <c r="EE210" s="1078" t="s">
        <v>335</v>
      </c>
      <c r="EF210" s="946" t="s">
        <v>335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335</v>
      </c>
      <c r="ET210" s="1467" t="s">
        <v>335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335</v>
      </c>
      <c r="FJ210" s="1500" t="s">
        <v>335</v>
      </c>
      <c r="FK210" s="1078" t="s">
        <v>335</v>
      </c>
      <c r="FL210" s="946" t="s">
        <v>335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335</v>
      </c>
      <c r="FZ210" s="1467" t="s">
        <v>335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335</v>
      </c>
      <c r="GP210" s="1500" t="s">
        <v>335</v>
      </c>
      <c r="GQ210" s="1078" t="s">
        <v>335</v>
      </c>
      <c r="GR210" s="946" t="s">
        <v>335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335</v>
      </c>
      <c r="HF210" s="1467" t="s">
        <v>335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335</v>
      </c>
    </row>
    <row r="211" spans="1:229" s="101" customFormat="1" ht="30" customHeight="1" thickBot="1" x14ac:dyDescent="0.25">
      <c r="A211" s="3660"/>
      <c r="B211" s="3661"/>
      <c r="C211" s="755" t="s">
        <v>479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335</v>
      </c>
      <c r="P211" s="755" t="s">
        <v>335</v>
      </c>
      <c r="Q211" s="755" t="s">
        <v>335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335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335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335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335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335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335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335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39" t="s">
        <v>354</v>
      </c>
      <c r="B213" s="3676"/>
      <c r="C213" s="823" t="s">
        <v>172</v>
      </c>
      <c r="D213" s="824" t="s">
        <v>371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335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335</v>
      </c>
      <c r="AE213" s="839" t="s">
        <v>335</v>
      </c>
      <c r="AF213" s="839" t="s">
        <v>335</v>
      </c>
      <c r="AG213" s="839" t="s">
        <v>335</v>
      </c>
      <c r="AH213" s="839" t="s">
        <v>335</v>
      </c>
      <c r="AI213" s="839" t="s">
        <v>335</v>
      </c>
      <c r="AJ213" s="840"/>
      <c r="AK213" s="841"/>
      <c r="AL213" s="842"/>
      <c r="AM213" s="843"/>
      <c r="AN213" s="844" t="s">
        <v>335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335</v>
      </c>
      <c r="AV213" s="849" t="s">
        <v>335</v>
      </c>
      <c r="AW213" s="849" t="s">
        <v>335</v>
      </c>
      <c r="AX213" s="849" t="s">
        <v>335</v>
      </c>
      <c r="AY213" s="849" t="s">
        <v>335</v>
      </c>
      <c r="AZ213" s="850" t="s">
        <v>335</v>
      </c>
      <c r="BA213" s="851">
        <f t="shared" ref="BA213:BA222" si="1332">U213+AM213</f>
        <v>0</v>
      </c>
      <c r="BB213" s="833" t="s">
        <v>335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335</v>
      </c>
      <c r="BK213" s="853" t="s">
        <v>335</v>
      </c>
      <c r="BL213" s="853" t="s">
        <v>335</v>
      </c>
      <c r="BM213" s="853" t="s">
        <v>335</v>
      </c>
      <c r="BN213" s="853" t="s">
        <v>335</v>
      </c>
      <c r="BO213" s="853" t="s">
        <v>335</v>
      </c>
      <c r="BP213" s="854"/>
      <c r="BQ213" s="855"/>
      <c r="BR213" s="842"/>
      <c r="BS213" s="843"/>
      <c r="BT213" s="844" t="s">
        <v>335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335</v>
      </c>
      <c r="CB213" s="849" t="s">
        <v>335</v>
      </c>
      <c r="CC213" s="849" t="s">
        <v>335</v>
      </c>
      <c r="CD213" s="849" t="s">
        <v>335</v>
      </c>
      <c r="CE213" s="849" t="s">
        <v>335</v>
      </c>
      <c r="CF213" s="850" t="s">
        <v>335</v>
      </c>
      <c r="CG213" s="851">
        <f t="shared" ref="CG213:CG222" si="1339">BA213+BS213</f>
        <v>0</v>
      </c>
      <c r="CH213" s="833" t="s">
        <v>335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335</v>
      </c>
      <c r="CQ213" s="853" t="s">
        <v>335</v>
      </c>
      <c r="CR213" s="853" t="s">
        <v>335</v>
      </c>
      <c r="CS213" s="853" t="s">
        <v>335</v>
      </c>
      <c r="CT213" s="853" t="s">
        <v>335</v>
      </c>
      <c r="CU213" s="853" t="s">
        <v>335</v>
      </c>
      <c r="CV213" s="854"/>
      <c r="CW213" s="855"/>
      <c r="CX213" s="842"/>
      <c r="CY213" s="843"/>
      <c r="CZ213" s="844" t="s">
        <v>335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335</v>
      </c>
      <c r="DH213" s="849" t="s">
        <v>335</v>
      </c>
      <c r="DI213" s="849" t="s">
        <v>335</v>
      </c>
      <c r="DJ213" s="849" t="s">
        <v>335</v>
      </c>
      <c r="DK213" s="849" t="s">
        <v>335</v>
      </c>
      <c r="DL213" s="850" t="s">
        <v>335</v>
      </c>
      <c r="DM213" s="851">
        <f t="shared" ref="DM213:DM222" si="1341">CG213+CY213</f>
        <v>0</v>
      </c>
      <c r="DN213" s="833" t="s">
        <v>335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335</v>
      </c>
      <c r="DW213" s="853" t="s">
        <v>335</v>
      </c>
      <c r="DX213" s="853" t="s">
        <v>335</v>
      </c>
      <c r="DY213" s="853" t="s">
        <v>335</v>
      </c>
      <c r="DZ213" s="853" t="s">
        <v>335</v>
      </c>
      <c r="EA213" s="853" t="s">
        <v>335</v>
      </c>
      <c r="EB213" s="854"/>
      <c r="EC213" s="855"/>
      <c r="ED213" s="842"/>
      <c r="EE213" s="843"/>
      <c r="EF213" s="844" t="s">
        <v>335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335</v>
      </c>
      <c r="EN213" s="849" t="s">
        <v>335</v>
      </c>
      <c r="EO213" s="849" t="s">
        <v>335</v>
      </c>
      <c r="EP213" s="849" t="s">
        <v>335</v>
      </c>
      <c r="EQ213" s="849" t="s">
        <v>335</v>
      </c>
      <c r="ER213" s="850" t="s">
        <v>335</v>
      </c>
      <c r="ES213" s="1460">
        <f>DM213+EE213</f>
        <v>0</v>
      </c>
      <c r="ET213" s="833" t="s">
        <v>335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335</v>
      </c>
      <c r="FC213" s="853" t="s">
        <v>335</v>
      </c>
      <c r="FD213" s="853" t="s">
        <v>335</v>
      </c>
      <c r="FE213" s="853" t="s">
        <v>335</v>
      </c>
      <c r="FF213" s="853" t="s">
        <v>335</v>
      </c>
      <c r="FG213" s="853" t="s">
        <v>335</v>
      </c>
      <c r="FH213" s="1161"/>
      <c r="FI213" s="855"/>
      <c r="FJ213" s="842"/>
      <c r="FK213" s="843"/>
      <c r="FL213" s="844" t="s">
        <v>335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335</v>
      </c>
      <c r="FT213" s="849" t="s">
        <v>335</v>
      </c>
      <c r="FU213" s="849" t="s">
        <v>335</v>
      </c>
      <c r="FV213" s="849" t="s">
        <v>335</v>
      </c>
      <c r="FW213" s="849" t="s">
        <v>335</v>
      </c>
      <c r="FX213" s="850" t="s">
        <v>335</v>
      </c>
      <c r="FY213" s="1460">
        <f>ES213+FK213</f>
        <v>0</v>
      </c>
      <c r="FZ213" s="833" t="s">
        <v>335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335</v>
      </c>
      <c r="GI213" s="853" t="s">
        <v>335</v>
      </c>
      <c r="GJ213" s="853" t="s">
        <v>335</v>
      </c>
      <c r="GK213" s="853" t="s">
        <v>335</v>
      </c>
      <c r="GL213" s="853" t="s">
        <v>335</v>
      </c>
      <c r="GM213" s="853" t="s">
        <v>335</v>
      </c>
      <c r="GN213" s="1161"/>
      <c r="GO213" s="855"/>
      <c r="GP213" s="842"/>
      <c r="GQ213" s="843"/>
      <c r="GR213" s="844" t="s">
        <v>335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335</v>
      </c>
      <c r="GZ213" s="849" t="s">
        <v>335</v>
      </c>
      <c r="HA213" s="849" t="s">
        <v>335</v>
      </c>
      <c r="HB213" s="849" t="s">
        <v>335</v>
      </c>
      <c r="HC213" s="849" t="s">
        <v>335</v>
      </c>
      <c r="HD213" s="850" t="s">
        <v>335</v>
      </c>
      <c r="HE213" s="1701">
        <f>FY213+GQ213</f>
        <v>0</v>
      </c>
      <c r="HF213" s="833" t="s">
        <v>335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335</v>
      </c>
      <c r="HO213" s="853" t="s">
        <v>335</v>
      </c>
      <c r="HP213" s="853" t="s">
        <v>335</v>
      </c>
      <c r="HQ213" s="853" t="s">
        <v>335</v>
      </c>
      <c r="HR213" s="853" t="s">
        <v>335</v>
      </c>
      <c r="HS213" s="853" t="s">
        <v>335</v>
      </c>
      <c r="HT213" s="1161"/>
      <c r="HU213" s="855"/>
    </row>
    <row r="214" spans="1:229" s="102" customFormat="1" ht="30" customHeight="1" x14ac:dyDescent="0.2">
      <c r="A214" s="3641"/>
      <c r="B214" s="3677"/>
      <c r="C214" s="856" t="s">
        <v>173</v>
      </c>
      <c r="D214" s="857" t="s">
        <v>372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335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335</v>
      </c>
      <c r="AE214" s="839" t="s">
        <v>335</v>
      </c>
      <c r="AF214" s="839" t="s">
        <v>335</v>
      </c>
      <c r="AG214" s="839" t="s">
        <v>335</v>
      </c>
      <c r="AH214" s="839" t="s">
        <v>335</v>
      </c>
      <c r="AI214" s="839" t="s">
        <v>335</v>
      </c>
      <c r="AJ214" s="840"/>
      <c r="AK214" s="871"/>
      <c r="AL214" s="872"/>
      <c r="AM214" s="843"/>
      <c r="AN214" s="873" t="s">
        <v>335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335</v>
      </c>
      <c r="AV214" s="849" t="s">
        <v>335</v>
      </c>
      <c r="AW214" s="849" t="s">
        <v>335</v>
      </c>
      <c r="AX214" s="849" t="s">
        <v>335</v>
      </c>
      <c r="AY214" s="849" t="s">
        <v>335</v>
      </c>
      <c r="AZ214" s="850" t="s">
        <v>335</v>
      </c>
      <c r="BA214" s="876">
        <f t="shared" si="1332"/>
        <v>0</v>
      </c>
      <c r="BB214" s="865" t="s">
        <v>335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335</v>
      </c>
      <c r="BK214" s="881" t="s">
        <v>335</v>
      </c>
      <c r="BL214" s="881" t="s">
        <v>335</v>
      </c>
      <c r="BM214" s="881" t="s">
        <v>335</v>
      </c>
      <c r="BN214" s="881" t="s">
        <v>335</v>
      </c>
      <c r="BO214" s="881" t="s">
        <v>335</v>
      </c>
      <c r="BP214" s="882"/>
      <c r="BQ214" s="883"/>
      <c r="BR214" s="872"/>
      <c r="BS214" s="843"/>
      <c r="BT214" s="873" t="s">
        <v>335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335</v>
      </c>
      <c r="CB214" s="849" t="s">
        <v>335</v>
      </c>
      <c r="CC214" s="849" t="s">
        <v>335</v>
      </c>
      <c r="CD214" s="849" t="s">
        <v>335</v>
      </c>
      <c r="CE214" s="849" t="s">
        <v>335</v>
      </c>
      <c r="CF214" s="850" t="s">
        <v>335</v>
      </c>
      <c r="CG214" s="876">
        <f t="shared" si="1339"/>
        <v>0</v>
      </c>
      <c r="CH214" s="865" t="s">
        <v>335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335</v>
      </c>
      <c r="CQ214" s="881" t="s">
        <v>335</v>
      </c>
      <c r="CR214" s="881" t="s">
        <v>335</v>
      </c>
      <c r="CS214" s="881" t="s">
        <v>335</v>
      </c>
      <c r="CT214" s="881" t="s">
        <v>335</v>
      </c>
      <c r="CU214" s="881" t="s">
        <v>335</v>
      </c>
      <c r="CV214" s="882"/>
      <c r="CW214" s="883"/>
      <c r="CX214" s="872"/>
      <c r="CY214" s="843"/>
      <c r="CZ214" s="873" t="s">
        <v>335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335</v>
      </c>
      <c r="DH214" s="849" t="s">
        <v>335</v>
      </c>
      <c r="DI214" s="849" t="s">
        <v>335</v>
      </c>
      <c r="DJ214" s="849" t="s">
        <v>335</v>
      </c>
      <c r="DK214" s="849" t="s">
        <v>335</v>
      </c>
      <c r="DL214" s="850" t="s">
        <v>335</v>
      </c>
      <c r="DM214" s="876">
        <f t="shared" si="1341"/>
        <v>0</v>
      </c>
      <c r="DN214" s="865" t="s">
        <v>335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335</v>
      </c>
      <c r="DW214" s="881" t="s">
        <v>335</v>
      </c>
      <c r="DX214" s="881" t="s">
        <v>335</v>
      </c>
      <c r="DY214" s="881" t="s">
        <v>335</v>
      </c>
      <c r="DZ214" s="881" t="s">
        <v>335</v>
      </c>
      <c r="EA214" s="881" t="s">
        <v>335</v>
      </c>
      <c r="EB214" s="882"/>
      <c r="EC214" s="883"/>
      <c r="ED214" s="872"/>
      <c r="EE214" s="843"/>
      <c r="EF214" s="873" t="s">
        <v>335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335</v>
      </c>
      <c r="EN214" s="849" t="s">
        <v>335</v>
      </c>
      <c r="EO214" s="849" t="s">
        <v>335</v>
      </c>
      <c r="EP214" s="849" t="s">
        <v>335</v>
      </c>
      <c r="EQ214" s="849" t="s">
        <v>335</v>
      </c>
      <c r="ER214" s="850" t="s">
        <v>335</v>
      </c>
      <c r="ES214" s="1459">
        <f>DM214+EE214</f>
        <v>0</v>
      </c>
      <c r="ET214" s="865" t="s">
        <v>335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335</v>
      </c>
      <c r="FC214" s="881" t="s">
        <v>335</v>
      </c>
      <c r="FD214" s="881" t="s">
        <v>335</v>
      </c>
      <c r="FE214" s="881" t="s">
        <v>335</v>
      </c>
      <c r="FF214" s="881" t="s">
        <v>335</v>
      </c>
      <c r="FG214" s="881" t="s">
        <v>335</v>
      </c>
      <c r="FH214" s="1450"/>
      <c r="FI214" s="883"/>
      <c r="FJ214" s="872"/>
      <c r="FK214" s="843"/>
      <c r="FL214" s="873" t="s">
        <v>335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335</v>
      </c>
      <c r="FT214" s="849" t="s">
        <v>335</v>
      </c>
      <c r="FU214" s="849" t="s">
        <v>335</v>
      </c>
      <c r="FV214" s="849" t="s">
        <v>335</v>
      </c>
      <c r="FW214" s="849" t="s">
        <v>335</v>
      </c>
      <c r="FX214" s="850" t="s">
        <v>335</v>
      </c>
      <c r="FY214" s="1459">
        <f>ES214+FK214</f>
        <v>0</v>
      </c>
      <c r="FZ214" s="865" t="s">
        <v>335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335</v>
      </c>
      <c r="GI214" s="881" t="s">
        <v>335</v>
      </c>
      <c r="GJ214" s="881" t="s">
        <v>335</v>
      </c>
      <c r="GK214" s="881" t="s">
        <v>335</v>
      </c>
      <c r="GL214" s="881" t="s">
        <v>335</v>
      </c>
      <c r="GM214" s="881" t="s">
        <v>335</v>
      </c>
      <c r="GN214" s="1450"/>
      <c r="GO214" s="883"/>
      <c r="GP214" s="872"/>
      <c r="GQ214" s="843"/>
      <c r="GR214" s="873" t="s">
        <v>335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335</v>
      </c>
      <c r="GZ214" s="849" t="s">
        <v>335</v>
      </c>
      <c r="HA214" s="849" t="s">
        <v>335</v>
      </c>
      <c r="HB214" s="849" t="s">
        <v>335</v>
      </c>
      <c r="HC214" s="849" t="s">
        <v>335</v>
      </c>
      <c r="HD214" s="850" t="s">
        <v>335</v>
      </c>
      <c r="HE214" s="1702">
        <f>FY214+GQ214</f>
        <v>0</v>
      </c>
      <c r="HF214" s="865" t="s">
        <v>335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335</v>
      </c>
      <c r="HO214" s="881" t="s">
        <v>335</v>
      </c>
      <c r="HP214" s="881" t="s">
        <v>335</v>
      </c>
      <c r="HQ214" s="881" t="s">
        <v>335</v>
      </c>
      <c r="HR214" s="881" t="s">
        <v>335</v>
      </c>
      <c r="HS214" s="881" t="s">
        <v>335</v>
      </c>
      <c r="HT214" s="1450"/>
      <c r="HU214" s="883"/>
    </row>
    <row r="215" spans="1:229" s="101" customFormat="1" ht="30" customHeight="1" x14ac:dyDescent="0.2">
      <c r="A215" s="3641"/>
      <c r="B215" s="3677"/>
      <c r="C215" s="884" t="s">
        <v>174</v>
      </c>
      <c r="D215" s="885" t="s">
        <v>382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335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335</v>
      </c>
      <c r="AE215" s="410" t="s">
        <v>335</v>
      </c>
      <c r="AF215" s="410" t="s">
        <v>335</v>
      </c>
      <c r="AG215" s="410" t="s">
        <v>335</v>
      </c>
      <c r="AH215" s="410" t="s">
        <v>335</v>
      </c>
      <c r="AI215" s="410" t="s">
        <v>335</v>
      </c>
      <c r="AJ215" s="899"/>
      <c r="AK215" s="900"/>
      <c r="AL215" s="901"/>
      <c r="AM215" s="902">
        <f>AT215</f>
        <v>0</v>
      </c>
      <c r="AN215" s="903" t="s">
        <v>335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335</v>
      </c>
      <c r="AV215" s="412" t="s">
        <v>335</v>
      </c>
      <c r="AW215" s="412" t="s">
        <v>335</v>
      </c>
      <c r="AX215" s="412" t="s">
        <v>335</v>
      </c>
      <c r="AY215" s="412" t="s">
        <v>335</v>
      </c>
      <c r="AZ215" s="907" t="s">
        <v>335</v>
      </c>
      <c r="BA215" s="908">
        <f t="shared" si="1332"/>
        <v>0</v>
      </c>
      <c r="BB215" s="894" t="s">
        <v>335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335</v>
      </c>
      <c r="BK215" s="913" t="s">
        <v>335</v>
      </c>
      <c r="BL215" s="913" t="s">
        <v>335</v>
      </c>
      <c r="BM215" s="913" t="s">
        <v>335</v>
      </c>
      <c r="BN215" s="913" t="s">
        <v>335</v>
      </c>
      <c r="BO215" s="913" t="s">
        <v>335</v>
      </c>
      <c r="BP215" s="914"/>
      <c r="BQ215" s="915"/>
      <c r="BR215" s="901"/>
      <c r="BS215" s="902">
        <f>BZ215</f>
        <v>0</v>
      </c>
      <c r="BT215" s="903" t="s">
        <v>335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335</v>
      </c>
      <c r="CB215" s="412" t="s">
        <v>335</v>
      </c>
      <c r="CC215" s="412" t="s">
        <v>335</v>
      </c>
      <c r="CD215" s="412" t="s">
        <v>335</v>
      </c>
      <c r="CE215" s="412" t="s">
        <v>335</v>
      </c>
      <c r="CF215" s="907" t="s">
        <v>335</v>
      </c>
      <c r="CG215" s="908">
        <f t="shared" si="1339"/>
        <v>0</v>
      </c>
      <c r="CH215" s="894" t="s">
        <v>335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335</v>
      </c>
      <c r="CQ215" s="913" t="s">
        <v>335</v>
      </c>
      <c r="CR215" s="913" t="s">
        <v>335</v>
      </c>
      <c r="CS215" s="913" t="s">
        <v>335</v>
      </c>
      <c r="CT215" s="913" t="s">
        <v>335</v>
      </c>
      <c r="CU215" s="913" t="s">
        <v>335</v>
      </c>
      <c r="CV215" s="914"/>
      <c r="CW215" s="915"/>
      <c r="CX215" s="901"/>
      <c r="CY215" s="902">
        <f>DF215</f>
        <v>0</v>
      </c>
      <c r="CZ215" s="903" t="s">
        <v>335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335</v>
      </c>
      <c r="DH215" s="412" t="s">
        <v>335</v>
      </c>
      <c r="DI215" s="412" t="s">
        <v>335</v>
      </c>
      <c r="DJ215" s="412" t="s">
        <v>335</v>
      </c>
      <c r="DK215" s="412" t="s">
        <v>335</v>
      </c>
      <c r="DL215" s="907" t="s">
        <v>335</v>
      </c>
      <c r="DM215" s="908">
        <f t="shared" si="1341"/>
        <v>0</v>
      </c>
      <c r="DN215" s="894" t="s">
        <v>335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335</v>
      </c>
      <c r="DW215" s="913" t="s">
        <v>335</v>
      </c>
      <c r="DX215" s="913" t="s">
        <v>335</v>
      </c>
      <c r="DY215" s="913" t="s">
        <v>335</v>
      </c>
      <c r="DZ215" s="913" t="s">
        <v>335</v>
      </c>
      <c r="EA215" s="913" t="s">
        <v>335</v>
      </c>
      <c r="EB215" s="914"/>
      <c r="EC215" s="915"/>
      <c r="ED215" s="901"/>
      <c r="EE215" s="902"/>
      <c r="EF215" s="903" t="s">
        <v>335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335</v>
      </c>
      <c r="EN215" s="412" t="s">
        <v>335</v>
      </c>
      <c r="EO215" s="412" t="s">
        <v>335</v>
      </c>
      <c r="EP215" s="412" t="s">
        <v>335</v>
      </c>
      <c r="EQ215" s="412" t="s">
        <v>335</v>
      </c>
      <c r="ER215" s="907" t="s">
        <v>335</v>
      </c>
      <c r="ES215" s="876">
        <f t="shared" ref="ES215:ES222" si="1352">DM215+EE215</f>
        <v>0</v>
      </c>
      <c r="ET215" s="894" t="s">
        <v>335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335</v>
      </c>
      <c r="FC215" s="913" t="s">
        <v>335</v>
      </c>
      <c r="FD215" s="913" t="s">
        <v>335</v>
      </c>
      <c r="FE215" s="913" t="s">
        <v>335</v>
      </c>
      <c r="FF215" s="913" t="s">
        <v>335</v>
      </c>
      <c r="FG215" s="913" t="s">
        <v>335</v>
      </c>
      <c r="FH215" s="1477"/>
      <c r="FI215" s="915"/>
      <c r="FJ215" s="901"/>
      <c r="FK215" s="902"/>
      <c r="FL215" s="903" t="s">
        <v>335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335</v>
      </c>
      <c r="FT215" s="412" t="s">
        <v>335</v>
      </c>
      <c r="FU215" s="412" t="s">
        <v>335</v>
      </c>
      <c r="FV215" s="412" t="s">
        <v>335</v>
      </c>
      <c r="FW215" s="412" t="s">
        <v>335</v>
      </c>
      <c r="FX215" s="907" t="s">
        <v>335</v>
      </c>
      <c r="FY215" s="876">
        <f t="shared" ref="FY215:FY222" si="1354">ES215+FK215</f>
        <v>0</v>
      </c>
      <c r="FZ215" s="894" t="s">
        <v>335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335</v>
      </c>
      <c r="GI215" s="913" t="s">
        <v>335</v>
      </c>
      <c r="GJ215" s="913" t="s">
        <v>335</v>
      </c>
      <c r="GK215" s="913" t="s">
        <v>335</v>
      </c>
      <c r="GL215" s="913" t="s">
        <v>335</v>
      </c>
      <c r="GM215" s="913" t="s">
        <v>335</v>
      </c>
      <c r="GN215" s="1477"/>
      <c r="GO215" s="915"/>
      <c r="GP215" s="901"/>
      <c r="GQ215" s="902"/>
      <c r="GR215" s="903" t="s">
        <v>335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335</v>
      </c>
      <c r="GZ215" s="412" t="s">
        <v>335</v>
      </c>
      <c r="HA215" s="412" t="s">
        <v>335</v>
      </c>
      <c r="HB215" s="412" t="s">
        <v>335</v>
      </c>
      <c r="HC215" s="412" t="s">
        <v>335</v>
      </c>
      <c r="HD215" s="907" t="s">
        <v>335</v>
      </c>
      <c r="HE215" s="1703">
        <f t="shared" ref="HE215:HE222" si="1356">FY215+GQ215</f>
        <v>0</v>
      </c>
      <c r="HF215" s="894" t="s">
        <v>335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335</v>
      </c>
      <c r="HO215" s="913" t="s">
        <v>335</v>
      </c>
      <c r="HP215" s="913" t="s">
        <v>335</v>
      </c>
      <c r="HQ215" s="913" t="s">
        <v>335</v>
      </c>
      <c r="HR215" s="913" t="s">
        <v>335</v>
      </c>
      <c r="HS215" s="913" t="s">
        <v>335</v>
      </c>
      <c r="HT215" s="1477"/>
      <c r="HU215" s="915"/>
    </row>
    <row r="216" spans="1:229" s="102" customFormat="1" ht="30" customHeight="1" x14ac:dyDescent="0.2">
      <c r="A216" s="3641"/>
      <c r="B216" s="3677"/>
      <c r="C216" s="856" t="s">
        <v>355</v>
      </c>
      <c r="D216" s="857" t="s">
        <v>293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335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335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335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335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335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335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335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335</v>
      </c>
      <c r="DW216" s="913" t="s">
        <v>335</v>
      </c>
      <c r="DX216" s="913" t="s">
        <v>335</v>
      </c>
      <c r="DY216" s="913" t="s">
        <v>335</v>
      </c>
      <c r="DZ216" s="913" t="s">
        <v>335</v>
      </c>
      <c r="EA216" s="913" t="s">
        <v>335</v>
      </c>
      <c r="EB216" s="882"/>
      <c r="EC216" s="883"/>
      <c r="ED216" s="872"/>
      <c r="EE216" s="843"/>
      <c r="EF216" s="873" t="s">
        <v>335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335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335</v>
      </c>
      <c r="FC216" s="913" t="s">
        <v>335</v>
      </c>
      <c r="FD216" s="913" t="s">
        <v>335</v>
      </c>
      <c r="FE216" s="913" t="s">
        <v>335</v>
      </c>
      <c r="FF216" s="913" t="s">
        <v>335</v>
      </c>
      <c r="FG216" s="913" t="s">
        <v>335</v>
      </c>
      <c r="FH216" s="1450"/>
      <c r="FI216" s="883"/>
      <c r="FJ216" s="872"/>
      <c r="FK216" s="843"/>
      <c r="FL216" s="873" t="s">
        <v>335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335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335</v>
      </c>
      <c r="GI216" s="913" t="s">
        <v>335</v>
      </c>
      <c r="GJ216" s="913" t="s">
        <v>335</v>
      </c>
      <c r="GK216" s="913" t="s">
        <v>335</v>
      </c>
      <c r="GL216" s="913" t="s">
        <v>335</v>
      </c>
      <c r="GM216" s="913" t="s">
        <v>335</v>
      </c>
      <c r="GN216" s="1450"/>
      <c r="GO216" s="883"/>
      <c r="GP216" s="872"/>
      <c r="GQ216" s="843"/>
      <c r="GR216" s="873" t="s">
        <v>335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335</v>
      </c>
      <c r="GZ216" s="412" t="s">
        <v>335</v>
      </c>
      <c r="HA216" s="412" t="s">
        <v>335</v>
      </c>
      <c r="HB216" s="412" t="s">
        <v>335</v>
      </c>
      <c r="HC216" s="412" t="s">
        <v>335</v>
      </c>
      <c r="HD216" s="907" t="s">
        <v>335</v>
      </c>
      <c r="HE216" s="1703" t="e">
        <f t="shared" si="1356"/>
        <v>#REF!</v>
      </c>
      <c r="HF216" s="865" t="s">
        <v>335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335</v>
      </c>
      <c r="HO216" s="913" t="s">
        <v>335</v>
      </c>
      <c r="HP216" s="913" t="s">
        <v>335</v>
      </c>
      <c r="HQ216" s="913" t="s">
        <v>335</v>
      </c>
      <c r="HR216" s="913" t="s">
        <v>335</v>
      </c>
      <c r="HS216" s="913" t="s">
        <v>335</v>
      </c>
      <c r="HT216" s="1450"/>
      <c r="HU216" s="883"/>
    </row>
    <row r="217" spans="1:229" s="102" customFormat="1" ht="30" customHeight="1" x14ac:dyDescent="0.2">
      <c r="A217" s="3641"/>
      <c r="B217" s="3677"/>
      <c r="C217" s="856" t="s">
        <v>356</v>
      </c>
      <c r="D217" s="857" t="s">
        <v>294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335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335</v>
      </c>
      <c r="AE217" s="839" t="s">
        <v>335</v>
      </c>
      <c r="AF217" s="839" t="s">
        <v>335</v>
      </c>
      <c r="AG217" s="839" t="s">
        <v>335</v>
      </c>
      <c r="AH217" s="839" t="s">
        <v>335</v>
      </c>
      <c r="AI217" s="839" t="s">
        <v>335</v>
      </c>
      <c r="AJ217" s="840"/>
      <c r="AK217" s="871"/>
      <c r="AL217" s="872"/>
      <c r="AM217" s="916"/>
      <c r="AN217" s="873" t="s">
        <v>335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335</v>
      </c>
      <c r="AV217" s="412" t="s">
        <v>335</v>
      </c>
      <c r="AW217" s="412" t="s">
        <v>335</v>
      </c>
      <c r="AX217" s="412" t="s">
        <v>335</v>
      </c>
      <c r="AY217" s="412" t="s">
        <v>335</v>
      </c>
      <c r="AZ217" s="907" t="s">
        <v>335</v>
      </c>
      <c r="BA217" s="876">
        <f t="shared" si="1332"/>
        <v>0</v>
      </c>
      <c r="BB217" s="865" t="s">
        <v>335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335</v>
      </c>
      <c r="BK217" s="1276" t="s">
        <v>335</v>
      </c>
      <c r="BL217" s="1276" t="s">
        <v>335</v>
      </c>
      <c r="BM217" s="1276" t="s">
        <v>335</v>
      </c>
      <c r="BN217" s="1276" t="s">
        <v>335</v>
      </c>
      <c r="BO217" s="1276" t="s">
        <v>335</v>
      </c>
      <c r="BP217" s="1277"/>
      <c r="BQ217" s="1619"/>
      <c r="BR217" s="842"/>
      <c r="BS217" s="843"/>
      <c r="BT217" s="873" t="s">
        <v>335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335</v>
      </c>
      <c r="CB217" s="412" t="s">
        <v>335</v>
      </c>
      <c r="CC217" s="412" t="s">
        <v>335</v>
      </c>
      <c r="CD217" s="412" t="s">
        <v>335</v>
      </c>
      <c r="CE217" s="412" t="s">
        <v>335</v>
      </c>
      <c r="CF217" s="907" t="s">
        <v>335</v>
      </c>
      <c r="CG217" s="876">
        <f t="shared" si="1339"/>
        <v>0</v>
      </c>
      <c r="CH217" s="865" t="s">
        <v>335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335</v>
      </c>
      <c r="CQ217" s="881" t="s">
        <v>335</v>
      </c>
      <c r="CR217" s="881" t="s">
        <v>335</v>
      </c>
      <c r="CS217" s="881" t="s">
        <v>335</v>
      </c>
      <c r="CT217" s="881" t="s">
        <v>335</v>
      </c>
      <c r="CU217" s="881" t="s">
        <v>335</v>
      </c>
      <c r="CV217" s="882"/>
      <c r="CW217" s="883"/>
      <c r="CX217" s="872"/>
      <c r="CY217" s="916"/>
      <c r="CZ217" s="873" t="s">
        <v>335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335</v>
      </c>
      <c r="DH217" s="412" t="s">
        <v>335</v>
      </c>
      <c r="DI217" s="412" t="s">
        <v>335</v>
      </c>
      <c r="DJ217" s="412" t="s">
        <v>335</v>
      </c>
      <c r="DK217" s="412" t="s">
        <v>335</v>
      </c>
      <c r="DL217" s="907" t="s">
        <v>335</v>
      </c>
      <c r="DM217" s="876">
        <f t="shared" si="1341"/>
        <v>0</v>
      </c>
      <c r="DN217" s="865" t="s">
        <v>335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335</v>
      </c>
      <c r="DW217" s="881" t="s">
        <v>335</v>
      </c>
      <c r="DX217" s="881" t="s">
        <v>335</v>
      </c>
      <c r="DY217" s="881" t="s">
        <v>335</v>
      </c>
      <c r="DZ217" s="881" t="s">
        <v>335</v>
      </c>
      <c r="EA217" s="881" t="s">
        <v>335</v>
      </c>
      <c r="EB217" s="882"/>
      <c r="EC217" s="883"/>
      <c r="ED217" s="872"/>
      <c r="EE217" s="916"/>
      <c r="EF217" s="873" t="s">
        <v>335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335</v>
      </c>
      <c r="EN217" s="412" t="s">
        <v>335</v>
      </c>
      <c r="EO217" s="412" t="s">
        <v>335</v>
      </c>
      <c r="EP217" s="412" t="s">
        <v>335</v>
      </c>
      <c r="EQ217" s="412" t="s">
        <v>335</v>
      </c>
      <c r="ER217" s="907" t="s">
        <v>335</v>
      </c>
      <c r="ES217" s="876">
        <f t="shared" si="1352"/>
        <v>0</v>
      </c>
      <c r="ET217" s="865" t="s">
        <v>335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335</v>
      </c>
      <c r="FC217" s="881" t="s">
        <v>335</v>
      </c>
      <c r="FD217" s="881" t="s">
        <v>335</v>
      </c>
      <c r="FE217" s="881" t="s">
        <v>335</v>
      </c>
      <c r="FF217" s="881" t="s">
        <v>335</v>
      </c>
      <c r="FG217" s="881" t="s">
        <v>335</v>
      </c>
      <c r="FH217" s="1450"/>
      <c r="FI217" s="883"/>
      <c r="FJ217" s="872"/>
      <c r="FK217" s="916"/>
      <c r="FL217" s="873" t="s">
        <v>335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335</v>
      </c>
      <c r="FT217" s="412" t="s">
        <v>335</v>
      </c>
      <c r="FU217" s="412" t="s">
        <v>335</v>
      </c>
      <c r="FV217" s="412" t="s">
        <v>335</v>
      </c>
      <c r="FW217" s="412" t="s">
        <v>335</v>
      </c>
      <c r="FX217" s="907" t="s">
        <v>335</v>
      </c>
      <c r="FY217" s="876">
        <f t="shared" si="1354"/>
        <v>0</v>
      </c>
      <c r="FZ217" s="865" t="s">
        <v>335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335</v>
      </c>
      <c r="GI217" s="881" t="s">
        <v>335</v>
      </c>
      <c r="GJ217" s="881" t="s">
        <v>335</v>
      </c>
      <c r="GK217" s="881" t="s">
        <v>335</v>
      </c>
      <c r="GL217" s="881" t="s">
        <v>335</v>
      </c>
      <c r="GM217" s="881" t="s">
        <v>335</v>
      </c>
      <c r="GN217" s="1450"/>
      <c r="GO217" s="883"/>
      <c r="GP217" s="872"/>
      <c r="GQ217" s="916"/>
      <c r="GR217" s="873" t="s">
        <v>335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335</v>
      </c>
      <c r="GZ217" s="412" t="s">
        <v>335</v>
      </c>
      <c r="HA217" s="412" t="s">
        <v>335</v>
      </c>
      <c r="HB217" s="412" t="s">
        <v>335</v>
      </c>
      <c r="HC217" s="412" t="s">
        <v>335</v>
      </c>
      <c r="HD217" s="907" t="s">
        <v>335</v>
      </c>
      <c r="HE217" s="1703">
        <f t="shared" si="1356"/>
        <v>0</v>
      </c>
      <c r="HF217" s="865" t="s">
        <v>335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335</v>
      </c>
      <c r="HO217" s="881" t="s">
        <v>335</v>
      </c>
      <c r="HP217" s="881" t="s">
        <v>335</v>
      </c>
      <c r="HQ217" s="881" t="s">
        <v>335</v>
      </c>
      <c r="HR217" s="881" t="s">
        <v>335</v>
      </c>
      <c r="HS217" s="881" t="s">
        <v>335</v>
      </c>
      <c r="HT217" s="1450"/>
      <c r="HU217" s="883"/>
    </row>
    <row r="218" spans="1:229" s="102" customFormat="1" ht="30" customHeight="1" x14ac:dyDescent="0.2">
      <c r="A218" s="3641"/>
      <c r="B218" s="3677"/>
      <c r="C218" s="917" t="s">
        <v>357</v>
      </c>
      <c r="D218" s="918" t="s">
        <v>176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335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335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335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335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335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335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335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335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335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335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335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335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335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41"/>
      <c r="B219" s="3677"/>
      <c r="C219" s="917" t="s">
        <v>358</v>
      </c>
      <c r="D219" s="925" t="s">
        <v>438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335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335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335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335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335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335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335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335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335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335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335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335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335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41"/>
      <c r="B220" s="3677"/>
      <c r="C220" s="926" t="s">
        <v>359</v>
      </c>
      <c r="D220" s="927" t="s">
        <v>223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335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335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335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335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335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335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335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335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335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335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335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335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335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41"/>
      <c r="B221" s="3677"/>
      <c r="C221" s="917" t="s">
        <v>360</v>
      </c>
      <c r="D221" s="927" t="s">
        <v>225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335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335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335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335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335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335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335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335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335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335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335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335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335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43"/>
      <c r="B222" s="3678"/>
      <c r="C222" s="928" t="s">
        <v>361</v>
      </c>
      <c r="D222" s="929" t="s">
        <v>180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335</v>
      </c>
      <c r="W222" s="937" t="s">
        <v>335</v>
      </c>
      <c r="X222" s="938" t="s">
        <v>335</v>
      </c>
      <c r="Y222" s="938" t="s">
        <v>335</v>
      </c>
      <c r="Z222" s="938" t="s">
        <v>335</v>
      </c>
      <c r="AA222" s="938" t="s">
        <v>335</v>
      </c>
      <c r="AB222" s="938" t="s">
        <v>335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335</v>
      </c>
      <c r="AO222" s="947" t="s">
        <v>335</v>
      </c>
      <c r="AP222" s="947" t="s">
        <v>335</v>
      </c>
      <c r="AQ222" s="947" t="s">
        <v>335</v>
      </c>
      <c r="AR222" s="947" t="s">
        <v>335</v>
      </c>
      <c r="AS222" s="947" t="s">
        <v>335</v>
      </c>
      <c r="AT222" s="948" t="s">
        <v>335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335</v>
      </c>
      <c r="BC222" s="937" t="s">
        <v>335</v>
      </c>
      <c r="BD222" s="938" t="s">
        <v>335</v>
      </c>
      <c r="BE222" s="938" t="s">
        <v>335</v>
      </c>
      <c r="BF222" s="938" t="s">
        <v>335</v>
      </c>
      <c r="BG222" s="938" t="s">
        <v>335</v>
      </c>
      <c r="BH222" s="938" t="s">
        <v>335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335</v>
      </c>
      <c r="BU222" s="947" t="s">
        <v>335</v>
      </c>
      <c r="BV222" s="947" t="s">
        <v>335</v>
      </c>
      <c r="BW222" s="947" t="s">
        <v>335</v>
      </c>
      <c r="BX222" s="947" t="s">
        <v>335</v>
      </c>
      <c r="BY222" s="947" t="s">
        <v>335</v>
      </c>
      <c r="BZ222" s="948" t="s">
        <v>335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335</v>
      </c>
      <c r="CI222" s="937" t="s">
        <v>335</v>
      </c>
      <c r="CJ222" s="938" t="s">
        <v>335</v>
      </c>
      <c r="CK222" s="938" t="s">
        <v>335</v>
      </c>
      <c r="CL222" s="938" t="s">
        <v>335</v>
      </c>
      <c r="CM222" s="938" t="s">
        <v>335</v>
      </c>
      <c r="CN222" s="938" t="s">
        <v>335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335</v>
      </c>
      <c r="DA222" s="947" t="s">
        <v>335</v>
      </c>
      <c r="DB222" s="947" t="s">
        <v>335</v>
      </c>
      <c r="DC222" s="947" t="s">
        <v>335</v>
      </c>
      <c r="DD222" s="947" t="s">
        <v>335</v>
      </c>
      <c r="DE222" s="947" t="s">
        <v>335</v>
      </c>
      <c r="DF222" s="948" t="s">
        <v>335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335</v>
      </c>
      <c r="DO222" s="937" t="s">
        <v>335</v>
      </c>
      <c r="DP222" s="938" t="s">
        <v>335</v>
      </c>
      <c r="DQ222" s="938" t="s">
        <v>335</v>
      </c>
      <c r="DR222" s="938" t="s">
        <v>335</v>
      </c>
      <c r="DS222" s="938" t="s">
        <v>335</v>
      </c>
      <c r="DT222" s="938" t="s">
        <v>335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335</v>
      </c>
      <c r="EG222" s="947" t="s">
        <v>335</v>
      </c>
      <c r="EH222" s="947" t="s">
        <v>335</v>
      </c>
      <c r="EI222" s="947" t="s">
        <v>335</v>
      </c>
      <c r="EJ222" s="947" t="s">
        <v>335</v>
      </c>
      <c r="EK222" s="947" t="s">
        <v>335</v>
      </c>
      <c r="EL222" s="948" t="s">
        <v>335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335</v>
      </c>
      <c r="EU222" s="981" t="s">
        <v>335</v>
      </c>
      <c r="EV222" s="982" t="s">
        <v>335</v>
      </c>
      <c r="EW222" s="982" t="s">
        <v>335</v>
      </c>
      <c r="EX222" s="982" t="s">
        <v>335</v>
      </c>
      <c r="EY222" s="982" t="s">
        <v>335</v>
      </c>
      <c r="EZ222" s="982" t="s">
        <v>335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335</v>
      </c>
      <c r="FM222" s="947" t="s">
        <v>335</v>
      </c>
      <c r="FN222" s="947" t="s">
        <v>335</v>
      </c>
      <c r="FO222" s="947" t="s">
        <v>335</v>
      </c>
      <c r="FP222" s="947" t="s">
        <v>335</v>
      </c>
      <c r="FQ222" s="947" t="s">
        <v>335</v>
      </c>
      <c r="FR222" s="948" t="s">
        <v>335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335</v>
      </c>
      <c r="GA222" s="981" t="s">
        <v>335</v>
      </c>
      <c r="GB222" s="982" t="s">
        <v>335</v>
      </c>
      <c r="GC222" s="982" t="s">
        <v>335</v>
      </c>
      <c r="GD222" s="982" t="s">
        <v>335</v>
      </c>
      <c r="GE222" s="982" t="s">
        <v>335</v>
      </c>
      <c r="GF222" s="982" t="s">
        <v>335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335</v>
      </c>
      <c r="GS222" s="947" t="s">
        <v>335</v>
      </c>
      <c r="GT222" s="947" t="s">
        <v>335</v>
      </c>
      <c r="GU222" s="947" t="s">
        <v>335</v>
      </c>
      <c r="GV222" s="947" t="s">
        <v>335</v>
      </c>
      <c r="GW222" s="947" t="s">
        <v>335</v>
      </c>
      <c r="GX222" s="948" t="s">
        <v>335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335</v>
      </c>
      <c r="HG222" s="981" t="s">
        <v>335</v>
      </c>
      <c r="HH222" s="982" t="s">
        <v>335</v>
      </c>
      <c r="HI222" s="982" t="s">
        <v>335</v>
      </c>
      <c r="HJ222" s="982" t="s">
        <v>335</v>
      </c>
      <c r="HK222" s="982" t="s">
        <v>335</v>
      </c>
      <c r="HL222" s="982" t="s">
        <v>335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39" t="s">
        <v>362</v>
      </c>
      <c r="B224" s="3640"/>
      <c r="C224" s="624" t="s">
        <v>169</v>
      </c>
      <c r="D224" s="797" t="s">
        <v>181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335</v>
      </c>
      <c r="X224" s="967" t="s">
        <v>335</v>
      </c>
      <c r="Y224" s="967" t="s">
        <v>335</v>
      </c>
      <c r="Z224" s="967" t="s">
        <v>335</v>
      </c>
      <c r="AA224" s="967" t="s">
        <v>335</v>
      </c>
      <c r="AB224" s="967" t="s">
        <v>335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335</v>
      </c>
      <c r="AO224" s="973" t="s">
        <v>335</v>
      </c>
      <c r="AP224" s="974" t="s">
        <v>335</v>
      </c>
      <c r="AQ224" s="974" t="s">
        <v>335</v>
      </c>
      <c r="AR224" s="974" t="s">
        <v>335</v>
      </c>
      <c r="AS224" s="974" t="s">
        <v>335</v>
      </c>
      <c r="AT224" s="975" t="s">
        <v>335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335</v>
      </c>
      <c r="BC224" s="966" t="s">
        <v>335</v>
      </c>
      <c r="BD224" s="967" t="s">
        <v>335</v>
      </c>
      <c r="BE224" s="967" t="s">
        <v>335</v>
      </c>
      <c r="BF224" s="967" t="s">
        <v>335</v>
      </c>
      <c r="BG224" s="967" t="s">
        <v>335</v>
      </c>
      <c r="BH224" s="967" t="s">
        <v>335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335</v>
      </c>
      <c r="BU224" s="973" t="s">
        <v>335</v>
      </c>
      <c r="BV224" s="974" t="s">
        <v>335</v>
      </c>
      <c r="BW224" s="974" t="s">
        <v>335</v>
      </c>
      <c r="BX224" s="974" t="s">
        <v>335</v>
      </c>
      <c r="BY224" s="974" t="s">
        <v>335</v>
      </c>
      <c r="BZ224" s="975" t="s">
        <v>335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335</v>
      </c>
      <c r="CI224" s="966" t="s">
        <v>335</v>
      </c>
      <c r="CJ224" s="967" t="s">
        <v>335</v>
      </c>
      <c r="CK224" s="967" t="s">
        <v>335</v>
      </c>
      <c r="CL224" s="967" t="s">
        <v>335</v>
      </c>
      <c r="CM224" s="967" t="s">
        <v>335</v>
      </c>
      <c r="CN224" s="967" t="s">
        <v>335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335</v>
      </c>
      <c r="DA224" s="973" t="s">
        <v>335</v>
      </c>
      <c r="DB224" s="974" t="s">
        <v>335</v>
      </c>
      <c r="DC224" s="974" t="s">
        <v>335</v>
      </c>
      <c r="DD224" s="974" t="s">
        <v>335</v>
      </c>
      <c r="DE224" s="974" t="s">
        <v>335</v>
      </c>
      <c r="DF224" s="975" t="s">
        <v>335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335</v>
      </c>
      <c r="DO224" s="966" t="s">
        <v>335</v>
      </c>
      <c r="DP224" s="967" t="s">
        <v>335</v>
      </c>
      <c r="DQ224" s="967" t="s">
        <v>335</v>
      </c>
      <c r="DR224" s="967" t="s">
        <v>335</v>
      </c>
      <c r="DS224" s="967" t="s">
        <v>335</v>
      </c>
      <c r="DT224" s="967" t="s">
        <v>335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335</v>
      </c>
      <c r="EG224" s="973" t="s">
        <v>335</v>
      </c>
      <c r="EH224" s="974" t="s">
        <v>335</v>
      </c>
      <c r="EI224" s="974" t="s">
        <v>335</v>
      </c>
      <c r="EJ224" s="974" t="s">
        <v>335</v>
      </c>
      <c r="EK224" s="974" t="s">
        <v>335</v>
      </c>
      <c r="EL224" s="975" t="s">
        <v>335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335</v>
      </c>
      <c r="EU224" s="966" t="s">
        <v>335</v>
      </c>
      <c r="EV224" s="967" t="s">
        <v>335</v>
      </c>
      <c r="EW224" s="967" t="s">
        <v>335</v>
      </c>
      <c r="EX224" s="967" t="s">
        <v>335</v>
      </c>
      <c r="EY224" s="967" t="s">
        <v>335</v>
      </c>
      <c r="EZ224" s="967" t="s">
        <v>335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335</v>
      </c>
      <c r="FM224" s="973" t="s">
        <v>335</v>
      </c>
      <c r="FN224" s="974" t="s">
        <v>335</v>
      </c>
      <c r="FO224" s="974" t="s">
        <v>335</v>
      </c>
      <c r="FP224" s="974" t="s">
        <v>335</v>
      </c>
      <c r="FQ224" s="974" t="s">
        <v>335</v>
      </c>
      <c r="FR224" s="975" t="s">
        <v>335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335</v>
      </c>
      <c r="FZ224" s="1544" t="s">
        <v>335</v>
      </c>
      <c r="GA224" s="966" t="s">
        <v>335</v>
      </c>
      <c r="GB224" s="967" t="s">
        <v>335</v>
      </c>
      <c r="GC224" s="967" t="s">
        <v>335</v>
      </c>
      <c r="GD224" s="967" t="s">
        <v>335</v>
      </c>
      <c r="GE224" s="967" t="s">
        <v>335</v>
      </c>
      <c r="GF224" s="967" t="s">
        <v>335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335</v>
      </c>
      <c r="GS224" s="973" t="s">
        <v>335</v>
      </c>
      <c r="GT224" s="974" t="s">
        <v>335</v>
      </c>
      <c r="GU224" s="974" t="s">
        <v>335</v>
      </c>
      <c r="GV224" s="974" t="s">
        <v>335</v>
      </c>
      <c r="GW224" s="974" t="s">
        <v>335</v>
      </c>
      <c r="GX224" s="975" t="s">
        <v>335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335</v>
      </c>
      <c r="HF224" s="1544" t="s">
        <v>335</v>
      </c>
      <c r="HG224" s="966" t="s">
        <v>335</v>
      </c>
      <c r="HH224" s="967" t="s">
        <v>335</v>
      </c>
      <c r="HI224" s="967" t="s">
        <v>335</v>
      </c>
      <c r="HJ224" s="967" t="s">
        <v>335</v>
      </c>
      <c r="HK224" s="967" t="s">
        <v>335</v>
      </c>
      <c r="HL224" s="967" t="s">
        <v>335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41"/>
      <c r="B225" s="3642"/>
      <c r="C225" s="593" t="s">
        <v>170</v>
      </c>
      <c r="D225" s="770" t="s">
        <v>168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335</v>
      </c>
      <c r="X225" s="982" t="s">
        <v>335</v>
      </c>
      <c r="Y225" s="982" t="s">
        <v>335</v>
      </c>
      <c r="Z225" s="982" t="s">
        <v>335</v>
      </c>
      <c r="AA225" s="982" t="s">
        <v>335</v>
      </c>
      <c r="AB225" s="982" t="s">
        <v>335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335</v>
      </c>
      <c r="AO225" s="987" t="s">
        <v>335</v>
      </c>
      <c r="AP225" s="987" t="s">
        <v>335</v>
      </c>
      <c r="AQ225" s="987" t="s">
        <v>335</v>
      </c>
      <c r="AR225" s="987" t="s">
        <v>335</v>
      </c>
      <c r="AS225" s="987" t="s">
        <v>335</v>
      </c>
      <c r="AT225" s="988" t="s">
        <v>335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335</v>
      </c>
      <c r="BC225" s="981" t="s">
        <v>335</v>
      </c>
      <c r="BD225" s="982" t="s">
        <v>335</v>
      </c>
      <c r="BE225" s="982" t="s">
        <v>335</v>
      </c>
      <c r="BF225" s="982" t="s">
        <v>335</v>
      </c>
      <c r="BG225" s="982" t="s">
        <v>335</v>
      </c>
      <c r="BH225" s="982" t="s">
        <v>335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335</v>
      </c>
      <c r="BU225" s="987" t="s">
        <v>335</v>
      </c>
      <c r="BV225" s="987" t="s">
        <v>335</v>
      </c>
      <c r="BW225" s="987" t="s">
        <v>335</v>
      </c>
      <c r="BX225" s="987" t="s">
        <v>335</v>
      </c>
      <c r="BY225" s="987" t="s">
        <v>335</v>
      </c>
      <c r="BZ225" s="988" t="s">
        <v>335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335</v>
      </c>
      <c r="CI225" s="981" t="s">
        <v>335</v>
      </c>
      <c r="CJ225" s="982" t="s">
        <v>335</v>
      </c>
      <c r="CK225" s="982" t="s">
        <v>335</v>
      </c>
      <c r="CL225" s="982" t="s">
        <v>335</v>
      </c>
      <c r="CM225" s="982" t="s">
        <v>335</v>
      </c>
      <c r="CN225" s="982" t="s">
        <v>335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335</v>
      </c>
      <c r="DA225" s="987" t="s">
        <v>335</v>
      </c>
      <c r="DB225" s="987" t="s">
        <v>335</v>
      </c>
      <c r="DC225" s="987" t="s">
        <v>335</v>
      </c>
      <c r="DD225" s="987" t="s">
        <v>335</v>
      </c>
      <c r="DE225" s="987" t="s">
        <v>335</v>
      </c>
      <c r="DF225" s="988" t="s">
        <v>335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335</v>
      </c>
      <c r="DO225" s="981" t="s">
        <v>335</v>
      </c>
      <c r="DP225" s="982" t="s">
        <v>335</v>
      </c>
      <c r="DQ225" s="982" t="s">
        <v>335</v>
      </c>
      <c r="DR225" s="982" t="s">
        <v>335</v>
      </c>
      <c r="DS225" s="982" t="s">
        <v>335</v>
      </c>
      <c r="DT225" s="982" t="s">
        <v>335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335</v>
      </c>
      <c r="EG225" s="987" t="s">
        <v>335</v>
      </c>
      <c r="EH225" s="987" t="s">
        <v>335</v>
      </c>
      <c r="EI225" s="987" t="s">
        <v>335</v>
      </c>
      <c r="EJ225" s="987" t="s">
        <v>335</v>
      </c>
      <c r="EK225" s="987" t="s">
        <v>335</v>
      </c>
      <c r="EL225" s="988" t="s">
        <v>335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335</v>
      </c>
      <c r="EU225" s="981" t="s">
        <v>335</v>
      </c>
      <c r="EV225" s="982" t="s">
        <v>335</v>
      </c>
      <c r="EW225" s="982" t="s">
        <v>335</v>
      </c>
      <c r="EX225" s="982" t="s">
        <v>335</v>
      </c>
      <c r="EY225" s="982" t="s">
        <v>335</v>
      </c>
      <c r="EZ225" s="982" t="s">
        <v>335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335</v>
      </c>
      <c r="FM225" s="987" t="s">
        <v>335</v>
      </c>
      <c r="FN225" s="987" t="s">
        <v>335</v>
      </c>
      <c r="FO225" s="987" t="s">
        <v>335</v>
      </c>
      <c r="FP225" s="987" t="s">
        <v>335</v>
      </c>
      <c r="FQ225" s="987" t="s">
        <v>335</v>
      </c>
      <c r="FR225" s="988" t="s">
        <v>335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335</v>
      </c>
      <c r="FZ225" s="1545" t="s">
        <v>335</v>
      </c>
      <c r="GA225" s="981" t="s">
        <v>335</v>
      </c>
      <c r="GB225" s="982" t="s">
        <v>335</v>
      </c>
      <c r="GC225" s="982" t="s">
        <v>335</v>
      </c>
      <c r="GD225" s="982" t="s">
        <v>335</v>
      </c>
      <c r="GE225" s="982" t="s">
        <v>335</v>
      </c>
      <c r="GF225" s="982" t="s">
        <v>335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335</v>
      </c>
      <c r="GS225" s="987" t="s">
        <v>335</v>
      </c>
      <c r="GT225" s="987" t="s">
        <v>335</v>
      </c>
      <c r="GU225" s="987" t="s">
        <v>335</v>
      </c>
      <c r="GV225" s="987" t="s">
        <v>335</v>
      </c>
      <c r="GW225" s="987" t="s">
        <v>335</v>
      </c>
      <c r="GX225" s="988" t="s">
        <v>335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335</v>
      </c>
      <c r="HF225" s="1545" t="s">
        <v>335</v>
      </c>
      <c r="HG225" s="981" t="s">
        <v>335</v>
      </c>
      <c r="HH225" s="982" t="s">
        <v>335</v>
      </c>
      <c r="HI225" s="982" t="s">
        <v>335</v>
      </c>
      <c r="HJ225" s="982" t="s">
        <v>335</v>
      </c>
      <c r="HK225" s="982" t="s">
        <v>335</v>
      </c>
      <c r="HL225" s="982" t="s">
        <v>335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43"/>
      <c r="B226" s="3644"/>
      <c r="C226" s="755" t="s">
        <v>363</v>
      </c>
      <c r="D226" s="781" t="s">
        <v>364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335</v>
      </c>
      <c r="W226" s="992" t="s">
        <v>335</v>
      </c>
      <c r="X226" s="992" t="s">
        <v>335</v>
      </c>
      <c r="Y226" s="992" t="s">
        <v>335</v>
      </c>
      <c r="Z226" s="992" t="s">
        <v>335</v>
      </c>
      <c r="AA226" s="992" t="s">
        <v>335</v>
      </c>
      <c r="AB226" s="992" t="s">
        <v>335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335</v>
      </c>
      <c r="AO226" s="98" t="s">
        <v>335</v>
      </c>
      <c r="AP226" s="98" t="s">
        <v>335</v>
      </c>
      <c r="AQ226" s="98" t="s">
        <v>335</v>
      </c>
      <c r="AR226" s="98" t="s">
        <v>335</v>
      </c>
      <c r="AS226" s="98" t="s">
        <v>335</v>
      </c>
      <c r="AT226" s="98" t="s">
        <v>335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335</v>
      </c>
      <c r="BC226" s="992" t="s">
        <v>335</v>
      </c>
      <c r="BD226" s="992" t="s">
        <v>335</v>
      </c>
      <c r="BE226" s="992" t="s">
        <v>335</v>
      </c>
      <c r="BF226" s="992" t="s">
        <v>335</v>
      </c>
      <c r="BG226" s="992" t="s">
        <v>335</v>
      </c>
      <c r="BH226" s="992" t="s">
        <v>335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335</v>
      </c>
      <c r="BU226" s="98" t="s">
        <v>335</v>
      </c>
      <c r="BV226" s="98" t="s">
        <v>335</v>
      </c>
      <c r="BW226" s="98" t="s">
        <v>335</v>
      </c>
      <c r="BX226" s="98" t="s">
        <v>335</v>
      </c>
      <c r="BY226" s="98" t="s">
        <v>335</v>
      </c>
      <c r="BZ226" s="98" t="s">
        <v>335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335</v>
      </c>
      <c r="CI226" s="992" t="s">
        <v>335</v>
      </c>
      <c r="CJ226" s="992" t="s">
        <v>335</v>
      </c>
      <c r="CK226" s="992" t="s">
        <v>335</v>
      </c>
      <c r="CL226" s="992" t="s">
        <v>335</v>
      </c>
      <c r="CM226" s="992" t="s">
        <v>335</v>
      </c>
      <c r="CN226" s="992" t="s">
        <v>335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335</v>
      </c>
      <c r="DA226" s="98" t="s">
        <v>335</v>
      </c>
      <c r="DB226" s="98" t="s">
        <v>335</v>
      </c>
      <c r="DC226" s="98" t="s">
        <v>335</v>
      </c>
      <c r="DD226" s="98" t="s">
        <v>335</v>
      </c>
      <c r="DE226" s="98" t="s">
        <v>335</v>
      </c>
      <c r="DF226" s="98" t="s">
        <v>335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335</v>
      </c>
      <c r="DO226" s="992" t="s">
        <v>335</v>
      </c>
      <c r="DP226" s="992" t="s">
        <v>335</v>
      </c>
      <c r="DQ226" s="992" t="s">
        <v>335</v>
      </c>
      <c r="DR226" s="992" t="s">
        <v>335</v>
      </c>
      <c r="DS226" s="992" t="s">
        <v>335</v>
      </c>
      <c r="DT226" s="992" t="s">
        <v>335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335</v>
      </c>
      <c r="EG226" s="98" t="s">
        <v>335</v>
      </c>
      <c r="EH226" s="98" t="s">
        <v>335</v>
      </c>
      <c r="EI226" s="98" t="s">
        <v>335</v>
      </c>
      <c r="EJ226" s="98" t="s">
        <v>335</v>
      </c>
      <c r="EK226" s="98" t="s">
        <v>335</v>
      </c>
      <c r="EL226" s="98" t="s">
        <v>335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335</v>
      </c>
      <c r="EU226" s="992" t="s">
        <v>335</v>
      </c>
      <c r="EV226" s="992" t="s">
        <v>335</v>
      </c>
      <c r="EW226" s="992" t="s">
        <v>335</v>
      </c>
      <c r="EX226" s="992" t="s">
        <v>335</v>
      </c>
      <c r="EY226" s="992" t="s">
        <v>335</v>
      </c>
      <c r="EZ226" s="992" t="s">
        <v>335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335</v>
      </c>
      <c r="FM226" s="98" t="s">
        <v>335</v>
      </c>
      <c r="FN226" s="98" t="s">
        <v>335</v>
      </c>
      <c r="FO226" s="98" t="s">
        <v>335</v>
      </c>
      <c r="FP226" s="98" t="s">
        <v>335</v>
      </c>
      <c r="FQ226" s="98" t="s">
        <v>335</v>
      </c>
      <c r="FR226" s="98" t="s">
        <v>335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335</v>
      </c>
      <c r="FZ226" s="991" t="s">
        <v>335</v>
      </c>
      <c r="GA226" s="992" t="s">
        <v>335</v>
      </c>
      <c r="GB226" s="992" t="s">
        <v>335</v>
      </c>
      <c r="GC226" s="992" t="s">
        <v>335</v>
      </c>
      <c r="GD226" s="992" t="s">
        <v>335</v>
      </c>
      <c r="GE226" s="992" t="s">
        <v>335</v>
      </c>
      <c r="GF226" s="992" t="s">
        <v>335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335</v>
      </c>
      <c r="GQ226" s="991" t="s">
        <v>335</v>
      </c>
      <c r="GR226" s="991" t="s">
        <v>335</v>
      </c>
      <c r="GS226" s="98" t="s">
        <v>335</v>
      </c>
      <c r="GT226" s="98" t="s">
        <v>335</v>
      </c>
      <c r="GU226" s="98" t="s">
        <v>335</v>
      </c>
      <c r="GV226" s="98" t="s">
        <v>335</v>
      </c>
      <c r="GW226" s="98" t="s">
        <v>335</v>
      </c>
      <c r="GX226" s="98" t="s">
        <v>335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335</v>
      </c>
      <c r="HF226" s="991" t="s">
        <v>335</v>
      </c>
      <c r="HG226" s="992" t="s">
        <v>335</v>
      </c>
      <c r="HH226" s="992" t="s">
        <v>335</v>
      </c>
      <c r="HI226" s="992" t="s">
        <v>335</v>
      </c>
      <c r="HJ226" s="992" t="s">
        <v>335</v>
      </c>
      <c r="HK226" s="992" t="s">
        <v>335</v>
      </c>
      <c r="HL226" s="992" t="s">
        <v>335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64" t="s">
        <v>365</v>
      </c>
      <c r="B228" s="3665"/>
      <c r="C228" s="1000" t="s">
        <v>171</v>
      </c>
      <c r="D228" s="1001" t="s">
        <v>184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335</v>
      </c>
      <c r="V228" s="786" t="s">
        <v>335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335</v>
      </c>
      <c r="AM228" s="1015" t="s">
        <v>335</v>
      </c>
      <c r="AN228" s="1016" t="s">
        <v>335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335</v>
      </c>
      <c r="BB228" s="1020" t="s">
        <v>335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335</v>
      </c>
      <c r="BS228" s="1015" t="s">
        <v>335</v>
      </c>
      <c r="BT228" s="1016" t="s">
        <v>335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335</v>
      </c>
      <c r="CH228" s="1020" t="s">
        <v>335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335</v>
      </c>
      <c r="CY228" s="1015" t="s">
        <v>335</v>
      </c>
      <c r="CZ228" s="1016" t="s">
        <v>335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335</v>
      </c>
      <c r="DN228" s="1020" t="s">
        <v>335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335</v>
      </c>
      <c r="EE228" s="1015" t="s">
        <v>335</v>
      </c>
      <c r="EF228" s="1016" t="s">
        <v>335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335</v>
      </c>
      <c r="ET228" s="1020" t="s">
        <v>335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335</v>
      </c>
      <c r="FK228" s="1015" t="s">
        <v>335</v>
      </c>
      <c r="FL228" s="1016" t="s">
        <v>335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335</v>
      </c>
      <c r="FZ228" s="1020" t="s">
        <v>335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335</v>
      </c>
      <c r="GQ228" s="1015" t="s">
        <v>335</v>
      </c>
      <c r="GR228" s="1016" t="s">
        <v>335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335</v>
      </c>
      <c r="HF228" s="1020" t="s">
        <v>335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66" t="s">
        <v>366</v>
      </c>
      <c r="B230" s="3667"/>
      <c r="C230" s="1025" t="s">
        <v>177</v>
      </c>
      <c r="D230" s="1026" t="s">
        <v>378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335</v>
      </c>
      <c r="V230" s="786" t="s">
        <v>335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335</v>
      </c>
      <c r="AM230" s="1034" t="s">
        <v>335</v>
      </c>
      <c r="AN230" s="1016" t="s">
        <v>335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335</v>
      </c>
      <c r="BB230" s="1020" t="s">
        <v>335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335</v>
      </c>
      <c r="BS230" s="1034" t="s">
        <v>335</v>
      </c>
      <c r="BT230" s="1016" t="s">
        <v>335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335</v>
      </c>
      <c r="CH230" s="1020" t="s">
        <v>335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335</v>
      </c>
      <c r="CY230" s="1034" t="s">
        <v>335</v>
      </c>
      <c r="CZ230" s="1016" t="s">
        <v>335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335</v>
      </c>
      <c r="DN230" s="1020" t="s">
        <v>335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335</v>
      </c>
      <c r="EE230" s="1034" t="s">
        <v>335</v>
      </c>
      <c r="EF230" s="1016" t="s">
        <v>335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335</v>
      </c>
      <c r="ET230" s="1020" t="s">
        <v>335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335</v>
      </c>
      <c r="FK230" s="1034" t="s">
        <v>335</v>
      </c>
      <c r="FL230" s="1016" t="s">
        <v>335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335</v>
      </c>
      <c r="FZ230" s="1020" t="s">
        <v>335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335</v>
      </c>
      <c r="GQ230" s="1034" t="s">
        <v>335</v>
      </c>
      <c r="GR230" s="1016" t="s">
        <v>335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335</v>
      </c>
      <c r="HF230" s="1020" t="s">
        <v>335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68"/>
      <c r="B231" s="3669"/>
      <c r="C231" s="98" t="s">
        <v>177</v>
      </c>
      <c r="D231" s="1037" t="s">
        <v>379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335</v>
      </c>
      <c r="V231" s="992" t="s">
        <v>335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335</v>
      </c>
      <c r="AM231" s="992" t="s">
        <v>335</v>
      </c>
      <c r="AN231" s="992" t="s">
        <v>335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335</v>
      </c>
      <c r="BB231" s="992" t="s">
        <v>335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335</v>
      </c>
      <c r="BS231" s="992" t="s">
        <v>335</v>
      </c>
      <c r="BT231" s="992" t="s">
        <v>335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335</v>
      </c>
      <c r="CH231" s="992" t="s">
        <v>335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335</v>
      </c>
      <c r="CY231" s="992" t="s">
        <v>335</v>
      </c>
      <c r="CZ231" s="992" t="s">
        <v>335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335</v>
      </c>
      <c r="DN231" s="992" t="s">
        <v>335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335</v>
      </c>
      <c r="EE231" s="992" t="s">
        <v>335</v>
      </c>
      <c r="EF231" s="992" t="s">
        <v>335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335</v>
      </c>
      <c r="ET231" s="992" t="s">
        <v>335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335</v>
      </c>
      <c r="FK231" s="992" t="s">
        <v>335</v>
      </c>
      <c r="FL231" s="992" t="s">
        <v>335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335</v>
      </c>
      <c r="FZ231" s="992" t="s">
        <v>335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335</v>
      </c>
      <c r="GQ231" s="992" t="s">
        <v>335</v>
      </c>
      <c r="GR231" s="992" t="s">
        <v>335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335</v>
      </c>
      <c r="HF231" s="992" t="s">
        <v>335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70" t="s">
        <v>367</v>
      </c>
      <c r="B233" s="3671"/>
      <c r="C233" s="1042"/>
      <c r="D233" s="1043" t="s">
        <v>175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335</v>
      </c>
      <c r="V233" s="786" t="s">
        <v>335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335</v>
      </c>
      <c r="AE233" s="785" t="s">
        <v>335</v>
      </c>
      <c r="AF233" s="785" t="s">
        <v>335</v>
      </c>
      <c r="AG233" s="785" t="s">
        <v>335</v>
      </c>
      <c r="AH233" s="785" t="s">
        <v>335</v>
      </c>
      <c r="AI233" s="785" t="s">
        <v>335</v>
      </c>
      <c r="AJ233" s="1045"/>
      <c r="AK233" s="787"/>
      <c r="AL233" s="1015" t="s">
        <v>335</v>
      </c>
      <c r="AM233" s="1015" t="s">
        <v>335</v>
      </c>
      <c r="AN233" s="1016" t="s">
        <v>335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335</v>
      </c>
      <c r="AV233" s="1034" t="s">
        <v>335</v>
      </c>
      <c r="AW233" s="1034" t="s">
        <v>335</v>
      </c>
      <c r="AX233" s="1034" t="s">
        <v>335</v>
      </c>
      <c r="AY233" s="1034" t="s">
        <v>335</v>
      </c>
      <c r="AZ233" s="1047" t="s">
        <v>335</v>
      </c>
      <c r="BA233" s="785" t="s">
        <v>335</v>
      </c>
      <c r="BB233" s="1020" t="s">
        <v>335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335</v>
      </c>
      <c r="BK233" s="1048" t="s">
        <v>335</v>
      </c>
      <c r="BL233" s="1048" t="s">
        <v>335</v>
      </c>
      <c r="BM233" s="1048" t="s">
        <v>335</v>
      </c>
      <c r="BN233" s="1048" t="s">
        <v>335</v>
      </c>
      <c r="BO233" s="1048" t="s">
        <v>335</v>
      </c>
      <c r="BP233" s="1049"/>
      <c r="BQ233" s="1024"/>
      <c r="BR233" s="1015" t="s">
        <v>335</v>
      </c>
      <c r="BS233" s="1015" t="s">
        <v>335</v>
      </c>
      <c r="BT233" s="1016" t="s">
        <v>335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335</v>
      </c>
      <c r="CB233" s="1034" t="s">
        <v>335</v>
      </c>
      <c r="CC233" s="1034" t="s">
        <v>335</v>
      </c>
      <c r="CD233" s="1034" t="s">
        <v>335</v>
      </c>
      <c r="CE233" s="1034" t="s">
        <v>335</v>
      </c>
      <c r="CF233" s="1047" t="s">
        <v>335</v>
      </c>
      <c r="CG233" s="785" t="s">
        <v>335</v>
      </c>
      <c r="CH233" s="1020" t="s">
        <v>335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335</v>
      </c>
      <c r="CQ233" s="1048" t="s">
        <v>335</v>
      </c>
      <c r="CR233" s="1048" t="s">
        <v>335</v>
      </c>
      <c r="CS233" s="1048" t="s">
        <v>335</v>
      </c>
      <c r="CT233" s="1048" t="s">
        <v>335</v>
      </c>
      <c r="CU233" s="1048" t="s">
        <v>335</v>
      </c>
      <c r="CV233" s="1049"/>
      <c r="CW233" s="1024"/>
      <c r="CX233" s="1015" t="s">
        <v>335</v>
      </c>
      <c r="CY233" s="1015" t="s">
        <v>335</v>
      </c>
      <c r="CZ233" s="1016" t="s">
        <v>335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335</v>
      </c>
      <c r="DH233" s="1034" t="s">
        <v>335</v>
      </c>
      <c r="DI233" s="1034" t="s">
        <v>335</v>
      </c>
      <c r="DJ233" s="1034" t="s">
        <v>335</v>
      </c>
      <c r="DK233" s="1034" t="s">
        <v>335</v>
      </c>
      <c r="DL233" s="1047" t="s">
        <v>335</v>
      </c>
      <c r="DM233" s="785" t="s">
        <v>335</v>
      </c>
      <c r="DN233" s="1020" t="s">
        <v>335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335</v>
      </c>
      <c r="DW233" s="1048" t="s">
        <v>335</v>
      </c>
      <c r="DX233" s="1048" t="s">
        <v>335</v>
      </c>
      <c r="DY233" s="1048" t="s">
        <v>335</v>
      </c>
      <c r="DZ233" s="1048" t="s">
        <v>335</v>
      </c>
      <c r="EA233" s="1048" t="s">
        <v>335</v>
      </c>
      <c r="EB233" s="1049"/>
      <c r="EC233" s="1024"/>
      <c r="ED233" s="1015" t="s">
        <v>335</v>
      </c>
      <c r="EE233" s="1015" t="s">
        <v>335</v>
      </c>
      <c r="EF233" s="1016" t="s">
        <v>335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335</v>
      </c>
      <c r="EN233" s="1034" t="s">
        <v>335</v>
      </c>
      <c r="EO233" s="1034" t="s">
        <v>335</v>
      </c>
      <c r="EP233" s="1034" t="s">
        <v>335</v>
      </c>
      <c r="EQ233" s="1034" t="s">
        <v>335</v>
      </c>
      <c r="ER233" s="1047" t="s">
        <v>335</v>
      </c>
      <c r="ES233" s="785" t="s">
        <v>335</v>
      </c>
      <c r="ET233" s="1020" t="s">
        <v>335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335</v>
      </c>
      <c r="FC233" s="1048" t="s">
        <v>335</v>
      </c>
      <c r="FD233" s="1048" t="s">
        <v>335</v>
      </c>
      <c r="FE233" s="1048" t="s">
        <v>335</v>
      </c>
      <c r="FF233" s="1048" t="s">
        <v>335</v>
      </c>
      <c r="FG233" s="1048" t="s">
        <v>335</v>
      </c>
      <c r="FH233" s="1049"/>
      <c r="FI233" s="1024"/>
      <c r="FJ233" s="1015" t="s">
        <v>335</v>
      </c>
      <c r="FK233" s="1015" t="s">
        <v>335</v>
      </c>
      <c r="FL233" s="1016" t="s">
        <v>335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335</v>
      </c>
      <c r="FT233" s="1034" t="s">
        <v>335</v>
      </c>
      <c r="FU233" s="1034" t="s">
        <v>335</v>
      </c>
      <c r="FV233" s="1034" t="s">
        <v>335</v>
      </c>
      <c r="FW233" s="1034" t="s">
        <v>335</v>
      </c>
      <c r="FX233" s="1047" t="s">
        <v>335</v>
      </c>
      <c r="FY233" s="785" t="s">
        <v>335</v>
      </c>
      <c r="FZ233" s="1020" t="s">
        <v>335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335</v>
      </c>
      <c r="GI233" s="1048" t="s">
        <v>335</v>
      </c>
      <c r="GJ233" s="1048" t="s">
        <v>335</v>
      </c>
      <c r="GK233" s="1048" t="s">
        <v>335</v>
      </c>
      <c r="GL233" s="1048" t="s">
        <v>335</v>
      </c>
      <c r="GM233" s="1048" t="s">
        <v>335</v>
      </c>
      <c r="GN233" s="1049"/>
      <c r="GO233" s="1024"/>
      <c r="GP233" s="1015" t="s">
        <v>335</v>
      </c>
      <c r="GQ233" s="1015" t="s">
        <v>335</v>
      </c>
      <c r="GR233" s="1016" t="s">
        <v>335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335</v>
      </c>
      <c r="GZ233" s="1034" t="s">
        <v>335</v>
      </c>
      <c r="HA233" s="1034" t="s">
        <v>335</v>
      </c>
      <c r="HB233" s="1034" t="s">
        <v>335</v>
      </c>
      <c r="HC233" s="1034" t="s">
        <v>335</v>
      </c>
      <c r="HD233" s="1047" t="s">
        <v>335</v>
      </c>
      <c r="HE233" s="1708" t="s">
        <v>335</v>
      </c>
      <c r="HF233" s="1020" t="s">
        <v>335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335</v>
      </c>
      <c r="HO233" s="1048" t="s">
        <v>335</v>
      </c>
      <c r="HP233" s="1048" t="s">
        <v>335</v>
      </c>
      <c r="HQ233" s="1048" t="s">
        <v>335</v>
      </c>
      <c r="HR233" s="1048" t="s">
        <v>335</v>
      </c>
      <c r="HS233" s="1048" t="s">
        <v>335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72" t="s">
        <v>415</v>
      </c>
      <c r="B235" s="3673"/>
      <c r="C235" s="1053" t="s">
        <v>182</v>
      </c>
      <c r="D235" s="1054" t="s">
        <v>224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335</v>
      </c>
      <c r="V235" s="976" t="s">
        <v>335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335</v>
      </c>
      <c r="AM235" s="1061" t="s">
        <v>335</v>
      </c>
      <c r="AN235" s="1062" t="s">
        <v>335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335</v>
      </c>
      <c r="BB235" s="1068" t="s">
        <v>335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335</v>
      </c>
      <c r="BS235" s="1061" t="s">
        <v>335</v>
      </c>
      <c r="BT235" s="1062" t="s">
        <v>335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335</v>
      </c>
      <c r="CH235" s="1068" t="s">
        <v>335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335</v>
      </c>
      <c r="CY235" s="1061" t="s">
        <v>335</v>
      </c>
      <c r="CZ235" s="1062" t="s">
        <v>335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335</v>
      </c>
      <c r="DN235" s="1068" t="s">
        <v>335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335</v>
      </c>
      <c r="EE235" s="1061" t="s">
        <v>335</v>
      </c>
      <c r="EF235" s="1062" t="s">
        <v>335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335</v>
      </c>
      <c r="ET235" s="1068" t="s">
        <v>335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335</v>
      </c>
      <c r="FK235" s="1061" t="s">
        <v>335</v>
      </c>
      <c r="FL235" s="1062" t="s">
        <v>335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335</v>
      </c>
      <c r="FZ235" s="1068" t="s">
        <v>335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335</v>
      </c>
      <c r="GQ235" s="1061" t="s">
        <v>335</v>
      </c>
      <c r="GR235" s="1062" t="s">
        <v>335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335</v>
      </c>
      <c r="HF235" s="1068" t="s">
        <v>335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74"/>
      <c r="B236" s="3675"/>
      <c r="C236" s="1070" t="s">
        <v>183</v>
      </c>
      <c r="D236" s="1071" t="s">
        <v>373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335</v>
      </c>
      <c r="V236" s="808" t="s">
        <v>335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335</v>
      </c>
      <c r="AM236" s="1079" t="s">
        <v>335</v>
      </c>
      <c r="AN236" s="946" t="s">
        <v>335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335</v>
      </c>
      <c r="BB236" s="980" t="s">
        <v>335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335</v>
      </c>
      <c r="BS236" s="1079" t="s">
        <v>335</v>
      </c>
      <c r="BT236" s="946" t="s">
        <v>335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335</v>
      </c>
      <c r="CH236" s="980" t="s">
        <v>335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335</v>
      </c>
      <c r="CY236" s="1079" t="s">
        <v>335</v>
      </c>
      <c r="CZ236" s="946" t="s">
        <v>335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335</v>
      </c>
      <c r="DN236" s="980" t="s">
        <v>335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335</v>
      </c>
      <c r="EE236" s="1079" t="s">
        <v>335</v>
      </c>
      <c r="EF236" s="946" t="s">
        <v>335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335</v>
      </c>
      <c r="ET236" s="980" t="s">
        <v>335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335</v>
      </c>
      <c r="FK236" s="1079" t="s">
        <v>335</v>
      </c>
      <c r="FL236" s="946" t="s">
        <v>335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335</v>
      </c>
      <c r="FZ236" s="980" t="s">
        <v>335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335</v>
      </c>
      <c r="GQ236" s="1079" t="s">
        <v>335</v>
      </c>
      <c r="GR236" s="946" t="s">
        <v>335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335</v>
      </c>
      <c r="HF236" s="980" t="s">
        <v>335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82" t="s">
        <v>368</v>
      </c>
      <c r="B238" s="3683"/>
      <c r="C238" s="823" t="s">
        <v>369</v>
      </c>
      <c r="D238" s="824" t="s">
        <v>178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335</v>
      </c>
      <c r="V238" s="976" t="s">
        <v>335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335</v>
      </c>
      <c r="AM238" s="1061" t="s">
        <v>335</v>
      </c>
      <c r="AN238" s="1092" t="s">
        <v>335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335</v>
      </c>
      <c r="BB238" s="976" t="s">
        <v>335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335</v>
      </c>
      <c r="BS238" s="1061" t="s">
        <v>335</v>
      </c>
      <c r="BT238" s="1092" t="s">
        <v>335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335</v>
      </c>
      <c r="CH238" s="976" t="s">
        <v>335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335</v>
      </c>
      <c r="CY238" s="1061" t="s">
        <v>335</v>
      </c>
      <c r="CZ238" s="1092" t="s">
        <v>335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335</v>
      </c>
      <c r="DN238" s="976" t="s">
        <v>335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335</v>
      </c>
      <c r="EE238" s="1061" t="s">
        <v>335</v>
      </c>
      <c r="EF238" s="1092" t="s">
        <v>335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335</v>
      </c>
      <c r="ET238" s="976" t="s">
        <v>335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335</v>
      </c>
      <c r="FK238" s="1061" t="s">
        <v>335</v>
      </c>
      <c r="FL238" s="1092" t="s">
        <v>335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335</v>
      </c>
      <c r="FZ238" s="976" t="s">
        <v>335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335</v>
      </c>
      <c r="GQ238" s="1061" t="s">
        <v>335</v>
      </c>
      <c r="GR238" s="1092" t="s">
        <v>335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335</v>
      </c>
      <c r="HF238" s="976" t="s">
        <v>335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84"/>
      <c r="B239" s="3685"/>
      <c r="C239" s="1093" t="s">
        <v>370</v>
      </c>
      <c r="D239" s="1094" t="s">
        <v>404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335</v>
      </c>
      <c r="V239" s="865" t="s">
        <v>335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335</v>
      </c>
      <c r="AM239" s="1106" t="s">
        <v>335</v>
      </c>
      <c r="AN239" s="1107" t="s">
        <v>335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335</v>
      </c>
      <c r="BB239" s="865" t="s">
        <v>335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335</v>
      </c>
      <c r="BS239" s="1106" t="s">
        <v>335</v>
      </c>
      <c r="BT239" s="1107" t="s">
        <v>335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335</v>
      </c>
      <c r="CH239" s="865" t="s">
        <v>335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335</v>
      </c>
      <c r="CY239" s="1106" t="s">
        <v>335</v>
      </c>
      <c r="CZ239" s="1107" t="s">
        <v>335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335</v>
      </c>
      <c r="DN239" s="865" t="s">
        <v>335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335</v>
      </c>
      <c r="EE239" s="1106" t="s">
        <v>335</v>
      </c>
      <c r="EF239" s="1107" t="s">
        <v>335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335</v>
      </c>
      <c r="ET239" s="865" t="s">
        <v>335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335</v>
      </c>
      <c r="FK239" s="1106" t="s">
        <v>335</v>
      </c>
      <c r="FL239" s="1107" t="s">
        <v>335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335</v>
      </c>
      <c r="FZ239" s="865" t="s">
        <v>335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335</v>
      </c>
      <c r="GQ239" s="1106" t="s">
        <v>335</v>
      </c>
      <c r="GR239" s="1107" t="s">
        <v>335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335</v>
      </c>
      <c r="HF239" s="865" t="s">
        <v>335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86"/>
      <c r="B240" s="3685"/>
      <c r="C240" s="1113" t="s">
        <v>402</v>
      </c>
      <c r="D240" s="929" t="s">
        <v>179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335</v>
      </c>
      <c r="V240" s="808" t="s">
        <v>335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335</v>
      </c>
      <c r="AM240" s="1117" t="s">
        <v>335</v>
      </c>
      <c r="AN240" s="1118" t="s">
        <v>335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335</v>
      </c>
      <c r="BB240" s="808" t="s">
        <v>335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335</v>
      </c>
      <c r="BS240" s="1117" t="s">
        <v>335</v>
      </c>
      <c r="BT240" s="1118" t="s">
        <v>335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335</v>
      </c>
      <c r="CH240" s="808" t="s">
        <v>335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335</v>
      </c>
      <c r="CY240" s="1117" t="s">
        <v>335</v>
      </c>
      <c r="CZ240" s="1118" t="s">
        <v>335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335</v>
      </c>
      <c r="DN240" s="808" t="s">
        <v>335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335</v>
      </c>
      <c r="EE240" s="1117" t="s">
        <v>335</v>
      </c>
      <c r="EF240" s="1118" t="s">
        <v>335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335</v>
      </c>
      <c r="ET240" s="808" t="s">
        <v>335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335</v>
      </c>
      <c r="FK240" s="1117" t="s">
        <v>335</v>
      </c>
      <c r="FL240" s="1118" t="s">
        <v>335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335</v>
      </c>
      <c r="FZ240" s="808" t="s">
        <v>335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335</v>
      </c>
      <c r="GQ240" s="1117" t="s">
        <v>335</v>
      </c>
      <c r="GR240" s="1118" t="s">
        <v>335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335</v>
      </c>
      <c r="HF240" s="808" t="s">
        <v>335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87"/>
      <c r="B241" s="3688"/>
      <c r="C241" s="1123" t="s">
        <v>377</v>
      </c>
      <c r="D241" s="1124" t="s">
        <v>403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54" t="s">
        <v>450</v>
      </c>
      <c r="B243" s="3655"/>
      <c r="C243" s="3655"/>
      <c r="D243" s="3656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54" t="s">
        <v>449</v>
      </c>
      <c r="B244" s="3655"/>
      <c r="C244" s="3655"/>
      <c r="D244" s="3656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730" t="s">
        <v>455</v>
      </c>
      <c r="B2" s="3730"/>
      <c r="C2" s="3730"/>
      <c r="D2" s="3730"/>
      <c r="E2" s="3730"/>
    </row>
    <row r="3" spans="1:11" x14ac:dyDescent="0.2">
      <c r="A3" s="3730"/>
      <c r="B3" s="3730"/>
      <c r="C3" s="3730"/>
      <c r="D3" s="3730"/>
      <c r="E3" s="3730"/>
    </row>
    <row r="4" spans="1:11" ht="23.25" customHeight="1" x14ac:dyDescent="0.2">
      <c r="A4" s="3730"/>
      <c r="B4" s="3730"/>
      <c r="C4" s="3730"/>
      <c r="D4" s="3730"/>
      <c r="E4" s="3730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11" x14ac:dyDescent="0.2">
      <c r="A7" s="116">
        <v>1</v>
      </c>
      <c r="B7" s="117" t="s">
        <v>456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457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190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436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193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731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194</v>
      </c>
      <c r="C13" s="131" t="e">
        <f>$G$13*F13</f>
        <v>#REF!</v>
      </c>
      <c r="D13" s="131" t="e">
        <f>#REF!</f>
        <v>#REF!</v>
      </c>
      <c r="E13" s="3732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195</v>
      </c>
      <c r="C14" s="131" t="e">
        <f>$G$13*F14</f>
        <v>#REF!</v>
      </c>
      <c r="D14" s="131" t="e">
        <f>#REF!</f>
        <v>#REF!</v>
      </c>
      <c r="E14" s="3732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196</v>
      </c>
      <c r="C15" s="131" t="e">
        <f>$G$13*F15</f>
        <v>#REF!</v>
      </c>
      <c r="D15" s="131">
        <v>0</v>
      </c>
      <c r="E15" s="3733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197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198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348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385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386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219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380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199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422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200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201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202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471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472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11" x14ac:dyDescent="0.2">
      <c r="A32" s="154">
        <v>1</v>
      </c>
      <c r="B32" s="155" t="s">
        <v>458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459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206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437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208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209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210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349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350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383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220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211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380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212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420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213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222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221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462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463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734" t="s">
        <v>384</v>
      </c>
      <c r="B53" s="3735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734" t="s">
        <v>326</v>
      </c>
      <c r="B55" s="3735"/>
      <c r="C55" s="3735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734" t="s">
        <v>461</v>
      </c>
      <c r="B57" s="3735"/>
      <c r="C57" s="3735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736" t="s">
        <v>215</v>
      </c>
      <c r="C59" s="3737"/>
      <c r="D59" s="3736" t="s">
        <v>216</v>
      </c>
      <c r="E59" s="3736"/>
    </row>
    <row r="60" spans="1:10" x14ac:dyDescent="0.2">
      <c r="A60" s="110"/>
      <c r="B60" s="3728" t="s">
        <v>217</v>
      </c>
      <c r="C60" s="3728"/>
      <c r="D60" s="3728" t="s">
        <v>218</v>
      </c>
      <c r="E60" s="3728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729" t="s">
        <v>473</v>
      </c>
      <c r="E62" s="3729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30" t="s">
        <v>488</v>
      </c>
      <c r="B2" s="3730"/>
      <c r="C2" s="3730"/>
      <c r="D2" s="3730"/>
      <c r="E2" s="3730"/>
    </row>
    <row r="3" spans="1:7" x14ac:dyDescent="0.2">
      <c r="A3" s="3730"/>
      <c r="B3" s="3730"/>
      <c r="C3" s="3730"/>
      <c r="D3" s="3730"/>
      <c r="E3" s="3730"/>
    </row>
    <row r="4" spans="1:7" ht="30.75" customHeight="1" x14ac:dyDescent="0.2">
      <c r="A4" s="3730"/>
      <c r="B4" s="3730"/>
      <c r="C4" s="3730"/>
      <c r="D4" s="3730"/>
      <c r="E4" s="373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491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190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193</v>
      </c>
      <c r="C12" s="131" t="e">
        <f>$G$14*F12</f>
        <v>#REF!</v>
      </c>
      <c r="D12" s="131" t="e">
        <f>'prosinac 2009.(12)'!DW222-D13-D14</f>
        <v>#REF!</v>
      </c>
      <c r="E12" s="3731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$G$14*F13</f>
        <v>#REF!</v>
      </c>
      <c r="D13" s="158" t="e">
        <f>SUM(#REF!)</f>
        <v>#REF!</v>
      </c>
      <c r="E13" s="3732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$G$14*F14</f>
        <v>#REF!</v>
      </c>
      <c r="D14" s="158" t="e">
        <f>SUM(#REF!)</f>
        <v>#REF!</v>
      </c>
      <c r="E14" s="3732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196</v>
      </c>
      <c r="C15" s="131" t="e">
        <f>$G$14*F15</f>
        <v>#REF!</v>
      </c>
      <c r="D15" s="1164">
        <v>0</v>
      </c>
      <c r="E15" s="3733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385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501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219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380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199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422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200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201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202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471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504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185</v>
      </c>
      <c r="B32" s="113" t="s">
        <v>203</v>
      </c>
      <c r="C32" s="114" t="s">
        <v>204</v>
      </c>
      <c r="D32" s="114" t="s">
        <v>205</v>
      </c>
      <c r="E32" s="115" t="s">
        <v>189</v>
      </c>
    </row>
    <row r="33" spans="1:6" x14ac:dyDescent="0.2">
      <c r="A33" s="154">
        <v>1</v>
      </c>
      <c r="B33" s="155" t="s">
        <v>492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493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206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207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208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209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210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349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350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383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220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211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380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212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420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213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222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221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462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463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734" t="s">
        <v>214</v>
      </c>
      <c r="B54" s="3735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734" t="s">
        <v>326</v>
      </c>
      <c r="B56" s="3735"/>
      <c r="C56" s="3735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734" t="s">
        <v>487</v>
      </c>
      <c r="B58" s="3735"/>
      <c r="C58" s="3735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736" t="s">
        <v>215</v>
      </c>
      <c r="C60" s="3737"/>
      <c r="D60" s="3736" t="s">
        <v>216</v>
      </c>
      <c r="E60" s="3736"/>
    </row>
    <row r="61" spans="1:8" x14ac:dyDescent="0.2">
      <c r="A61" s="110"/>
      <c r="B61" s="3728" t="s">
        <v>217</v>
      </c>
      <c r="C61" s="3728"/>
      <c r="D61" s="3728" t="s">
        <v>218</v>
      </c>
      <c r="E61" s="3728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729" t="s">
        <v>489</v>
      </c>
      <c r="E63" s="3729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30" t="s">
        <v>510</v>
      </c>
      <c r="B1" s="3730"/>
      <c r="C1" s="3730"/>
      <c r="D1" s="3730"/>
      <c r="E1" s="3730"/>
    </row>
    <row r="2" spans="1:7" x14ac:dyDescent="0.2">
      <c r="A2" s="3730"/>
      <c r="B2" s="3730"/>
      <c r="C2" s="3730"/>
      <c r="D2" s="3730"/>
      <c r="E2" s="3730"/>
    </row>
    <row r="3" spans="1:7" ht="30.75" customHeight="1" x14ac:dyDescent="0.2">
      <c r="A3" s="3730"/>
      <c r="B3" s="3730"/>
      <c r="C3" s="3730"/>
      <c r="D3" s="3730"/>
      <c r="E3" s="3730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491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190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192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193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731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58" t="e">
        <f>G13*F12</f>
        <v>#REF!</v>
      </c>
      <c r="D12" s="158" t="e">
        <f>#REF!</f>
        <v>#REF!</v>
      </c>
      <c r="E12" s="3732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58" t="e">
        <f>G13*F13</f>
        <v>#REF!</v>
      </c>
      <c r="D13" s="158" t="e">
        <f>#REF!</f>
        <v>#REF!</v>
      </c>
      <c r="E13" s="3732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197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198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385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386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213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222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34" t="s">
        <v>384</v>
      </c>
      <c r="B50" s="3735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34" t="s">
        <v>326</v>
      </c>
      <c r="B52" s="3735"/>
      <c r="C52" s="3735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34" t="s">
        <v>511</v>
      </c>
      <c r="B54" s="3735"/>
      <c r="C54" s="3735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736" t="s">
        <v>215</v>
      </c>
      <c r="C57" s="3737"/>
      <c r="D57" s="3736" t="s">
        <v>216</v>
      </c>
      <c r="E57" s="3736"/>
    </row>
    <row r="58" spans="1:7" x14ac:dyDescent="0.2">
      <c r="A58" s="110"/>
      <c r="B58" s="3728" t="s">
        <v>217</v>
      </c>
      <c r="C58" s="3728"/>
      <c r="D58" s="3728" t="s">
        <v>218</v>
      </c>
      <c r="E58" s="3728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729" t="s">
        <v>509</v>
      </c>
      <c r="E61" s="3729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30" t="s">
        <v>527</v>
      </c>
      <c r="B1" s="3730"/>
      <c r="C1" s="3730"/>
      <c r="D1" s="3730"/>
      <c r="E1" s="3730"/>
    </row>
    <row r="2" spans="1:7" x14ac:dyDescent="0.2">
      <c r="A2" s="3730"/>
      <c r="B2" s="3730"/>
      <c r="C2" s="3730"/>
      <c r="D2" s="3730"/>
      <c r="E2" s="3730"/>
    </row>
    <row r="3" spans="1:7" ht="30.75" customHeight="1" x14ac:dyDescent="0.2">
      <c r="A3" s="3730"/>
      <c r="B3" s="3730"/>
      <c r="C3" s="3730"/>
      <c r="D3" s="3730"/>
      <c r="E3" s="3730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190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192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2009.(12)'!GM222-D12-D13</f>
        <v>#REF!</v>
      </c>
      <c r="E11" s="3731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194</v>
      </c>
      <c r="C12" s="158" t="e">
        <f>F12*G14</f>
        <v>#REF!</v>
      </c>
      <c r="D12" s="158" t="e">
        <f>SUM(#REF!)</f>
        <v>#REF!</v>
      </c>
      <c r="E12" s="3732"/>
      <c r="F12" s="133" t="e">
        <f>D12/G13</f>
        <v>#REF!</v>
      </c>
    </row>
    <row r="13" spans="1:7" x14ac:dyDescent="0.2">
      <c r="A13" s="124">
        <v>7</v>
      </c>
      <c r="B13" s="125" t="s">
        <v>195</v>
      </c>
      <c r="C13" s="158" t="e">
        <f>F13*G14</f>
        <v>#REF!</v>
      </c>
      <c r="D13" s="158" t="e">
        <f>SUM(#REF!)</f>
        <v>#REF!</v>
      </c>
      <c r="E13" s="3732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197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198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385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386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219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380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199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422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200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201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202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531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532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207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383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34" t="s">
        <v>384</v>
      </c>
      <c r="B51" s="3735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34" t="s">
        <v>326</v>
      </c>
      <c r="B53" s="3735"/>
      <c r="C53" s="3735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34" t="s">
        <v>524</v>
      </c>
      <c r="B55" s="3735"/>
      <c r="C55" s="3735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736" t="s">
        <v>215</v>
      </c>
      <c r="C58" s="3737"/>
      <c r="D58" s="3736" t="s">
        <v>216</v>
      </c>
      <c r="E58" s="3736"/>
    </row>
    <row r="59" spans="1:8" x14ac:dyDescent="0.2">
      <c r="A59" s="110"/>
      <c r="B59" s="3728" t="s">
        <v>217</v>
      </c>
      <c r="C59" s="3728"/>
      <c r="D59" s="3728" t="s">
        <v>218</v>
      </c>
      <c r="E59" s="3728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9" t="s">
        <v>522</v>
      </c>
      <c r="E62" s="3729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38" t="s">
        <v>227</v>
      </c>
      <c r="C3" s="3738"/>
      <c r="D3" s="3738"/>
      <c r="E3" s="3738"/>
      <c r="F3" s="180"/>
      <c r="G3" s="181"/>
    </row>
    <row r="4" spans="1:156" ht="15.75" hidden="1" customHeight="1" outlineLevel="1" x14ac:dyDescent="0.3">
      <c r="A4" s="179"/>
      <c r="B4" s="3738"/>
      <c r="C4" s="3738"/>
      <c r="D4" s="3738"/>
      <c r="E4" s="3738"/>
      <c r="F4" s="180"/>
      <c r="G4" s="182"/>
    </row>
    <row r="5" spans="1:156" s="191" customFormat="1" ht="34.5" customHeight="1" collapsed="1" thickBot="1" x14ac:dyDescent="0.25">
      <c r="A5" s="180"/>
      <c r="B5" s="3738"/>
      <c r="C5" s="3738"/>
      <c r="D5" s="3738"/>
      <c r="E5" s="3738"/>
      <c r="F5" s="180"/>
      <c r="G5" s="3739" t="s">
        <v>228</v>
      </c>
      <c r="H5" s="3739"/>
      <c r="I5" s="3739"/>
      <c r="J5" s="3739" t="s">
        <v>229</v>
      </c>
      <c r="K5" s="3739"/>
      <c r="L5" s="3739"/>
      <c r="M5" s="3751" t="s">
        <v>230</v>
      </c>
      <c r="N5" s="3751"/>
      <c r="O5" s="3751"/>
      <c r="P5" s="183"/>
      <c r="Q5" s="184"/>
      <c r="R5" s="184"/>
      <c r="S5" s="3740"/>
      <c r="T5" s="3740"/>
      <c r="U5" s="3740"/>
      <c r="V5" s="3740"/>
      <c r="W5" s="3740"/>
      <c r="X5" s="183"/>
      <c r="Y5" s="185"/>
      <c r="Z5" s="185"/>
      <c r="AA5" s="3753"/>
      <c r="AB5" s="3753"/>
      <c r="AC5" s="3753"/>
      <c r="AD5" s="3753"/>
      <c r="AE5" s="3753"/>
      <c r="AF5" s="183"/>
      <c r="AG5" s="186"/>
      <c r="AH5" s="186"/>
      <c r="AI5" s="3753"/>
      <c r="AJ5" s="3753"/>
      <c r="AK5" s="3753"/>
      <c r="AL5" s="3753"/>
      <c r="AM5" s="3753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62" t="s">
        <v>388</v>
      </c>
      <c r="DY5" s="3763"/>
      <c r="DZ5" s="3763"/>
      <c r="EA5" s="3763"/>
      <c r="EB5" s="3763"/>
      <c r="EC5" s="3763"/>
      <c r="ED5" s="3763"/>
      <c r="EE5" s="3764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48" t="s">
        <v>245</v>
      </c>
      <c r="C6" s="3748"/>
      <c r="D6" s="3748"/>
      <c r="E6" s="3748"/>
      <c r="F6" s="193"/>
      <c r="G6" s="193" t="s">
        <v>242</v>
      </c>
      <c r="H6" s="193" t="s">
        <v>243</v>
      </c>
      <c r="I6" s="193" t="s">
        <v>244</v>
      </c>
      <c r="J6" s="193" t="s">
        <v>242</v>
      </c>
      <c r="K6" s="193" t="s">
        <v>243</v>
      </c>
      <c r="L6" s="193" t="s">
        <v>244</v>
      </c>
      <c r="M6" s="110" t="s">
        <v>242</v>
      </c>
      <c r="N6" s="110" t="s">
        <v>243</v>
      </c>
      <c r="O6" s="194" t="s">
        <v>244</v>
      </c>
      <c r="P6" s="3756"/>
      <c r="Q6" s="195" t="s">
        <v>231</v>
      </c>
      <c r="R6" s="196" t="s">
        <v>232</v>
      </c>
      <c r="S6" s="197"/>
      <c r="T6" s="198" t="s">
        <v>313</v>
      </c>
      <c r="U6" s="198" t="s">
        <v>314</v>
      </c>
      <c r="V6" s="3749" t="s">
        <v>233</v>
      </c>
      <c r="W6" s="3750"/>
      <c r="X6" s="199"/>
      <c r="Y6" s="200" t="s">
        <v>231</v>
      </c>
      <c r="Z6" s="201" t="s">
        <v>232</v>
      </c>
      <c r="AA6" s="202"/>
      <c r="AB6" s="198" t="s">
        <v>313</v>
      </c>
      <c r="AC6" s="198" t="s">
        <v>314</v>
      </c>
      <c r="AD6" s="3749" t="s">
        <v>234</v>
      </c>
      <c r="AE6" s="3750"/>
      <c r="AF6" s="199"/>
      <c r="AG6" s="203" t="s">
        <v>231</v>
      </c>
      <c r="AH6" s="204" t="s">
        <v>232</v>
      </c>
      <c r="AI6" s="205"/>
      <c r="AJ6" s="206" t="s">
        <v>313</v>
      </c>
      <c r="AK6" s="206" t="s">
        <v>314</v>
      </c>
      <c r="AL6" s="3760" t="s">
        <v>235</v>
      </c>
      <c r="AM6" s="3761"/>
      <c r="AN6" s="199"/>
      <c r="AO6" s="203" t="s">
        <v>231</v>
      </c>
      <c r="AP6" s="204" t="s">
        <v>232</v>
      </c>
      <c r="AQ6" s="205"/>
      <c r="AR6" s="206" t="s">
        <v>313</v>
      </c>
      <c r="AS6" s="206" t="s">
        <v>314</v>
      </c>
      <c r="AT6" s="3760" t="s">
        <v>236</v>
      </c>
      <c r="AU6" s="3761"/>
      <c r="AV6" s="199"/>
      <c r="AW6" s="203" t="s">
        <v>231</v>
      </c>
      <c r="AX6" s="204" t="s">
        <v>232</v>
      </c>
      <c r="AY6" s="205"/>
      <c r="AZ6" s="206" t="s">
        <v>313</v>
      </c>
      <c r="BA6" s="206" t="s">
        <v>314</v>
      </c>
      <c r="BB6" s="3760" t="s">
        <v>237</v>
      </c>
      <c r="BC6" s="3761"/>
      <c r="BD6" s="199"/>
      <c r="BE6" s="207" t="s">
        <v>231</v>
      </c>
      <c r="BF6" s="208" t="s">
        <v>232</v>
      </c>
      <c r="BG6" s="209" t="s">
        <v>435</v>
      </c>
      <c r="BH6" s="210" t="s">
        <v>313</v>
      </c>
      <c r="BI6" s="211" t="s">
        <v>434</v>
      </c>
      <c r="BJ6" s="3759" t="s">
        <v>238</v>
      </c>
      <c r="BK6" s="3755"/>
      <c r="BL6" s="199"/>
      <c r="BM6" s="207" t="s">
        <v>231</v>
      </c>
      <c r="BN6" s="208" t="s">
        <v>232</v>
      </c>
      <c r="BO6" s="210" t="s">
        <v>435</v>
      </c>
      <c r="BP6" s="210" t="s">
        <v>313</v>
      </c>
      <c r="BQ6" s="210" t="s">
        <v>434</v>
      </c>
      <c r="BR6" s="3754" t="s">
        <v>239</v>
      </c>
      <c r="BS6" s="3755"/>
      <c r="BT6" s="199"/>
      <c r="BU6" s="207" t="s">
        <v>231</v>
      </c>
      <c r="BV6" s="208" t="s">
        <v>232</v>
      </c>
      <c r="BW6" s="210" t="s">
        <v>435</v>
      </c>
      <c r="BX6" s="210" t="s">
        <v>313</v>
      </c>
      <c r="BY6" s="210" t="s">
        <v>434</v>
      </c>
      <c r="BZ6" s="3759" t="s">
        <v>240</v>
      </c>
      <c r="CA6" s="3755"/>
      <c r="CB6" s="199"/>
      <c r="CC6" s="1451" t="s">
        <v>231</v>
      </c>
      <c r="CD6" s="1452" t="s">
        <v>232</v>
      </c>
      <c r="CE6" s="1453" t="s">
        <v>435</v>
      </c>
      <c r="CF6" s="1453" t="s">
        <v>313</v>
      </c>
      <c r="CG6" s="1453" t="s">
        <v>434</v>
      </c>
      <c r="CH6" s="3767" t="s">
        <v>496</v>
      </c>
      <c r="CI6" s="3768"/>
      <c r="CJ6" s="199"/>
      <c r="CK6" s="1451" t="s">
        <v>231</v>
      </c>
      <c r="CL6" s="1452" t="s">
        <v>232</v>
      </c>
      <c r="CM6" s="1453" t="s">
        <v>435</v>
      </c>
      <c r="CN6" s="1453" t="s">
        <v>313</v>
      </c>
      <c r="CO6" s="1453" t="s">
        <v>434</v>
      </c>
      <c r="CP6" s="3767" t="s">
        <v>497</v>
      </c>
      <c r="CQ6" s="3768"/>
      <c r="CR6" s="199"/>
      <c r="CS6" s="1451" t="s">
        <v>231</v>
      </c>
      <c r="CT6" s="1452" t="s">
        <v>232</v>
      </c>
      <c r="CU6" s="1453" t="s">
        <v>435</v>
      </c>
      <c r="CV6" s="1453" t="s">
        <v>313</v>
      </c>
      <c r="CW6" s="1453" t="s">
        <v>434</v>
      </c>
      <c r="CX6" s="3767" t="s">
        <v>498</v>
      </c>
      <c r="CY6" s="3768"/>
      <c r="CZ6" s="199"/>
      <c r="DA6" s="1541" t="s">
        <v>231</v>
      </c>
      <c r="DB6" s="1542" t="s">
        <v>232</v>
      </c>
      <c r="DC6" s="1543" t="s">
        <v>435</v>
      </c>
      <c r="DD6" s="1543" t="s">
        <v>313</v>
      </c>
      <c r="DE6" s="1543" t="s">
        <v>434</v>
      </c>
      <c r="DF6" s="3765" t="s">
        <v>526</v>
      </c>
      <c r="DG6" s="3766"/>
      <c r="DH6" s="199"/>
      <c r="DI6" s="1541" t="s">
        <v>231</v>
      </c>
      <c r="DJ6" s="1542" t="s">
        <v>232</v>
      </c>
      <c r="DK6" s="1543" t="s">
        <v>435</v>
      </c>
      <c r="DL6" s="1543" t="s">
        <v>313</v>
      </c>
      <c r="DM6" s="1543" t="s">
        <v>434</v>
      </c>
      <c r="DN6" s="3765" t="s">
        <v>546</v>
      </c>
      <c r="DO6" s="3766"/>
      <c r="DP6" s="199"/>
      <c r="DQ6" s="194"/>
      <c r="DR6" s="194"/>
      <c r="DS6" s="212" t="s">
        <v>280</v>
      </c>
      <c r="DT6" s="212" t="s">
        <v>281</v>
      </c>
      <c r="DU6" s="213" t="s">
        <v>295</v>
      </c>
      <c r="DV6" s="213" t="s">
        <v>282</v>
      </c>
      <c r="DW6" s="214" t="s">
        <v>283</v>
      </c>
      <c r="DX6" s="215" t="s">
        <v>284</v>
      </c>
      <c r="DY6" s="215" t="s">
        <v>285</v>
      </c>
      <c r="DZ6" s="215" t="s">
        <v>286</v>
      </c>
      <c r="EA6" s="216" t="s">
        <v>287</v>
      </c>
      <c r="EB6" s="216" t="s">
        <v>277</v>
      </c>
      <c r="EC6" s="215" t="s">
        <v>288</v>
      </c>
      <c r="ED6" s="215" t="s">
        <v>289</v>
      </c>
      <c r="EE6" s="215" t="s">
        <v>290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57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305</v>
      </c>
      <c r="C8" s="226" t="s">
        <v>303</v>
      </c>
      <c r="D8" s="227" t="s">
        <v>304</v>
      </c>
      <c r="E8" s="228" t="s">
        <v>241</v>
      </c>
      <c r="F8" s="229"/>
      <c r="G8" s="229"/>
      <c r="H8" s="229"/>
      <c r="I8" s="229"/>
      <c r="J8" s="229"/>
      <c r="K8" s="229"/>
      <c r="L8" s="229"/>
      <c r="P8" s="3757"/>
      <c r="S8" s="231" t="s">
        <v>242</v>
      </c>
      <c r="T8" s="232"/>
      <c r="U8" s="233"/>
      <c r="V8" s="234" t="s">
        <v>243</v>
      </c>
      <c r="W8" s="235" t="s">
        <v>244</v>
      </c>
      <c r="X8" s="222"/>
      <c r="Y8" s="236"/>
      <c r="Z8" s="236"/>
      <c r="AA8" s="231" t="s">
        <v>242</v>
      </c>
      <c r="AB8" s="237"/>
      <c r="AC8" s="237"/>
      <c r="AD8" s="231" t="s">
        <v>243</v>
      </c>
      <c r="AE8" s="235" t="s">
        <v>244</v>
      </c>
      <c r="AF8" s="222"/>
      <c r="AG8" s="236"/>
      <c r="AH8" s="236"/>
      <c r="AI8" s="231" t="s">
        <v>242</v>
      </c>
      <c r="AJ8" s="231"/>
      <c r="AK8" s="231"/>
      <c r="AL8" s="231" t="s">
        <v>243</v>
      </c>
      <c r="AM8" s="235" t="s">
        <v>244</v>
      </c>
      <c r="AN8" s="222"/>
      <c r="AO8" s="236"/>
      <c r="AP8" s="236"/>
      <c r="AQ8" s="238" t="s">
        <v>242</v>
      </c>
      <c r="AR8" s="239"/>
      <c r="AS8" s="239"/>
      <c r="AT8" s="238" t="s">
        <v>243</v>
      </c>
      <c r="AU8" s="235" t="s">
        <v>244</v>
      </c>
      <c r="AV8" s="222"/>
      <c r="AW8" s="236"/>
      <c r="AX8" s="236"/>
      <c r="AY8" s="231" t="s">
        <v>242</v>
      </c>
      <c r="AZ8" s="240"/>
      <c r="BA8" s="241"/>
      <c r="BB8" s="231" t="s">
        <v>243</v>
      </c>
      <c r="BC8" s="235" t="s">
        <v>244</v>
      </c>
      <c r="BD8" s="222"/>
      <c r="BE8" s="236"/>
      <c r="BF8" s="236"/>
      <c r="BG8" s="231" t="s">
        <v>242</v>
      </c>
      <c r="BH8" s="240"/>
      <c r="BI8" s="241"/>
      <c r="BJ8" s="231" t="s">
        <v>243</v>
      </c>
      <c r="BK8" s="235" t="s">
        <v>244</v>
      </c>
      <c r="BL8" s="222"/>
      <c r="BM8" s="236"/>
      <c r="BN8" s="236"/>
      <c r="BO8" s="231" t="s">
        <v>242</v>
      </c>
      <c r="BP8" s="240"/>
      <c r="BQ8" s="241"/>
      <c r="BR8" s="231" t="s">
        <v>243</v>
      </c>
      <c r="BS8" s="235" t="s">
        <v>244</v>
      </c>
      <c r="BT8" s="222"/>
      <c r="BU8" s="236"/>
      <c r="BV8" s="236"/>
      <c r="BW8" s="231" t="s">
        <v>242</v>
      </c>
      <c r="BX8" s="240"/>
      <c r="BY8" s="241"/>
      <c r="BZ8" s="231" t="s">
        <v>243</v>
      </c>
      <c r="CA8" s="235" t="s">
        <v>244</v>
      </c>
      <c r="CB8" s="222"/>
      <c r="CC8" s="236"/>
      <c r="CD8" s="236"/>
      <c r="CE8" s="231" t="s">
        <v>242</v>
      </c>
      <c r="CF8" s="240"/>
      <c r="CG8" s="241"/>
      <c r="CH8" s="231" t="s">
        <v>243</v>
      </c>
      <c r="CI8" s="235" t="s">
        <v>244</v>
      </c>
      <c r="CJ8" s="222"/>
      <c r="CK8" s="236"/>
      <c r="CL8" s="236"/>
      <c r="CM8" s="231" t="s">
        <v>242</v>
      </c>
      <c r="CN8" s="240"/>
      <c r="CO8" s="241"/>
      <c r="CP8" s="231" t="s">
        <v>243</v>
      </c>
      <c r="CQ8" s="235" t="s">
        <v>244</v>
      </c>
      <c r="CR8" s="222"/>
      <c r="CS8" s="236"/>
      <c r="CT8" s="236"/>
      <c r="CU8" s="231" t="s">
        <v>242</v>
      </c>
      <c r="CV8" s="240"/>
      <c r="CW8" s="241"/>
      <c r="CX8" s="231" t="s">
        <v>243</v>
      </c>
      <c r="CY8" s="235" t="s">
        <v>244</v>
      </c>
      <c r="CZ8" s="222"/>
      <c r="DA8" s="236"/>
      <c r="DB8" s="236"/>
      <c r="DC8" s="231" t="s">
        <v>242</v>
      </c>
      <c r="DD8" s="240"/>
      <c r="DE8" s="241"/>
      <c r="DF8" s="231" t="s">
        <v>243</v>
      </c>
      <c r="DG8" s="235" t="s">
        <v>244</v>
      </c>
      <c r="DH8" s="222"/>
      <c r="DI8" s="236"/>
      <c r="DJ8" s="236"/>
      <c r="DK8" s="231" t="s">
        <v>242</v>
      </c>
      <c r="DL8" s="240"/>
      <c r="DM8" s="241"/>
      <c r="DN8" s="231" t="s">
        <v>243</v>
      </c>
      <c r="DO8" s="235" t="s">
        <v>244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299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57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255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57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263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57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296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57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57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48" t="s">
        <v>306</v>
      </c>
      <c r="C14" s="3748"/>
      <c r="D14" s="3748"/>
      <c r="E14" s="3748"/>
      <c r="F14" s="285"/>
      <c r="P14" s="3757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57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307</v>
      </c>
      <c r="C16" s="226" t="s">
        <v>303</v>
      </c>
      <c r="D16" s="227" t="s">
        <v>304</v>
      </c>
      <c r="E16" s="228" t="s">
        <v>241</v>
      </c>
      <c r="F16" s="285"/>
      <c r="P16" s="3757"/>
      <c r="Q16" s="230"/>
      <c r="R16" s="230"/>
      <c r="S16" s="235" t="s">
        <v>242</v>
      </c>
      <c r="T16" s="232"/>
      <c r="U16" s="233"/>
      <c r="V16" s="234" t="s">
        <v>243</v>
      </c>
      <c r="W16" s="235" t="s">
        <v>244</v>
      </c>
      <c r="X16" s="222"/>
      <c r="Y16" s="236"/>
      <c r="Z16" s="236"/>
      <c r="AA16" s="231" t="s">
        <v>242</v>
      </c>
      <c r="AB16" s="237"/>
      <c r="AC16" s="237"/>
      <c r="AD16" s="231" t="s">
        <v>243</v>
      </c>
      <c r="AE16" s="235" t="s">
        <v>244</v>
      </c>
      <c r="AF16" s="222"/>
      <c r="AG16" s="236"/>
      <c r="AH16" s="236"/>
      <c r="AI16" s="231" t="s">
        <v>242</v>
      </c>
      <c r="AJ16" s="231"/>
      <c r="AK16" s="231"/>
      <c r="AL16" s="231" t="s">
        <v>243</v>
      </c>
      <c r="AM16" s="235" t="s">
        <v>244</v>
      </c>
      <c r="AN16" s="222"/>
      <c r="AO16" s="236"/>
      <c r="AP16" s="236"/>
      <c r="AQ16" s="238" t="s">
        <v>242</v>
      </c>
      <c r="AR16" s="239"/>
      <c r="AS16" s="239"/>
      <c r="AT16" s="238" t="s">
        <v>243</v>
      </c>
      <c r="AU16" s="235" t="s">
        <v>244</v>
      </c>
      <c r="AV16" s="222"/>
      <c r="AW16" s="236"/>
      <c r="AX16" s="236"/>
      <c r="AY16" s="231" t="s">
        <v>242</v>
      </c>
      <c r="AZ16" s="240"/>
      <c r="BA16" s="241"/>
      <c r="BB16" s="231" t="s">
        <v>243</v>
      </c>
      <c r="BC16" s="235" t="s">
        <v>244</v>
      </c>
      <c r="BD16" s="222"/>
      <c r="BE16" s="236"/>
      <c r="BF16" s="236"/>
      <c r="BG16" s="231" t="s">
        <v>242</v>
      </c>
      <c r="BH16" s="240"/>
      <c r="BI16" s="241"/>
      <c r="BJ16" s="231" t="s">
        <v>243</v>
      </c>
      <c r="BK16" s="235" t="s">
        <v>244</v>
      </c>
      <c r="BL16" s="222"/>
      <c r="BM16" s="236"/>
      <c r="BN16" s="236"/>
      <c r="BO16" s="231" t="s">
        <v>242</v>
      </c>
      <c r="BP16" s="240"/>
      <c r="BQ16" s="241"/>
      <c r="BR16" s="231" t="s">
        <v>243</v>
      </c>
      <c r="BS16" s="235" t="s">
        <v>244</v>
      </c>
      <c r="BT16" s="222"/>
      <c r="BU16" s="236"/>
      <c r="BV16" s="236"/>
      <c r="BW16" s="231" t="s">
        <v>242</v>
      </c>
      <c r="BX16" s="240"/>
      <c r="BY16" s="241"/>
      <c r="BZ16" s="231" t="s">
        <v>243</v>
      </c>
      <c r="CA16" s="235" t="s">
        <v>244</v>
      </c>
      <c r="CB16" s="222"/>
      <c r="CC16" s="236"/>
      <c r="CD16" s="236"/>
      <c r="CE16" s="231" t="s">
        <v>242</v>
      </c>
      <c r="CF16" s="240"/>
      <c r="CG16" s="241"/>
      <c r="CH16" s="231" t="s">
        <v>243</v>
      </c>
      <c r="CI16" s="235" t="s">
        <v>244</v>
      </c>
      <c r="CJ16" s="222"/>
      <c r="CK16" s="236"/>
      <c r="CL16" s="236"/>
      <c r="CM16" s="231" t="s">
        <v>242</v>
      </c>
      <c r="CN16" s="240"/>
      <c r="CO16" s="241"/>
      <c r="CP16" s="231" t="s">
        <v>243</v>
      </c>
      <c r="CQ16" s="235" t="s">
        <v>244</v>
      </c>
      <c r="CR16" s="222"/>
      <c r="CS16" s="236"/>
      <c r="CT16" s="236"/>
      <c r="CU16" s="231" t="s">
        <v>242</v>
      </c>
      <c r="CV16" s="240"/>
      <c r="CW16" s="241"/>
      <c r="CX16" s="231" t="s">
        <v>243</v>
      </c>
      <c r="CY16" s="235" t="s">
        <v>244</v>
      </c>
      <c r="CZ16" s="222"/>
      <c r="DA16" s="236"/>
      <c r="DB16" s="236"/>
      <c r="DC16" s="231" t="s">
        <v>242</v>
      </c>
      <c r="DD16" s="240"/>
      <c r="DE16" s="241"/>
      <c r="DF16" s="231" t="s">
        <v>243</v>
      </c>
      <c r="DG16" s="235" t="s">
        <v>244</v>
      </c>
      <c r="DH16" s="222"/>
      <c r="DI16" s="236"/>
      <c r="DJ16" s="236"/>
      <c r="DK16" s="231" t="s">
        <v>242</v>
      </c>
      <c r="DL16" s="240"/>
      <c r="DM16" s="241"/>
      <c r="DN16" s="231" t="s">
        <v>243</v>
      </c>
      <c r="DO16" s="235" t="s">
        <v>244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300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57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248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57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249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57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250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57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251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57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252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57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253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57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254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57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256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57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257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57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258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57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259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57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260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57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261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57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262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57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264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57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265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57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309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57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310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58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47" t="s">
        <v>266</v>
      </c>
      <c r="C37" s="3747"/>
      <c r="D37" s="3747"/>
      <c r="E37" s="3747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305</v>
      </c>
      <c r="C39" s="226" t="s">
        <v>303</v>
      </c>
      <c r="D39" s="227" t="s">
        <v>304</v>
      </c>
      <c r="E39" s="228" t="s">
        <v>241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267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268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269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296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48" t="s">
        <v>270</v>
      </c>
      <c r="C45" s="3748"/>
      <c r="D45" s="3748"/>
      <c r="E45" s="3748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305</v>
      </c>
      <c r="C47" s="226" t="s">
        <v>303</v>
      </c>
      <c r="D47" s="227" t="s">
        <v>304</v>
      </c>
      <c r="E47" s="228" t="s">
        <v>241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271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272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273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296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48" t="s">
        <v>274</v>
      </c>
      <c r="C53" s="3748"/>
      <c r="D53" s="3748"/>
      <c r="E53" s="3748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308</v>
      </c>
      <c r="C55" s="226" t="s">
        <v>303</v>
      </c>
      <c r="D55" s="227" t="s">
        <v>304</v>
      </c>
      <c r="E55" s="228" t="s">
        <v>241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301</v>
      </c>
      <c r="B58" s="359">
        <f>B56+B51+B43+B35+B12</f>
        <v>540</v>
      </c>
      <c r="C58" s="360">
        <f>C51+C56+C43+C35+C12</f>
        <v>6786.3283874558574</v>
      </c>
      <c r="D58" s="361" t="s">
        <v>298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38" t="s">
        <v>275</v>
      </c>
      <c r="C65" s="3738"/>
      <c r="D65" s="3738"/>
      <c r="E65" s="3738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38"/>
      <c r="C66" s="3738"/>
      <c r="D66" s="3738"/>
      <c r="E66" s="3738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226</v>
      </c>
      <c r="B69" s="372" t="s">
        <v>302</v>
      </c>
      <c r="C69" s="226" t="s">
        <v>303</v>
      </c>
      <c r="D69" s="227" t="s">
        <v>304</v>
      </c>
      <c r="E69" s="228" t="s">
        <v>241</v>
      </c>
      <c r="P69" s="3741"/>
      <c r="Q69" s="230"/>
      <c r="R69" s="230"/>
      <c r="S69" s="235" t="s">
        <v>242</v>
      </c>
      <c r="T69" s="232"/>
      <c r="U69" s="233"/>
      <c r="V69" s="234" t="s">
        <v>243</v>
      </c>
      <c r="W69" s="235" t="s">
        <v>244</v>
      </c>
      <c r="X69" s="3741"/>
      <c r="Y69" s="230"/>
      <c r="Z69" s="373"/>
      <c r="AA69" s="235" t="s">
        <v>242</v>
      </c>
      <c r="AB69" s="232"/>
      <c r="AC69" s="233"/>
      <c r="AD69" s="234" t="s">
        <v>243</v>
      </c>
      <c r="AE69" s="235" t="s">
        <v>244</v>
      </c>
      <c r="AF69" s="3741"/>
      <c r="AG69" s="230"/>
      <c r="AH69" s="373"/>
      <c r="AI69" s="235" t="s">
        <v>242</v>
      </c>
      <c r="AJ69" s="232"/>
      <c r="AK69" s="233"/>
      <c r="AL69" s="234" t="s">
        <v>243</v>
      </c>
      <c r="AM69" s="235" t="s">
        <v>244</v>
      </c>
      <c r="AN69" s="3741"/>
      <c r="AO69" s="230"/>
      <c r="AP69" s="373"/>
      <c r="AQ69" s="235" t="s">
        <v>242</v>
      </c>
      <c r="AR69" s="232"/>
      <c r="AS69" s="233"/>
      <c r="AT69" s="234" t="s">
        <v>243</v>
      </c>
      <c r="AU69" s="235" t="s">
        <v>244</v>
      </c>
      <c r="AV69" s="3741"/>
      <c r="AW69" s="374"/>
      <c r="AX69" s="374"/>
      <c r="AY69" s="277"/>
      <c r="AZ69" s="277"/>
      <c r="BA69" s="277"/>
      <c r="BB69" s="277"/>
      <c r="BC69" s="277"/>
      <c r="BD69" s="3741"/>
      <c r="BL69" s="3741"/>
      <c r="BT69" s="3741"/>
      <c r="CB69" s="3741"/>
      <c r="CJ69" s="3741"/>
      <c r="CR69" s="3741"/>
      <c r="CZ69" s="3741"/>
      <c r="DH69" s="3741"/>
      <c r="DI69" s="1774"/>
      <c r="DK69" s="657"/>
      <c r="DL69" s="657"/>
      <c r="DM69" s="657"/>
      <c r="DP69" s="3741"/>
    </row>
    <row r="70" spans="1:156" x14ac:dyDescent="0.2">
      <c r="A70" s="375" t="s">
        <v>246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42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42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42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42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42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42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42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42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42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42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42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42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42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42"/>
    </row>
    <row r="71" spans="1:156" ht="13.5" thickBot="1" x14ac:dyDescent="0.25">
      <c r="A71" s="270" t="s">
        <v>276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42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42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42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42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42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42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42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42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42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42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42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42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42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42"/>
    </row>
    <row r="72" spans="1:156" s="100" customFormat="1" ht="13.5" thickBot="1" x14ac:dyDescent="0.25">
      <c r="A72" s="320" t="s">
        <v>296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42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42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42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42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42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42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42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42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42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42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42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42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42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42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42"/>
      <c r="X73" s="3742"/>
      <c r="AF73" s="3742"/>
      <c r="AN73" s="3742"/>
      <c r="AO73" s="112"/>
      <c r="AP73" s="112"/>
      <c r="AV73" s="3742"/>
      <c r="AW73" s="236"/>
      <c r="AX73" s="236"/>
      <c r="AY73" s="242"/>
      <c r="AZ73" s="242"/>
      <c r="BA73" s="242"/>
      <c r="BB73" s="242"/>
      <c r="BC73" s="242"/>
      <c r="BD73" s="3742"/>
      <c r="BL73" s="3742"/>
      <c r="BT73" s="3742"/>
      <c r="CB73" s="3742"/>
      <c r="CJ73" s="3742"/>
      <c r="CR73" s="3742"/>
      <c r="CZ73" s="3742"/>
      <c r="DH73" s="3742"/>
      <c r="DP73" s="3742"/>
    </row>
    <row r="74" spans="1:156" x14ac:dyDescent="0.2">
      <c r="P74" s="3742"/>
      <c r="X74" s="3742"/>
      <c r="AF74" s="3742"/>
      <c r="AN74" s="3742"/>
      <c r="AO74" s="112"/>
      <c r="AP74" s="112"/>
      <c r="AV74" s="3742"/>
      <c r="AW74" s="236"/>
      <c r="AX74" s="236"/>
      <c r="AY74" s="242"/>
      <c r="AZ74" s="242"/>
      <c r="BA74" s="242"/>
      <c r="BB74" s="242"/>
      <c r="BC74" s="242"/>
      <c r="BD74" s="3742"/>
      <c r="BL74" s="3742"/>
      <c r="BT74" s="3742"/>
      <c r="CB74" s="3742"/>
      <c r="CJ74" s="3742"/>
      <c r="CR74" s="3742"/>
      <c r="CZ74" s="3742"/>
      <c r="DH74" s="3742"/>
      <c r="DP74" s="3742"/>
    </row>
    <row r="75" spans="1:156" ht="21.75" thickBot="1" x14ac:dyDescent="0.25">
      <c r="A75" s="371" t="s">
        <v>297</v>
      </c>
      <c r="B75" s="372" t="s">
        <v>302</v>
      </c>
      <c r="C75" s="226" t="s">
        <v>303</v>
      </c>
      <c r="D75" s="227" t="s">
        <v>304</v>
      </c>
      <c r="E75" s="228" t="s">
        <v>241</v>
      </c>
      <c r="P75" s="3742"/>
      <c r="Q75" s="230"/>
      <c r="R75" s="230"/>
      <c r="S75" s="235" t="s">
        <v>242</v>
      </c>
      <c r="T75" s="232"/>
      <c r="U75" s="233"/>
      <c r="V75" s="234" t="s">
        <v>243</v>
      </c>
      <c r="W75" s="235" t="s">
        <v>244</v>
      </c>
      <c r="X75" s="3742"/>
      <c r="Y75" s="230"/>
      <c r="Z75" s="373"/>
      <c r="AA75" s="235" t="s">
        <v>242</v>
      </c>
      <c r="AB75" s="232"/>
      <c r="AC75" s="233"/>
      <c r="AD75" s="234" t="s">
        <v>243</v>
      </c>
      <c r="AE75" s="235" t="s">
        <v>244</v>
      </c>
      <c r="AF75" s="3742"/>
      <c r="AG75" s="230"/>
      <c r="AH75" s="230"/>
      <c r="AI75" s="235" t="s">
        <v>242</v>
      </c>
      <c r="AJ75" s="232"/>
      <c r="AK75" s="233"/>
      <c r="AL75" s="234" t="s">
        <v>243</v>
      </c>
      <c r="AM75" s="235" t="s">
        <v>244</v>
      </c>
      <c r="AN75" s="3742"/>
      <c r="AO75" s="230"/>
      <c r="AP75" s="230"/>
      <c r="AQ75" s="235" t="s">
        <v>242</v>
      </c>
      <c r="AR75" s="232"/>
      <c r="AS75" s="233"/>
      <c r="AT75" s="234" t="s">
        <v>243</v>
      </c>
      <c r="AU75" s="235" t="s">
        <v>244</v>
      </c>
      <c r="AV75" s="3742"/>
      <c r="AW75" s="236"/>
      <c r="AX75" s="236"/>
      <c r="AY75" s="242"/>
      <c r="AZ75" s="242"/>
      <c r="BA75" s="242"/>
      <c r="BB75" s="242"/>
      <c r="BC75" s="242"/>
      <c r="BD75" s="3742"/>
      <c r="BL75" s="3742"/>
      <c r="BT75" s="3742"/>
      <c r="CB75" s="3742"/>
      <c r="CJ75" s="3742"/>
      <c r="CR75" s="3742"/>
      <c r="CZ75" s="3742"/>
      <c r="DH75" s="3742"/>
      <c r="DI75" s="1774"/>
      <c r="DP75" s="3742"/>
    </row>
    <row r="76" spans="1:156" x14ac:dyDescent="0.2">
      <c r="A76" s="375" t="s">
        <v>246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42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42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42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42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42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42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42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42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42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42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42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42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42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42"/>
    </row>
    <row r="77" spans="1:156" ht="13.5" thickBot="1" x14ac:dyDescent="0.25">
      <c r="A77" s="270" t="s">
        <v>247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42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42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42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42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42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42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42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42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42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42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42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42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42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42"/>
    </row>
    <row r="78" spans="1:156" s="100" customFormat="1" ht="13.5" thickBot="1" x14ac:dyDescent="0.25">
      <c r="A78" s="320" t="s">
        <v>296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42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42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42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42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42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42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42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42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42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42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42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42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42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42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42"/>
      <c r="X79" s="3742"/>
      <c r="Y79" s="99"/>
      <c r="Z79" s="99"/>
      <c r="AF79" s="3742"/>
      <c r="AG79" s="99"/>
      <c r="AH79" s="99"/>
      <c r="AN79" s="3742"/>
      <c r="AO79" s="99"/>
      <c r="AP79" s="99"/>
      <c r="AV79" s="3742"/>
      <c r="AW79" s="236"/>
      <c r="AX79" s="236"/>
      <c r="AY79" s="242"/>
      <c r="AZ79" s="242"/>
      <c r="BA79" s="242"/>
      <c r="BB79" s="242"/>
      <c r="BC79" s="242"/>
      <c r="BD79" s="3742"/>
      <c r="BL79" s="3742"/>
      <c r="BT79" s="3742"/>
      <c r="CB79" s="3742"/>
      <c r="CJ79" s="3742"/>
      <c r="CR79" s="3742"/>
      <c r="CZ79" s="3742"/>
      <c r="DH79" s="3742"/>
      <c r="DP79" s="3742"/>
    </row>
    <row r="80" spans="1:156" x14ac:dyDescent="0.2">
      <c r="B80" s="99"/>
      <c r="C80" s="99"/>
      <c r="D80" s="99"/>
      <c r="E80" s="99"/>
      <c r="P80" s="3742"/>
      <c r="X80" s="3742"/>
      <c r="Y80" s="99"/>
      <c r="Z80" s="99"/>
      <c r="AF80" s="3742"/>
      <c r="AG80" s="99"/>
      <c r="AH80" s="99"/>
      <c r="AN80" s="3742"/>
      <c r="AO80" s="99"/>
      <c r="AP80" s="99"/>
      <c r="AV80" s="3742"/>
      <c r="AW80" s="236"/>
      <c r="AX80" s="236"/>
      <c r="AY80" s="242"/>
      <c r="AZ80" s="242"/>
      <c r="BA80" s="242"/>
      <c r="BB80" s="242"/>
      <c r="BC80" s="242"/>
      <c r="BD80" s="3742"/>
      <c r="BL80" s="3742"/>
      <c r="BT80" s="3742"/>
      <c r="CB80" s="3742"/>
      <c r="CJ80" s="3742"/>
      <c r="CR80" s="3742"/>
      <c r="CZ80" s="3742"/>
      <c r="DH80" s="3742"/>
      <c r="DP80" s="3742"/>
    </row>
    <row r="81" spans="1:156" ht="21.75" thickBot="1" x14ac:dyDescent="0.25">
      <c r="A81" s="371" t="s">
        <v>312</v>
      </c>
      <c r="B81" s="372" t="s">
        <v>302</v>
      </c>
      <c r="C81" s="226" t="s">
        <v>303</v>
      </c>
      <c r="D81" s="227" t="s">
        <v>304</v>
      </c>
      <c r="E81" s="228" t="s">
        <v>241</v>
      </c>
      <c r="P81" s="3742"/>
      <c r="Q81" s="230"/>
      <c r="R81" s="230"/>
      <c r="S81" s="235" t="s">
        <v>242</v>
      </c>
      <c r="T81" s="232"/>
      <c r="U81" s="233"/>
      <c r="V81" s="234" t="s">
        <v>243</v>
      </c>
      <c r="W81" s="235" t="s">
        <v>244</v>
      </c>
      <c r="X81" s="3742"/>
      <c r="Y81" s="230"/>
      <c r="Z81" s="373"/>
      <c r="AA81" s="235" t="s">
        <v>242</v>
      </c>
      <c r="AB81" s="232"/>
      <c r="AC81" s="233"/>
      <c r="AD81" s="234" t="s">
        <v>243</v>
      </c>
      <c r="AE81" s="235" t="s">
        <v>244</v>
      </c>
      <c r="AF81" s="3742"/>
      <c r="AG81" s="230"/>
      <c r="AH81" s="230"/>
      <c r="AI81" s="235" t="s">
        <v>242</v>
      </c>
      <c r="AJ81" s="232"/>
      <c r="AK81" s="233"/>
      <c r="AL81" s="234" t="s">
        <v>243</v>
      </c>
      <c r="AM81" s="235" t="s">
        <v>244</v>
      </c>
      <c r="AN81" s="3742"/>
      <c r="AO81" s="230"/>
      <c r="AP81" s="230"/>
      <c r="AQ81" s="235" t="s">
        <v>242</v>
      </c>
      <c r="AR81" s="232"/>
      <c r="AS81" s="233"/>
      <c r="AT81" s="234" t="s">
        <v>243</v>
      </c>
      <c r="AU81" s="235" t="s">
        <v>244</v>
      </c>
      <c r="AV81" s="3742"/>
      <c r="AW81" s="236"/>
      <c r="AX81" s="236"/>
      <c r="AY81" s="242"/>
      <c r="AZ81" s="242"/>
      <c r="BA81" s="242"/>
      <c r="BB81" s="242"/>
      <c r="BC81" s="242"/>
      <c r="BD81" s="3742"/>
      <c r="BL81" s="3742"/>
      <c r="BT81" s="3742"/>
      <c r="CB81" s="3742"/>
      <c r="CJ81" s="3742"/>
      <c r="CR81" s="3742"/>
      <c r="CZ81" s="3742"/>
      <c r="DH81" s="3742"/>
      <c r="DI81" s="1774"/>
      <c r="DP81" s="3742"/>
    </row>
    <row r="82" spans="1:156" x14ac:dyDescent="0.2">
      <c r="A82" s="375" t="s">
        <v>246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42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42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42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42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42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42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42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42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42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42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42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42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42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42"/>
    </row>
    <row r="83" spans="1:156" x14ac:dyDescent="0.2">
      <c r="A83" s="260" t="s">
        <v>247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42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42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42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42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42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42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42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42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42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42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42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42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42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42"/>
    </row>
    <row r="84" spans="1:156" ht="13.5" thickBot="1" x14ac:dyDescent="0.25">
      <c r="A84" s="390" t="s">
        <v>276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42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42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42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42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42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42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42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42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42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42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42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42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42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42"/>
    </row>
    <row r="85" spans="1:156" s="100" customFormat="1" ht="13.5" thickBot="1" x14ac:dyDescent="0.25">
      <c r="A85" s="320" t="s">
        <v>296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42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42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42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42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42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42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42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42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42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42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42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42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42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42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42"/>
      <c r="S86" s="104"/>
      <c r="T86" s="104"/>
      <c r="U86" s="104"/>
      <c r="V86" s="104"/>
      <c r="W86" s="104"/>
      <c r="X86" s="3742"/>
      <c r="AA86" s="104"/>
      <c r="AB86" s="104"/>
      <c r="AC86" s="104"/>
      <c r="AD86" s="104"/>
      <c r="AE86" s="104"/>
      <c r="AF86" s="3742"/>
      <c r="AI86" s="104"/>
      <c r="AJ86" s="104"/>
      <c r="AK86" s="104"/>
      <c r="AL86" s="104"/>
      <c r="AM86" s="104"/>
      <c r="AN86" s="3742"/>
      <c r="AQ86" s="104"/>
      <c r="AR86" s="104"/>
      <c r="AS86" s="104"/>
      <c r="AT86" s="104"/>
      <c r="AU86" s="104"/>
      <c r="AV86" s="3742"/>
      <c r="AW86" s="348"/>
      <c r="AX86" s="348"/>
      <c r="AY86" s="349"/>
      <c r="AZ86" s="349"/>
      <c r="BA86" s="349"/>
      <c r="BB86" s="349"/>
      <c r="BC86" s="349"/>
      <c r="BD86" s="3742"/>
      <c r="BE86" s="104"/>
      <c r="BF86" s="104"/>
      <c r="BG86" s="104"/>
      <c r="BH86" s="104"/>
      <c r="BI86" s="104"/>
      <c r="BJ86" s="104"/>
      <c r="BK86" s="104"/>
      <c r="BL86" s="3742"/>
      <c r="BM86" s="104"/>
      <c r="BN86" s="104"/>
      <c r="BO86" s="104"/>
      <c r="BP86" s="104"/>
      <c r="BQ86" s="104"/>
      <c r="BR86" s="104"/>
      <c r="BS86" s="104"/>
      <c r="BT86" s="3742"/>
      <c r="BU86" s="104"/>
      <c r="BV86" s="104"/>
      <c r="BW86" s="104"/>
      <c r="BX86" s="104"/>
      <c r="BY86" s="104"/>
      <c r="BZ86" s="104"/>
      <c r="CA86" s="104"/>
      <c r="CB86" s="3742"/>
      <c r="CC86" s="104"/>
      <c r="CD86" s="104"/>
      <c r="CE86" s="104"/>
      <c r="CF86" s="104"/>
      <c r="CG86" s="104"/>
      <c r="CH86" s="104"/>
      <c r="CI86" s="104"/>
      <c r="CJ86" s="3742"/>
      <c r="CK86" s="104"/>
      <c r="CL86" s="104"/>
      <c r="CM86" s="104"/>
      <c r="CN86" s="104"/>
      <c r="CO86" s="104"/>
      <c r="CP86" s="104"/>
      <c r="CQ86" s="104"/>
      <c r="CR86" s="3742"/>
      <c r="CS86" s="104"/>
      <c r="CT86" s="104"/>
      <c r="CU86" s="104"/>
      <c r="CV86" s="104"/>
      <c r="CW86" s="104"/>
      <c r="CX86" s="104"/>
      <c r="CY86" s="104"/>
      <c r="CZ86" s="3742"/>
      <c r="DA86" s="104"/>
      <c r="DB86" s="104"/>
      <c r="DC86" s="104"/>
      <c r="DD86" s="104"/>
      <c r="DE86" s="104"/>
      <c r="DF86" s="104"/>
      <c r="DG86" s="104"/>
      <c r="DH86" s="3742"/>
      <c r="DI86" s="104"/>
      <c r="DJ86" s="104"/>
      <c r="DK86" s="104"/>
      <c r="DL86" s="104"/>
      <c r="DM86" s="104"/>
      <c r="DN86" s="104"/>
      <c r="DO86" s="104"/>
      <c r="DP86" s="3742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336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46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44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43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42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42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42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46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43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42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42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42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42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42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42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42"/>
      <c r="S88" s="104"/>
      <c r="T88" s="104"/>
      <c r="U88" s="104"/>
      <c r="V88" s="104"/>
      <c r="W88" s="104"/>
      <c r="X88" s="3742"/>
      <c r="Y88" s="398"/>
      <c r="Z88" s="398"/>
      <c r="AA88" s="104"/>
      <c r="AB88" s="104"/>
      <c r="AC88" s="104"/>
      <c r="AD88" s="104"/>
      <c r="AE88" s="104"/>
      <c r="AF88" s="3742"/>
      <c r="AG88" s="104"/>
      <c r="AH88" s="104"/>
      <c r="AI88" s="104"/>
      <c r="AJ88" s="104"/>
      <c r="AK88" s="104"/>
      <c r="AL88" s="104"/>
      <c r="AM88" s="104"/>
      <c r="AN88" s="3742"/>
      <c r="AO88" s="104"/>
      <c r="AP88" s="104"/>
      <c r="AQ88" s="104"/>
      <c r="AR88" s="104"/>
      <c r="AS88" s="104"/>
      <c r="AT88" s="104"/>
      <c r="AU88" s="104"/>
      <c r="AV88" s="3742"/>
      <c r="AW88" s="348"/>
      <c r="AX88" s="348"/>
      <c r="AY88" s="349"/>
      <c r="AZ88" s="349"/>
      <c r="BA88" s="349"/>
      <c r="BB88" s="349"/>
      <c r="BC88" s="349"/>
      <c r="BD88" s="3742"/>
      <c r="BE88" s="104"/>
      <c r="BF88" s="104"/>
      <c r="BG88" s="104"/>
      <c r="BH88" s="104"/>
      <c r="BI88" s="104"/>
      <c r="BJ88" s="104"/>
      <c r="BK88" s="104"/>
      <c r="BL88" s="3742"/>
      <c r="BM88" s="349"/>
      <c r="BN88" s="349"/>
      <c r="BO88" s="349"/>
      <c r="BP88" s="349"/>
      <c r="BQ88" s="349"/>
      <c r="BR88" s="349"/>
      <c r="BS88" s="349"/>
      <c r="BT88" s="3742"/>
      <c r="BU88" s="349"/>
      <c r="BV88" s="349"/>
      <c r="BW88" s="349"/>
      <c r="BX88" s="349"/>
      <c r="BY88" s="349"/>
      <c r="BZ88" s="349"/>
      <c r="CA88" s="349"/>
      <c r="CB88" s="3742"/>
      <c r="CC88" s="349"/>
      <c r="CD88" s="349"/>
      <c r="CE88" s="349"/>
      <c r="CF88" s="349"/>
      <c r="CG88" s="349"/>
      <c r="CH88" s="349"/>
      <c r="CI88" s="349"/>
      <c r="CJ88" s="3742"/>
      <c r="CK88" s="349"/>
      <c r="CL88" s="349"/>
      <c r="CM88" s="349"/>
      <c r="CN88" s="349"/>
      <c r="CO88" s="349"/>
      <c r="CP88" s="349"/>
      <c r="CQ88" s="349"/>
      <c r="CR88" s="3742"/>
      <c r="CS88" s="349"/>
      <c r="CT88" s="349"/>
      <c r="CU88" s="349"/>
      <c r="CV88" s="349"/>
      <c r="CW88" s="349"/>
      <c r="CX88" s="349"/>
      <c r="CY88" s="349"/>
      <c r="CZ88" s="3742"/>
      <c r="DA88" s="349"/>
      <c r="DB88" s="349"/>
      <c r="DC88" s="349"/>
      <c r="DD88" s="349"/>
      <c r="DE88" s="349"/>
      <c r="DF88" s="349"/>
      <c r="DG88" s="349"/>
      <c r="DH88" s="3742"/>
      <c r="DI88" s="349"/>
      <c r="DJ88" s="349"/>
      <c r="DK88" s="349"/>
      <c r="DL88" s="349"/>
      <c r="DM88" s="349"/>
      <c r="DN88" s="349"/>
      <c r="DO88" s="349"/>
      <c r="DP88" s="3742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539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42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42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42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42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42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42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42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42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42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42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42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42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42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42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42"/>
      <c r="S90" s="104"/>
      <c r="T90" s="104"/>
      <c r="U90" s="104"/>
      <c r="V90" s="104"/>
      <c r="W90" s="104"/>
      <c r="X90" s="3742"/>
      <c r="Y90" s="398"/>
      <c r="Z90" s="398"/>
      <c r="AA90" s="104"/>
      <c r="AB90" s="104"/>
      <c r="AC90" s="104"/>
      <c r="AD90" s="104"/>
      <c r="AE90" s="104"/>
      <c r="AF90" s="3742"/>
      <c r="AG90" s="104"/>
      <c r="AH90" s="104"/>
      <c r="AI90" s="104"/>
      <c r="AJ90" s="104"/>
      <c r="AK90" s="104"/>
      <c r="AL90" s="104"/>
      <c r="AM90" s="104"/>
      <c r="AN90" s="3742"/>
      <c r="AO90" s="104"/>
      <c r="AP90" s="104"/>
      <c r="AQ90" s="104"/>
      <c r="AR90" s="104"/>
      <c r="AS90" s="104"/>
      <c r="AT90" s="104"/>
      <c r="AU90" s="104"/>
      <c r="AV90" s="3742"/>
      <c r="AW90" s="348"/>
      <c r="AX90" s="348"/>
      <c r="AY90" s="349"/>
      <c r="AZ90" s="349"/>
      <c r="BA90" s="349"/>
      <c r="BB90" s="349"/>
      <c r="BC90" s="349"/>
      <c r="BD90" s="3742"/>
      <c r="BE90" s="104"/>
      <c r="BF90" s="104"/>
      <c r="BG90" s="104"/>
      <c r="BH90" s="104"/>
      <c r="BI90" s="104"/>
      <c r="BJ90" s="104"/>
      <c r="BK90" s="104"/>
      <c r="BL90" s="3742"/>
      <c r="BM90" s="349"/>
      <c r="BN90" s="349"/>
      <c r="BO90" s="349"/>
      <c r="BP90" s="349"/>
      <c r="BQ90" s="349"/>
      <c r="BR90" s="349"/>
      <c r="BS90" s="349"/>
      <c r="BT90" s="3742"/>
      <c r="BU90" s="349"/>
      <c r="BV90" s="349"/>
      <c r="BW90" s="349"/>
      <c r="BX90" s="349"/>
      <c r="BY90" s="349"/>
      <c r="BZ90" s="349"/>
      <c r="CA90" s="349"/>
      <c r="CB90" s="3742"/>
      <c r="CC90" s="349"/>
      <c r="CD90" s="349"/>
      <c r="CE90" s="349"/>
      <c r="CF90" s="349"/>
      <c r="CG90" s="349"/>
      <c r="CH90" s="349"/>
      <c r="CI90" s="349"/>
      <c r="CJ90" s="3742"/>
      <c r="CK90" s="349"/>
      <c r="CL90" s="349"/>
      <c r="CM90" s="349"/>
      <c r="CN90" s="349"/>
      <c r="CO90" s="349"/>
      <c r="CP90" s="349"/>
      <c r="CQ90" s="349"/>
      <c r="CR90" s="3742"/>
      <c r="CS90" s="349"/>
      <c r="CT90" s="349"/>
      <c r="CU90" s="349"/>
      <c r="CV90" s="349"/>
      <c r="CW90" s="349"/>
      <c r="CX90" s="349"/>
      <c r="CY90" s="349"/>
      <c r="CZ90" s="3742"/>
      <c r="DA90" s="349"/>
      <c r="DB90" s="349"/>
      <c r="DC90" s="349"/>
      <c r="DD90" s="349"/>
      <c r="DE90" s="349"/>
      <c r="DF90" s="349"/>
      <c r="DG90" s="349"/>
      <c r="DH90" s="3742"/>
      <c r="DI90" s="349"/>
      <c r="DJ90" s="349"/>
      <c r="DK90" s="349"/>
      <c r="DL90" s="349"/>
      <c r="DM90" s="349"/>
      <c r="DN90" s="349"/>
      <c r="DO90" s="349"/>
      <c r="DP90" s="3742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542</v>
      </c>
      <c r="B91" s="372" t="s">
        <v>302</v>
      </c>
      <c r="C91" s="226" t="s">
        <v>303</v>
      </c>
      <c r="D91" s="227" t="s">
        <v>304</v>
      </c>
      <c r="E91" s="228" t="s">
        <v>241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46"/>
      <c r="Q91" s="1658"/>
      <c r="R91" s="1656"/>
      <c r="S91" s="1657"/>
      <c r="T91" s="1657"/>
      <c r="U91" s="1657"/>
      <c r="V91" s="1657"/>
      <c r="W91" s="1659"/>
      <c r="X91" s="3744"/>
      <c r="Y91" s="1666"/>
      <c r="Z91" s="1656"/>
      <c r="AA91" s="1657"/>
      <c r="AB91" s="1657"/>
      <c r="AC91" s="1657"/>
      <c r="AD91" s="1657"/>
      <c r="AE91" s="1659"/>
      <c r="AF91" s="3744"/>
      <c r="AG91" s="1666"/>
      <c r="AH91" s="1656"/>
      <c r="AI91" s="1657"/>
      <c r="AJ91" s="1657"/>
      <c r="AK91" s="1657"/>
      <c r="AL91" s="1657"/>
      <c r="AM91" s="1659"/>
      <c r="AN91" s="3744"/>
      <c r="AO91" s="1666"/>
      <c r="AP91" s="1656"/>
      <c r="AQ91" s="1657"/>
      <c r="AR91" s="1657"/>
      <c r="AS91" s="1657"/>
      <c r="AT91" s="1657"/>
      <c r="AU91" s="1659"/>
      <c r="AV91" s="3744"/>
      <c r="AW91" s="1666"/>
      <c r="AX91" s="1656"/>
      <c r="AY91" s="1657"/>
      <c r="AZ91" s="1657"/>
      <c r="BA91" s="1657"/>
      <c r="BB91" s="1657"/>
      <c r="BC91" s="1659"/>
      <c r="BD91" s="3744"/>
      <c r="BE91" s="1666"/>
      <c r="BF91" s="1656"/>
      <c r="BG91" s="1657"/>
      <c r="BH91" s="1657"/>
      <c r="BI91" s="1657"/>
      <c r="BJ91" s="1657"/>
      <c r="BK91" s="1659"/>
      <c r="BL91" s="3744"/>
      <c r="BM91" s="1666"/>
      <c r="BN91" s="1656"/>
      <c r="BO91" s="1657"/>
      <c r="BP91" s="1657"/>
      <c r="BQ91" s="1657"/>
      <c r="BR91" s="1657"/>
      <c r="BS91" s="1659"/>
      <c r="BT91" s="3744"/>
      <c r="BU91" s="1666"/>
      <c r="BV91" s="1656"/>
      <c r="BW91" s="1657"/>
      <c r="BX91" s="1657"/>
      <c r="BY91" s="1657"/>
      <c r="BZ91" s="1657"/>
      <c r="CA91" s="1659"/>
      <c r="CB91" s="3744"/>
      <c r="CC91" s="1666"/>
      <c r="CD91" s="1656"/>
      <c r="CE91" s="1657"/>
      <c r="CF91" s="1657"/>
      <c r="CG91" s="1657"/>
      <c r="CH91" s="1657"/>
      <c r="CI91" s="1659"/>
      <c r="CJ91" s="3744"/>
      <c r="CK91" s="1666"/>
      <c r="CL91" s="1656"/>
      <c r="CM91" s="1657"/>
      <c r="CN91" s="1657"/>
      <c r="CO91" s="1657"/>
      <c r="CP91" s="1657"/>
      <c r="CQ91" s="1659"/>
      <c r="CR91" s="3744"/>
      <c r="CS91" s="1666"/>
      <c r="CT91" s="1656"/>
      <c r="CU91" s="1657"/>
      <c r="CV91" s="1657"/>
      <c r="CW91" s="1657"/>
      <c r="CX91" s="1657"/>
      <c r="CY91" s="1659"/>
      <c r="CZ91" s="3744"/>
      <c r="DA91" s="1666"/>
      <c r="DB91" s="1656"/>
      <c r="DC91" s="1657"/>
      <c r="DD91" s="1657"/>
      <c r="DE91" s="1657"/>
      <c r="DF91" s="1657"/>
      <c r="DG91" s="1659"/>
      <c r="DH91" s="3743"/>
      <c r="DI91" s="1666"/>
      <c r="DJ91" s="1656"/>
      <c r="DK91" s="1657"/>
      <c r="DL91" s="1657"/>
      <c r="DM91" s="1657"/>
      <c r="DN91" s="1657"/>
      <c r="DO91" s="1659"/>
      <c r="DP91" s="3743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246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46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44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44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44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44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44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44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44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44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44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44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44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43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43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276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46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44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44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44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44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44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44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44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44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44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44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44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43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43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296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46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44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44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44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44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44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44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44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44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44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44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44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43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43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42"/>
      <c r="S95" s="104"/>
      <c r="T95" s="104"/>
      <c r="U95" s="104"/>
      <c r="V95" s="104"/>
      <c r="W95" s="104"/>
      <c r="X95" s="3742"/>
      <c r="Y95" s="398"/>
      <c r="Z95" s="398"/>
      <c r="AA95" s="104"/>
      <c r="AB95" s="104"/>
      <c r="AC95" s="104"/>
      <c r="AD95" s="104"/>
      <c r="AE95" s="104"/>
      <c r="AF95" s="3742"/>
      <c r="AG95" s="104"/>
      <c r="AH95" s="104"/>
      <c r="AI95" s="104"/>
      <c r="AJ95" s="104"/>
      <c r="AK95" s="104"/>
      <c r="AL95" s="104"/>
      <c r="AM95" s="104"/>
      <c r="AN95" s="3742"/>
      <c r="AO95" s="104"/>
      <c r="AP95" s="104"/>
      <c r="AQ95" s="104"/>
      <c r="AR95" s="104"/>
      <c r="AS95" s="104"/>
      <c r="AT95" s="104"/>
      <c r="AU95" s="104"/>
      <c r="AV95" s="3742"/>
      <c r="AW95" s="348"/>
      <c r="AX95" s="348"/>
      <c r="AY95" s="349"/>
      <c r="AZ95" s="349"/>
      <c r="BA95" s="349"/>
      <c r="BB95" s="349"/>
      <c r="BC95" s="349"/>
      <c r="BD95" s="3742"/>
      <c r="BE95" s="104"/>
      <c r="BF95" s="104"/>
      <c r="BG95" s="104"/>
      <c r="BH95" s="104"/>
      <c r="BI95" s="104"/>
      <c r="BJ95" s="104"/>
      <c r="BK95" s="104"/>
      <c r="BL95" s="3742"/>
      <c r="BM95" s="349"/>
      <c r="BN95" s="349"/>
      <c r="BO95" s="349"/>
      <c r="BP95" s="349"/>
      <c r="BQ95" s="349"/>
      <c r="BR95" s="349"/>
      <c r="BS95" s="349"/>
      <c r="BT95" s="3742"/>
      <c r="BU95" s="349"/>
      <c r="BV95" s="349"/>
      <c r="BW95" s="349"/>
      <c r="BX95" s="349"/>
      <c r="BY95" s="349"/>
      <c r="BZ95" s="349"/>
      <c r="CA95" s="349"/>
      <c r="CB95" s="3742"/>
      <c r="CC95" s="349"/>
      <c r="CD95" s="349"/>
      <c r="CE95" s="349"/>
      <c r="CF95" s="349"/>
      <c r="CG95" s="349"/>
      <c r="CH95" s="349"/>
      <c r="CI95" s="349"/>
      <c r="CJ95" s="3742"/>
      <c r="CK95" s="349"/>
      <c r="CL95" s="349"/>
      <c r="CM95" s="349"/>
      <c r="CN95" s="349"/>
      <c r="CO95" s="349"/>
      <c r="CP95" s="349"/>
      <c r="CQ95" s="349"/>
      <c r="CR95" s="3742"/>
      <c r="CS95" s="349"/>
      <c r="CT95" s="349"/>
      <c r="CU95" s="349"/>
      <c r="CV95" s="349"/>
      <c r="CW95" s="349"/>
      <c r="CX95" s="349"/>
      <c r="CY95" s="349"/>
      <c r="CZ95" s="3742"/>
      <c r="DA95" s="349"/>
      <c r="DB95" s="349"/>
      <c r="DC95" s="349"/>
      <c r="DD95" s="349"/>
      <c r="DE95" s="349"/>
      <c r="DF95" s="349"/>
      <c r="DG95" s="349"/>
      <c r="DH95" s="3742"/>
      <c r="DI95" s="349"/>
      <c r="DJ95" s="349"/>
      <c r="DK95" s="349"/>
      <c r="DL95" s="349"/>
      <c r="DM95" s="349"/>
      <c r="DN95" s="349"/>
      <c r="DO95" s="349"/>
      <c r="DP95" s="3742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470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42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42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42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42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42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42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42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42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42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42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42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42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42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42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42"/>
      <c r="S97" s="104"/>
      <c r="T97" s="104"/>
      <c r="U97" s="104"/>
      <c r="V97" s="104"/>
      <c r="W97" s="104"/>
      <c r="X97" s="3742"/>
      <c r="Y97" s="398"/>
      <c r="Z97" s="398"/>
      <c r="AA97" s="104"/>
      <c r="AB97" s="104"/>
      <c r="AC97" s="104"/>
      <c r="AD97" s="104"/>
      <c r="AE97" s="104"/>
      <c r="AF97" s="3742"/>
      <c r="AG97" s="104"/>
      <c r="AH97" s="104"/>
      <c r="AI97" s="104"/>
      <c r="AJ97" s="104"/>
      <c r="AK97" s="104"/>
      <c r="AL97" s="104"/>
      <c r="AM97" s="104"/>
      <c r="AN97" s="3742"/>
      <c r="AO97" s="104"/>
      <c r="AP97" s="104"/>
      <c r="AQ97" s="104"/>
      <c r="AR97" s="104"/>
      <c r="AS97" s="104"/>
      <c r="AT97" s="104"/>
      <c r="AU97" s="104"/>
      <c r="AV97" s="3742"/>
      <c r="AW97" s="348"/>
      <c r="AX97" s="348"/>
      <c r="AY97" s="349"/>
      <c r="AZ97" s="349"/>
      <c r="BA97" s="349"/>
      <c r="BB97" s="349"/>
      <c r="BC97" s="349"/>
      <c r="BD97" s="3742"/>
      <c r="BE97" s="104"/>
      <c r="BF97" s="104"/>
      <c r="BG97" s="104"/>
      <c r="BH97" s="104"/>
      <c r="BI97" s="104"/>
      <c r="BJ97" s="104"/>
      <c r="BK97" s="104"/>
      <c r="BL97" s="3742"/>
      <c r="BM97" s="349"/>
      <c r="BN97" s="349"/>
      <c r="BO97" s="349"/>
      <c r="BP97" s="349"/>
      <c r="BQ97" s="349"/>
      <c r="BR97" s="349"/>
      <c r="BS97" s="349"/>
      <c r="BT97" s="3742"/>
      <c r="BU97" s="349"/>
      <c r="BV97" s="349"/>
      <c r="BW97" s="349"/>
      <c r="BX97" s="349"/>
      <c r="BY97" s="349"/>
      <c r="BZ97" s="349"/>
      <c r="CA97" s="349"/>
      <c r="CB97" s="3742"/>
      <c r="CC97" s="349"/>
      <c r="CD97" s="349"/>
      <c r="CE97" s="349"/>
      <c r="CF97" s="349"/>
      <c r="CG97" s="349"/>
      <c r="CH97" s="349"/>
      <c r="CI97" s="349"/>
      <c r="CJ97" s="3742"/>
      <c r="CK97" s="349"/>
      <c r="CL97" s="349"/>
      <c r="CM97" s="349"/>
      <c r="CN97" s="349"/>
      <c r="CO97" s="349"/>
      <c r="CP97" s="349"/>
      <c r="CQ97" s="349"/>
      <c r="CR97" s="3742"/>
      <c r="CS97" s="349"/>
      <c r="CT97" s="349"/>
      <c r="CU97" s="349"/>
      <c r="CV97" s="349"/>
      <c r="CW97" s="349"/>
      <c r="CX97" s="349"/>
      <c r="CY97" s="349"/>
      <c r="CZ97" s="3742"/>
      <c r="DA97" s="349"/>
      <c r="DB97" s="349"/>
      <c r="DC97" s="349"/>
      <c r="DD97" s="349"/>
      <c r="DE97" s="349"/>
      <c r="DF97" s="349"/>
      <c r="DG97" s="349"/>
      <c r="DH97" s="3742"/>
      <c r="DI97" s="349"/>
      <c r="DJ97" s="349"/>
      <c r="DK97" s="349"/>
      <c r="DL97" s="349"/>
      <c r="DM97" s="349"/>
      <c r="DN97" s="349"/>
      <c r="DO97" s="349"/>
      <c r="DP97" s="3742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514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42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42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42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42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42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42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42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42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42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42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42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42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42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42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42"/>
      <c r="S99" s="104"/>
      <c r="T99" s="104"/>
      <c r="U99" s="104"/>
      <c r="V99" s="104"/>
      <c r="W99" s="104"/>
      <c r="X99" s="3742"/>
      <c r="Y99" s="398"/>
      <c r="Z99" s="398"/>
      <c r="AA99" s="104"/>
      <c r="AB99" s="104"/>
      <c r="AC99" s="104"/>
      <c r="AD99" s="104"/>
      <c r="AE99" s="104"/>
      <c r="AF99" s="3742"/>
      <c r="AG99" s="104"/>
      <c r="AH99" s="104"/>
      <c r="AI99" s="104"/>
      <c r="AJ99" s="104"/>
      <c r="AK99" s="104"/>
      <c r="AL99" s="104"/>
      <c r="AM99" s="104"/>
      <c r="AN99" s="3742"/>
      <c r="AO99" s="104"/>
      <c r="AP99" s="104"/>
      <c r="AQ99" s="104"/>
      <c r="AR99" s="104"/>
      <c r="AS99" s="104"/>
      <c r="AT99" s="104"/>
      <c r="AU99" s="104"/>
      <c r="AV99" s="3742"/>
      <c r="AW99" s="348"/>
      <c r="AX99" s="348"/>
      <c r="AY99" s="349"/>
      <c r="AZ99" s="349"/>
      <c r="BA99" s="349"/>
      <c r="BB99" s="349"/>
      <c r="BC99" s="349"/>
      <c r="BD99" s="3742"/>
      <c r="BE99" s="104"/>
      <c r="BF99" s="104"/>
      <c r="BG99" s="104"/>
      <c r="BH99" s="104"/>
      <c r="BI99" s="104"/>
      <c r="BJ99" s="104"/>
      <c r="BK99" s="104"/>
      <c r="BL99" s="3742"/>
      <c r="BM99" s="349"/>
      <c r="BN99" s="349"/>
      <c r="BO99" s="349"/>
      <c r="BP99" s="349"/>
      <c r="BQ99" s="349"/>
      <c r="BR99" s="349"/>
      <c r="BS99" s="349"/>
      <c r="BT99" s="3742"/>
      <c r="BU99" s="349"/>
      <c r="BV99" s="349"/>
      <c r="BW99" s="349"/>
      <c r="BX99" s="349"/>
      <c r="BY99" s="349"/>
      <c r="BZ99" s="349"/>
      <c r="CA99" s="349"/>
      <c r="CB99" s="3742"/>
      <c r="CC99" s="349"/>
      <c r="CD99" s="349"/>
      <c r="CE99" s="349"/>
      <c r="CF99" s="349"/>
      <c r="CG99" s="349"/>
      <c r="CH99" s="349"/>
      <c r="CI99" s="349"/>
      <c r="CJ99" s="3742"/>
      <c r="CK99" s="349"/>
      <c r="CL99" s="349"/>
      <c r="CM99" s="349"/>
      <c r="CN99" s="349"/>
      <c r="CO99" s="349"/>
      <c r="CP99" s="349"/>
      <c r="CQ99" s="349"/>
      <c r="CR99" s="3742"/>
      <c r="CS99" s="349"/>
      <c r="CT99" s="349"/>
      <c r="CU99" s="349"/>
      <c r="CV99" s="349"/>
      <c r="CW99" s="349"/>
      <c r="CX99" s="349"/>
      <c r="CY99" s="349"/>
      <c r="CZ99" s="3742"/>
      <c r="DA99" s="349"/>
      <c r="DB99" s="349"/>
      <c r="DC99" s="349"/>
      <c r="DD99" s="349"/>
      <c r="DE99" s="349"/>
      <c r="DF99" s="349"/>
      <c r="DG99" s="349"/>
      <c r="DH99" s="3742"/>
      <c r="DI99" s="349"/>
      <c r="DJ99" s="349"/>
      <c r="DK99" s="349"/>
      <c r="DL99" s="349"/>
      <c r="DM99" s="349"/>
      <c r="DN99" s="349"/>
      <c r="DO99" s="349"/>
      <c r="DP99" s="3742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311</v>
      </c>
      <c r="B100" s="399">
        <f>B85+B78+B72+B87+B96</f>
        <v>305</v>
      </c>
      <c r="C100" s="360">
        <f>C85+C78+C72+C87+C96</f>
        <v>16920.190000000002</v>
      </c>
      <c r="D100" s="361" t="s">
        <v>298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45"/>
      <c r="Q100" s="398">
        <f>Q87+Q85+Q78+Q72+Q37+Q96+Q98</f>
        <v>15</v>
      </c>
      <c r="S100" s="104"/>
      <c r="T100" s="104"/>
      <c r="U100" s="104"/>
      <c r="V100" s="104"/>
      <c r="W100" s="104"/>
      <c r="X100" s="3745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45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45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45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45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45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45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45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45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45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45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45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45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52"/>
      <c r="F121" s="3752"/>
    </row>
    <row r="122" spans="5:6" x14ac:dyDescent="0.2">
      <c r="E122" s="3752"/>
      <c r="F122" s="3752"/>
    </row>
    <row r="123" spans="5:6" x14ac:dyDescent="0.2">
      <c r="E123" s="3752"/>
      <c r="F123" s="3752"/>
    </row>
    <row r="124" spans="5:6" x14ac:dyDescent="0.2">
      <c r="E124" s="3752"/>
      <c r="F124" s="3752"/>
    </row>
    <row r="126" spans="5:6" x14ac:dyDescent="0.2">
      <c r="E126" s="3752"/>
      <c r="F126" s="3752"/>
    </row>
  </sheetData>
  <mergeCells count="47">
    <mergeCell ref="CB69:CB100"/>
    <mergeCell ref="CP6:CQ6"/>
    <mergeCell ref="CX6:CY6"/>
    <mergeCell ref="BT69:BT100"/>
    <mergeCell ref="BZ6:CA6"/>
    <mergeCell ref="CJ69:CJ100"/>
    <mergeCell ref="CR69:CR100"/>
    <mergeCell ref="DX5:EE5"/>
    <mergeCell ref="DF6:DG6"/>
    <mergeCell ref="CH6:CI6"/>
    <mergeCell ref="DN6:DO6"/>
    <mergeCell ref="DP69:DP100"/>
    <mergeCell ref="DH69:DH100"/>
    <mergeCell ref="CZ69:CZ100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AI5:AM5"/>
    <mergeCell ref="AA5:AE5"/>
    <mergeCell ref="AD6:AE6"/>
    <mergeCell ref="BR6:BS6"/>
    <mergeCell ref="P6:P35"/>
    <mergeCell ref="E126:F126"/>
    <mergeCell ref="E122:F122"/>
    <mergeCell ref="E123:F123"/>
    <mergeCell ref="E121:F121"/>
    <mergeCell ref="E124:F124"/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LW192"/>
  <sheetViews>
    <sheetView tabSelected="1" zoomScale="87" zoomScaleNormal="87" zoomScaleSheetLayoutView="2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D48" sqref="D48"/>
    </sheetView>
  </sheetViews>
  <sheetFormatPr defaultColWidth="22" defaultRowHeight="12.75" outlineLevelRow="1" outlineLevelCol="1" x14ac:dyDescent="0.2"/>
  <cols>
    <col min="1" max="1" width="13.140625" style="99" customWidth="1" outlineLevel="1"/>
    <col min="2" max="2" width="15" style="99" customWidth="1" outlineLevel="1"/>
    <col min="3" max="3" width="9.28515625" style="99" customWidth="1" outlineLevel="1"/>
    <col min="4" max="4" width="64" style="99" customWidth="1"/>
    <col min="5" max="5" width="12.5703125" style="99" customWidth="1"/>
    <col min="6" max="6" width="12.42578125" style="112" customWidth="1"/>
    <col min="7" max="7" width="12.28515625" style="99" customWidth="1"/>
    <col min="8" max="8" width="9.28515625" style="174" customWidth="1"/>
    <col min="9" max="10" width="14.28515625" style="112" customWidth="1"/>
    <col min="11" max="11" width="7.85546875" style="174" customWidth="1"/>
    <col min="12" max="12" width="12.140625" style="112" customWidth="1"/>
    <col min="13" max="13" width="11.28515625" style="112" customWidth="1"/>
    <col min="14" max="15" width="14.7109375" style="99" customWidth="1"/>
    <col min="16" max="16" width="17.42578125" style="99" customWidth="1" outlineLevel="1"/>
    <col min="17" max="21" width="22" style="99" outlineLevel="1"/>
    <col min="22" max="22" width="22" style="99"/>
    <col min="23" max="25" width="22" style="99" outlineLevel="1"/>
    <col min="26" max="26" width="22" style="112"/>
    <col min="27" max="28" width="0" style="99" hidden="1" customWidth="1" outlineLevel="1"/>
    <col min="29" max="29" width="20.42578125" style="99" hidden="1" customWidth="1" outlineLevel="1"/>
    <col min="30" max="37" width="0" style="99" hidden="1" customWidth="1"/>
    <col min="38" max="40" width="22" style="99" outlineLevel="1"/>
    <col min="41" max="41" width="22" style="99"/>
    <col min="42" max="42" width="22" style="99" outlineLevel="1"/>
    <col min="43" max="43" width="22" style="99"/>
    <col min="44" max="44" width="22" style="99" outlineLevel="1"/>
    <col min="45" max="45" width="22" style="99"/>
    <col min="46" max="46" width="22" style="99" outlineLevel="1"/>
    <col min="47" max="49" width="22" style="99"/>
    <col min="50" max="52" width="22" style="99" outlineLevel="1"/>
    <col min="53" max="58" width="22" style="99"/>
    <col min="59" max="59" width="19.7109375" style="99" customWidth="1"/>
    <col min="60" max="61" width="22" style="99"/>
    <col min="62" max="62" width="22" style="112"/>
    <col min="63" max="65" width="22" style="99"/>
    <col min="66" max="66" width="26.7109375" style="99" bestFit="1" customWidth="1"/>
    <col min="67" max="68" width="22" style="99"/>
    <col min="69" max="69" width="26.7109375" style="99" bestFit="1" customWidth="1"/>
    <col min="70" max="74" width="22" style="99"/>
    <col min="75" max="75" width="28.140625" style="99" bestFit="1" customWidth="1"/>
    <col min="76" max="16384" width="22" style="99"/>
  </cols>
  <sheetData>
    <row r="1" spans="1:2363" ht="15" customHeight="1" x14ac:dyDescent="0.2">
      <c r="A1" s="3770"/>
      <c r="B1" s="3770"/>
      <c r="C1" s="3770"/>
      <c r="D1" s="3770"/>
      <c r="N1" s="112"/>
      <c r="O1" s="112"/>
      <c r="P1" s="112"/>
      <c r="Q1" s="112"/>
      <c r="R1" s="112"/>
      <c r="S1" s="112"/>
      <c r="T1" s="112"/>
      <c r="U1" s="104"/>
      <c r="V1" s="112"/>
      <c r="W1" s="112"/>
      <c r="X1" s="112"/>
      <c r="Y1" s="112"/>
      <c r="Z1" s="104"/>
      <c r="AA1" s="312"/>
      <c r="AB1" s="112"/>
      <c r="AC1" s="112"/>
      <c r="AD1" s="112"/>
      <c r="AE1" s="112"/>
      <c r="AF1" s="112"/>
      <c r="AG1" s="112"/>
      <c r="AH1" s="2237"/>
      <c r="AI1" s="2237"/>
      <c r="AJ1" s="3231"/>
      <c r="AK1" s="2237"/>
      <c r="AL1" s="112"/>
      <c r="AM1" s="112"/>
      <c r="AP1" s="100"/>
      <c r="AT1" s="2042"/>
      <c r="AV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L1" s="3066"/>
      <c r="BM1" s="3066"/>
      <c r="BN1" s="3125"/>
      <c r="BO1" s="3066"/>
      <c r="BP1" s="3066"/>
      <c r="BQ1" s="3445"/>
      <c r="BR1" s="3549"/>
      <c r="BS1" s="3550"/>
      <c r="BT1" s="112"/>
    </row>
    <row r="2" spans="1:2363" ht="15" hidden="1" customHeight="1" x14ac:dyDescent="0.2">
      <c r="A2" s="3770"/>
      <c r="B2" s="3770"/>
      <c r="C2" s="3770"/>
      <c r="D2" s="3770"/>
      <c r="P2" s="112"/>
      <c r="Q2" s="112"/>
      <c r="S2" s="112"/>
      <c r="V2" s="112"/>
      <c r="Z2" s="312"/>
      <c r="AA2" s="3818"/>
      <c r="AB2" s="3819"/>
      <c r="AC2" s="3819"/>
      <c r="AD2" s="3819"/>
      <c r="AE2" s="3819"/>
      <c r="AF2" s="3819"/>
      <c r="AG2" s="3819"/>
      <c r="AH2" s="3819"/>
      <c r="AI2" s="3819"/>
      <c r="AJ2" s="3819"/>
      <c r="AK2" s="3819"/>
      <c r="AL2" s="3906" t="s">
        <v>665</v>
      </c>
      <c r="AM2" s="3907"/>
      <c r="AN2" s="3907"/>
      <c r="AO2" s="3907"/>
      <c r="AP2" s="3907"/>
      <c r="AQ2" s="3907"/>
      <c r="AR2" s="3907"/>
      <c r="AS2" s="3907"/>
      <c r="AT2" s="3907"/>
      <c r="AU2" s="3907"/>
      <c r="AV2" s="3907"/>
      <c r="AW2" s="3908"/>
      <c r="AX2" s="3777" t="s">
        <v>673</v>
      </c>
      <c r="AY2" s="3778"/>
      <c r="AZ2" s="3778"/>
      <c r="BA2" s="3778"/>
      <c r="BB2" s="3778"/>
      <c r="BC2" s="3778"/>
      <c r="BD2" s="3778"/>
      <c r="BE2" s="3778"/>
      <c r="BF2" s="3778"/>
      <c r="BG2" s="3778"/>
      <c r="BH2" s="3778"/>
      <c r="BI2" s="3779"/>
      <c r="BJ2" s="3900" t="s">
        <v>674</v>
      </c>
      <c r="BK2" s="3901"/>
      <c r="BL2" s="3901"/>
      <c r="BM2" s="3901"/>
      <c r="BN2" s="3901"/>
      <c r="BO2" s="3901"/>
      <c r="BP2" s="3901"/>
      <c r="BQ2" s="3901"/>
      <c r="BR2" s="3901"/>
      <c r="BS2" s="3901"/>
      <c r="BT2" s="3901"/>
      <c r="BV2" s="3066"/>
      <c r="BW2" s="3066"/>
      <c r="BX2" s="3066"/>
      <c r="BY2" s="3066"/>
      <c r="BZ2" s="3066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2363" ht="15" customHeight="1" x14ac:dyDescent="0.25">
      <c r="A3" s="3770"/>
      <c r="B3" s="3770"/>
      <c r="C3" s="3770"/>
      <c r="D3" s="3770"/>
      <c r="E3" s="112"/>
      <c r="F3" s="104"/>
      <c r="K3" s="112"/>
      <c r="L3" s="2237"/>
      <c r="M3" s="2237"/>
      <c r="N3" s="2237"/>
      <c r="P3" s="112"/>
      <c r="Q3" s="112"/>
      <c r="R3" s="112"/>
      <c r="S3" s="112"/>
      <c r="T3" s="112"/>
      <c r="U3" s="112"/>
      <c r="V3" s="112"/>
      <c r="W3" s="112"/>
      <c r="X3" s="3481"/>
      <c r="Y3" s="3482"/>
      <c r="Z3" s="3065"/>
      <c r="AA3" s="3820"/>
      <c r="AB3" s="3821"/>
      <c r="AC3" s="3821"/>
      <c r="AD3" s="3821"/>
      <c r="AE3" s="3821"/>
      <c r="AF3" s="3821"/>
      <c r="AG3" s="3821"/>
      <c r="AH3" s="3821"/>
      <c r="AI3" s="3821"/>
      <c r="AJ3" s="3821"/>
      <c r="AK3" s="3821"/>
      <c r="AL3" s="3909"/>
      <c r="AM3" s="3910"/>
      <c r="AN3" s="3910"/>
      <c r="AO3" s="3910"/>
      <c r="AP3" s="3910"/>
      <c r="AQ3" s="3910"/>
      <c r="AR3" s="3910"/>
      <c r="AS3" s="3910"/>
      <c r="AT3" s="3910"/>
      <c r="AU3" s="3910"/>
      <c r="AV3" s="3910"/>
      <c r="AW3" s="3911"/>
      <c r="AX3" s="3780"/>
      <c r="AY3" s="3781"/>
      <c r="AZ3" s="3781"/>
      <c r="BA3" s="3781"/>
      <c r="BB3" s="3781"/>
      <c r="BC3" s="3781"/>
      <c r="BD3" s="3781"/>
      <c r="BE3" s="3781"/>
      <c r="BF3" s="3781"/>
      <c r="BG3" s="3781"/>
      <c r="BH3" s="3781"/>
      <c r="BI3" s="3782"/>
      <c r="BJ3" s="3902"/>
      <c r="BK3" s="3903"/>
      <c r="BL3" s="3903"/>
      <c r="BM3" s="3903"/>
      <c r="BN3" s="3903"/>
      <c r="BO3" s="3903"/>
      <c r="BP3" s="3903"/>
      <c r="BQ3" s="3903"/>
      <c r="BR3" s="3903"/>
      <c r="BS3" s="3903"/>
      <c r="BT3" s="3903"/>
      <c r="BU3" s="3769" t="s">
        <v>675</v>
      </c>
      <c r="BV3" s="3769"/>
      <c r="BW3" s="3769"/>
      <c r="BX3" s="3769"/>
      <c r="BY3" s="3769"/>
      <c r="BZ3" s="3066"/>
      <c r="CA3" s="2095"/>
      <c r="CB3" s="2095"/>
      <c r="CC3" s="2095"/>
      <c r="CD3" s="2095"/>
      <c r="CE3" s="2095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2363" ht="49.5" customHeight="1" x14ac:dyDescent="0.25">
      <c r="A4" s="3771"/>
      <c r="B4" s="3771"/>
      <c r="C4" s="3771"/>
      <c r="D4" s="3771"/>
      <c r="E4" s="2025"/>
      <c r="F4" s="1990"/>
      <c r="G4" s="2548"/>
      <c r="H4" s="2488"/>
      <c r="I4" s="2026"/>
      <c r="J4" s="1990"/>
      <c r="K4" s="2100"/>
      <c r="L4" s="2238"/>
      <c r="M4" s="2239"/>
      <c r="N4" s="2240"/>
      <c r="O4" s="2027"/>
      <c r="P4" s="2488"/>
      <c r="Q4" s="1990"/>
      <c r="R4" s="2865"/>
      <c r="S4" s="1990"/>
      <c r="T4" s="1990"/>
      <c r="U4" s="2032"/>
      <c r="V4" s="2292"/>
      <c r="W4" s="312"/>
      <c r="X4" s="312"/>
      <c r="Y4" s="112"/>
      <c r="Z4" s="1990"/>
      <c r="AA4" s="3822"/>
      <c r="AB4" s="3823"/>
      <c r="AC4" s="3823"/>
      <c r="AD4" s="3823"/>
      <c r="AE4" s="3823"/>
      <c r="AF4" s="3823"/>
      <c r="AG4" s="3823"/>
      <c r="AH4" s="3823"/>
      <c r="AI4" s="3823"/>
      <c r="AJ4" s="3823"/>
      <c r="AK4" s="3823"/>
      <c r="AL4" s="3912"/>
      <c r="AM4" s="3913"/>
      <c r="AN4" s="3913"/>
      <c r="AO4" s="3913"/>
      <c r="AP4" s="3913"/>
      <c r="AQ4" s="3913"/>
      <c r="AR4" s="3913"/>
      <c r="AS4" s="3913"/>
      <c r="AT4" s="3913"/>
      <c r="AU4" s="3913"/>
      <c r="AV4" s="3913"/>
      <c r="AW4" s="3914"/>
      <c r="AX4" s="3783"/>
      <c r="AY4" s="3784"/>
      <c r="AZ4" s="3784"/>
      <c r="BA4" s="3784"/>
      <c r="BB4" s="3784"/>
      <c r="BC4" s="3784"/>
      <c r="BD4" s="3784"/>
      <c r="BE4" s="3784"/>
      <c r="BF4" s="3784"/>
      <c r="BG4" s="3784"/>
      <c r="BH4" s="3784"/>
      <c r="BI4" s="3785"/>
      <c r="BJ4" s="3904"/>
      <c r="BK4" s="3905"/>
      <c r="BL4" s="3905"/>
      <c r="BM4" s="3905"/>
      <c r="BN4" s="3905"/>
      <c r="BO4" s="3905"/>
      <c r="BP4" s="3905"/>
      <c r="BQ4" s="3905"/>
      <c r="BR4" s="3905"/>
      <c r="BS4" s="3905"/>
      <c r="BT4" s="3905"/>
      <c r="BU4" s="3769"/>
      <c r="BV4" s="3769"/>
      <c r="BW4" s="3769"/>
      <c r="BX4" s="3769"/>
      <c r="BY4" s="3769"/>
      <c r="BZ4" s="3066"/>
      <c r="CA4" s="2095"/>
      <c r="CB4" s="2095"/>
      <c r="CC4" s="2095"/>
      <c r="CD4" s="2095"/>
      <c r="CE4" s="2095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2363" ht="30" customHeight="1" x14ac:dyDescent="0.2">
      <c r="A5" s="3938" t="s">
        <v>650</v>
      </c>
      <c r="B5" s="3939"/>
      <c r="C5" s="3944"/>
      <c r="D5" s="3947" t="s">
        <v>1</v>
      </c>
      <c r="E5" s="3798" t="s">
        <v>2</v>
      </c>
      <c r="F5" s="3799"/>
      <c r="G5" s="3799"/>
      <c r="H5" s="3799"/>
      <c r="I5" s="3799"/>
      <c r="J5" s="3799"/>
      <c r="K5" s="3799"/>
      <c r="L5" s="3799"/>
      <c r="M5" s="3799"/>
      <c r="N5" s="3799"/>
      <c r="O5" s="2549"/>
      <c r="P5" s="3847" t="s">
        <v>650</v>
      </c>
      <c r="Q5" s="3848"/>
      <c r="R5" s="3848"/>
      <c r="S5" s="3848"/>
      <c r="T5" s="3849"/>
      <c r="U5" s="2897" t="s">
        <v>129</v>
      </c>
      <c r="V5" s="2198" t="s">
        <v>635</v>
      </c>
      <c r="W5" s="3843" t="s">
        <v>636</v>
      </c>
      <c r="X5" s="3844"/>
      <c r="Y5" s="3950" t="s">
        <v>621</v>
      </c>
      <c r="Z5" s="3838" t="s">
        <v>575</v>
      </c>
      <c r="AA5" s="3832" t="s">
        <v>569</v>
      </c>
      <c r="AB5" s="3833"/>
      <c r="AC5" s="3834"/>
      <c r="AD5" s="3824" t="s">
        <v>146</v>
      </c>
      <c r="AE5" s="3825"/>
      <c r="AF5" s="3825"/>
      <c r="AG5" s="3825"/>
      <c r="AH5" s="3831"/>
      <c r="AI5" s="3824" t="s">
        <v>147</v>
      </c>
      <c r="AJ5" s="3825"/>
      <c r="AK5" s="3826"/>
      <c r="AL5" s="3786" t="s">
        <v>569</v>
      </c>
      <c r="AM5" s="3787"/>
      <c r="AN5" s="3788"/>
      <c r="AO5" s="3921" t="s">
        <v>146</v>
      </c>
      <c r="AP5" s="3922"/>
      <c r="AQ5" s="3922"/>
      <c r="AR5" s="3922"/>
      <c r="AS5" s="3923"/>
      <c r="AT5" s="2396" t="s">
        <v>147</v>
      </c>
      <c r="AU5" s="3775" t="s">
        <v>147</v>
      </c>
      <c r="AV5" s="3775"/>
      <c r="AW5" s="3776"/>
      <c r="AX5" s="3786" t="s">
        <v>569</v>
      </c>
      <c r="AY5" s="3787"/>
      <c r="AZ5" s="3788"/>
      <c r="BA5" s="3772" t="s">
        <v>146</v>
      </c>
      <c r="BB5" s="3773"/>
      <c r="BC5" s="3773"/>
      <c r="BD5" s="3773"/>
      <c r="BE5" s="3774"/>
      <c r="BF5" s="2396" t="s">
        <v>147</v>
      </c>
      <c r="BG5" s="3775" t="s">
        <v>147</v>
      </c>
      <c r="BH5" s="3775"/>
      <c r="BI5" s="3776"/>
      <c r="BJ5" s="3919" t="s">
        <v>625</v>
      </c>
      <c r="BK5" s="3919"/>
      <c r="BL5" s="3919"/>
      <c r="BM5" s="3921" t="s">
        <v>146</v>
      </c>
      <c r="BN5" s="3922"/>
      <c r="BO5" s="3922"/>
      <c r="BP5" s="3922"/>
      <c r="BQ5" s="3923"/>
      <c r="BR5" s="3775" t="s">
        <v>147</v>
      </c>
      <c r="BS5" s="3775"/>
      <c r="BT5" s="3776"/>
      <c r="BV5" s="3066"/>
      <c r="BW5" s="3066"/>
      <c r="BX5" s="3066"/>
      <c r="BY5" s="3066"/>
      <c r="BZ5" s="3066"/>
      <c r="CA5" s="2095"/>
      <c r="CB5" s="2095"/>
      <c r="CC5" s="2095"/>
      <c r="CD5" s="2095"/>
      <c r="CE5" s="209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2363" ht="43.5" customHeight="1" x14ac:dyDescent="0.2">
      <c r="A6" s="3940"/>
      <c r="B6" s="3941"/>
      <c r="C6" s="3945"/>
      <c r="D6" s="3948"/>
      <c r="E6" s="3800" t="s">
        <v>561</v>
      </c>
      <c r="F6" s="3801"/>
      <c r="G6" s="3802"/>
      <c r="H6" s="3806" t="s">
        <v>562</v>
      </c>
      <c r="I6" s="3807"/>
      <c r="J6" s="3808"/>
      <c r="K6" s="3806" t="s">
        <v>563</v>
      </c>
      <c r="L6" s="3807"/>
      <c r="M6" s="3808"/>
      <c r="N6" s="3812" t="s">
        <v>3</v>
      </c>
      <c r="O6" s="3845" t="s">
        <v>564</v>
      </c>
      <c r="P6" s="3814" t="s">
        <v>623</v>
      </c>
      <c r="Q6" s="3953" t="s">
        <v>565</v>
      </c>
      <c r="R6" s="3953" t="s">
        <v>132</v>
      </c>
      <c r="S6" s="3953" t="s">
        <v>566</v>
      </c>
      <c r="T6" s="3955" t="s">
        <v>567</v>
      </c>
      <c r="U6" s="3814" t="s">
        <v>623</v>
      </c>
      <c r="V6" s="3816" t="s">
        <v>568</v>
      </c>
      <c r="W6" s="3841" t="s">
        <v>579</v>
      </c>
      <c r="X6" s="3841" t="s">
        <v>606</v>
      </c>
      <c r="Y6" s="3951"/>
      <c r="Z6" s="3839"/>
      <c r="AA6" s="3835"/>
      <c r="AB6" s="3836"/>
      <c r="AC6" s="3837"/>
      <c r="AD6" s="3957" t="s">
        <v>636</v>
      </c>
      <c r="AE6" s="3958"/>
      <c r="AF6" s="3958"/>
      <c r="AG6" s="3958"/>
      <c r="AH6" s="3959"/>
      <c r="AI6" s="3198" t="s">
        <v>648</v>
      </c>
      <c r="AJ6" s="3827" t="s">
        <v>649</v>
      </c>
      <c r="AK6" s="3828"/>
      <c r="AL6" s="3789"/>
      <c r="AM6" s="3790"/>
      <c r="AN6" s="3791"/>
      <c r="AO6" s="3915" t="s">
        <v>654</v>
      </c>
      <c r="AP6" s="3916"/>
      <c r="AQ6" s="3916"/>
      <c r="AR6" s="3916"/>
      <c r="AS6" s="3917"/>
      <c r="AT6" s="2437"/>
      <c r="AU6" s="3795" t="s">
        <v>654</v>
      </c>
      <c r="AV6" s="3796"/>
      <c r="AW6" s="3797"/>
      <c r="AX6" s="3789"/>
      <c r="AY6" s="3790"/>
      <c r="AZ6" s="3791"/>
      <c r="BA6" s="3792" t="s">
        <v>654</v>
      </c>
      <c r="BB6" s="3793"/>
      <c r="BC6" s="3793"/>
      <c r="BD6" s="3793"/>
      <c r="BE6" s="3794"/>
      <c r="BF6" s="2437"/>
      <c r="BG6" s="3795" t="s">
        <v>636</v>
      </c>
      <c r="BH6" s="3796"/>
      <c r="BI6" s="3797"/>
      <c r="BJ6" s="3920"/>
      <c r="BK6" s="3920"/>
      <c r="BL6" s="3920"/>
      <c r="BM6" s="3915" t="s">
        <v>636</v>
      </c>
      <c r="BN6" s="3916"/>
      <c r="BO6" s="3916"/>
      <c r="BP6" s="3916"/>
      <c r="BQ6" s="3917"/>
      <c r="BR6" s="3918" t="s">
        <v>636</v>
      </c>
      <c r="BS6" s="3796"/>
      <c r="BT6" s="3797"/>
      <c r="BV6" s="3484"/>
      <c r="BW6" s="3484"/>
      <c r="BX6" s="3066"/>
      <c r="BY6" s="3066"/>
      <c r="BZ6" s="3066"/>
      <c r="CA6" s="2095"/>
      <c r="CB6" s="2095"/>
      <c r="CC6" s="2095"/>
      <c r="CD6" s="2095"/>
      <c r="CE6" s="2095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2363" s="2020" customFormat="1" ht="77.25" customHeight="1" x14ac:dyDescent="0.2">
      <c r="A7" s="3940"/>
      <c r="B7" s="3941"/>
      <c r="C7" s="3945"/>
      <c r="D7" s="3948"/>
      <c r="E7" s="3803"/>
      <c r="F7" s="3804"/>
      <c r="G7" s="3805"/>
      <c r="H7" s="3809"/>
      <c r="I7" s="3810"/>
      <c r="J7" s="3811"/>
      <c r="K7" s="3809"/>
      <c r="L7" s="3810"/>
      <c r="M7" s="3811"/>
      <c r="N7" s="3813"/>
      <c r="O7" s="3846"/>
      <c r="P7" s="3815"/>
      <c r="Q7" s="3954"/>
      <c r="R7" s="3954"/>
      <c r="S7" s="3954"/>
      <c r="T7" s="3956"/>
      <c r="U7" s="3815"/>
      <c r="V7" s="3817"/>
      <c r="W7" s="3842"/>
      <c r="X7" s="3842"/>
      <c r="Y7" s="3952"/>
      <c r="Z7" s="3840"/>
      <c r="AA7" s="2035" t="s">
        <v>626</v>
      </c>
      <c r="AB7" s="2328" t="s">
        <v>590</v>
      </c>
      <c r="AC7" s="2329" t="s">
        <v>591</v>
      </c>
      <c r="AD7" s="2370" t="s">
        <v>615</v>
      </c>
      <c r="AE7" s="3138" t="s">
        <v>617</v>
      </c>
      <c r="AF7" s="2043" t="s">
        <v>630</v>
      </c>
      <c r="AG7" s="2043" t="s">
        <v>632</v>
      </c>
      <c r="AH7" s="2046" t="s">
        <v>3</v>
      </c>
      <c r="AI7" s="2371" t="s">
        <v>627</v>
      </c>
      <c r="AJ7" s="2034" t="s">
        <v>628</v>
      </c>
      <c r="AK7" s="2451" t="s">
        <v>164</v>
      </c>
      <c r="AL7" s="2482" t="s">
        <v>629</v>
      </c>
      <c r="AM7" s="2040" t="s">
        <v>590</v>
      </c>
      <c r="AN7" s="2041" t="s">
        <v>597</v>
      </c>
      <c r="AO7" s="2867" t="s">
        <v>622</v>
      </c>
      <c r="AP7" s="2650" t="s">
        <v>617</v>
      </c>
      <c r="AQ7" s="2869" t="s">
        <v>631</v>
      </c>
      <c r="AR7" s="2869" t="s">
        <v>632</v>
      </c>
      <c r="AS7" s="2651" t="s">
        <v>607</v>
      </c>
      <c r="AT7" s="2036" t="s">
        <v>570</v>
      </c>
      <c r="AU7" s="2040" t="s">
        <v>627</v>
      </c>
      <c r="AV7" s="2040" t="s">
        <v>633</v>
      </c>
      <c r="AW7" s="2864" t="s">
        <v>164</v>
      </c>
      <c r="AX7" s="2482" t="s">
        <v>629</v>
      </c>
      <c r="AY7" s="2040" t="s">
        <v>590</v>
      </c>
      <c r="AZ7" s="2041" t="s">
        <v>597</v>
      </c>
      <c r="BA7" s="3067" t="s">
        <v>622</v>
      </c>
      <c r="BB7" s="3068" t="s">
        <v>617</v>
      </c>
      <c r="BC7" s="3069" t="s">
        <v>631</v>
      </c>
      <c r="BD7" s="3069" t="s">
        <v>632</v>
      </c>
      <c r="BE7" s="3070" t="s">
        <v>607</v>
      </c>
      <c r="BF7" s="2036" t="s">
        <v>570</v>
      </c>
      <c r="BG7" s="2040" t="s">
        <v>627</v>
      </c>
      <c r="BH7" s="2040" t="s">
        <v>633</v>
      </c>
      <c r="BI7" s="2864" t="s">
        <v>164</v>
      </c>
      <c r="BJ7" s="2652" t="s">
        <v>626</v>
      </c>
      <c r="BK7" s="2653" t="s">
        <v>590</v>
      </c>
      <c r="BL7" s="2654" t="s">
        <v>634</v>
      </c>
      <c r="BM7" s="2867" t="s">
        <v>622</v>
      </c>
      <c r="BN7" s="2650" t="s">
        <v>617</v>
      </c>
      <c r="BO7" s="2869" t="s">
        <v>631</v>
      </c>
      <c r="BP7" s="2869" t="s">
        <v>632</v>
      </c>
      <c r="BQ7" s="2651" t="s">
        <v>607</v>
      </c>
      <c r="BR7" s="2040" t="s">
        <v>616</v>
      </c>
      <c r="BS7" s="2040" t="s">
        <v>633</v>
      </c>
      <c r="BT7" s="2864" t="s">
        <v>164</v>
      </c>
      <c r="BU7" s="99"/>
      <c r="BV7" s="3066"/>
      <c r="BW7" s="3066"/>
      <c r="BX7" s="3066"/>
      <c r="BY7" s="3066"/>
      <c r="BZ7" s="3066"/>
      <c r="CA7" s="2095"/>
      <c r="CB7" s="2095"/>
      <c r="CC7" s="2095"/>
      <c r="CD7" s="2095"/>
      <c r="CE7" s="2095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2363" s="1784" customFormat="1" ht="16.5" customHeight="1" x14ac:dyDescent="0.2">
      <c r="A8" s="3942"/>
      <c r="B8" s="3943"/>
      <c r="C8" s="3946"/>
      <c r="D8" s="3949"/>
      <c r="E8" s="2941" t="s">
        <v>4</v>
      </c>
      <c r="F8" s="2943" t="s">
        <v>5</v>
      </c>
      <c r="G8" s="2883" t="s">
        <v>6</v>
      </c>
      <c r="H8" s="2945" t="s">
        <v>4</v>
      </c>
      <c r="I8" s="2943" t="s">
        <v>5</v>
      </c>
      <c r="J8" s="2883" t="s">
        <v>6</v>
      </c>
      <c r="K8" s="2949" t="s">
        <v>4</v>
      </c>
      <c r="L8" s="2943" t="s">
        <v>5</v>
      </c>
      <c r="M8" s="2883" t="s">
        <v>6</v>
      </c>
      <c r="N8" s="2030" t="s">
        <v>5</v>
      </c>
      <c r="O8" s="2031" t="s">
        <v>5</v>
      </c>
      <c r="P8" s="2033" t="s">
        <v>102</v>
      </c>
      <c r="Q8" s="2033" t="s">
        <v>102</v>
      </c>
      <c r="R8" s="2033" t="s">
        <v>102</v>
      </c>
      <c r="S8" s="2033" t="s">
        <v>102</v>
      </c>
      <c r="T8" s="2031" t="s">
        <v>102</v>
      </c>
      <c r="U8" s="2883" t="s">
        <v>102</v>
      </c>
      <c r="V8" s="2119" t="s">
        <v>102</v>
      </c>
      <c r="W8" s="2119" t="s">
        <v>4</v>
      </c>
      <c r="X8" s="2119" t="s">
        <v>4</v>
      </c>
      <c r="Y8" s="2514" t="s">
        <v>576</v>
      </c>
      <c r="Z8" s="2130" t="s">
        <v>102</v>
      </c>
      <c r="AA8" s="2083" t="s">
        <v>102</v>
      </c>
      <c r="AB8" s="2034" t="s">
        <v>102</v>
      </c>
      <c r="AC8" s="2034" t="s">
        <v>102</v>
      </c>
      <c r="AD8" s="2038" t="s">
        <v>102</v>
      </c>
      <c r="AE8" s="2046"/>
      <c r="AF8" s="2046" t="s">
        <v>102</v>
      </c>
      <c r="AG8" s="2045"/>
      <c r="AH8" s="2045" t="s">
        <v>102</v>
      </c>
      <c r="AI8" s="2034" t="s">
        <v>102</v>
      </c>
      <c r="AJ8" s="2047" t="s">
        <v>102</v>
      </c>
      <c r="AK8" s="2452" t="s">
        <v>102</v>
      </c>
      <c r="AL8" s="2481" t="s">
        <v>102</v>
      </c>
      <c r="AM8" s="2044" t="s">
        <v>102</v>
      </c>
      <c r="AN8" s="2044" t="s">
        <v>102</v>
      </c>
      <c r="AO8" s="2039" t="s">
        <v>102</v>
      </c>
      <c r="AP8" s="2438" t="s">
        <v>102</v>
      </c>
      <c r="AQ8" s="2439" t="s">
        <v>102</v>
      </c>
      <c r="AR8" s="2039" t="s">
        <v>102</v>
      </c>
      <c r="AS8" s="2440" t="s">
        <v>102</v>
      </c>
      <c r="AT8" s="2037" t="s">
        <v>102</v>
      </c>
      <c r="AU8" s="2037" t="s">
        <v>102</v>
      </c>
      <c r="AV8" s="2037" t="s">
        <v>102</v>
      </c>
      <c r="AW8" s="2148" t="s">
        <v>102</v>
      </c>
      <c r="AX8" s="2481" t="s">
        <v>102</v>
      </c>
      <c r="AY8" s="2044" t="s">
        <v>102</v>
      </c>
      <c r="AZ8" s="2044" t="s">
        <v>102</v>
      </c>
      <c r="BA8" s="3071" t="s">
        <v>102</v>
      </c>
      <c r="BB8" s="3072" t="s">
        <v>102</v>
      </c>
      <c r="BC8" s="3073" t="s">
        <v>102</v>
      </c>
      <c r="BD8" s="3071" t="s">
        <v>102</v>
      </c>
      <c r="BE8" s="3074" t="s">
        <v>102</v>
      </c>
      <c r="BF8" s="2037" t="s">
        <v>102</v>
      </c>
      <c r="BG8" s="2037" t="s">
        <v>102</v>
      </c>
      <c r="BH8" s="2037" t="s">
        <v>102</v>
      </c>
      <c r="BI8" s="2148" t="s">
        <v>102</v>
      </c>
      <c r="BJ8" s="2655" t="s">
        <v>680</v>
      </c>
      <c r="BK8" s="2656" t="s">
        <v>680</v>
      </c>
      <c r="BL8" s="2655" t="s">
        <v>680</v>
      </c>
      <c r="BM8" s="2657" t="s">
        <v>680</v>
      </c>
      <c r="BN8" s="2658" t="s">
        <v>680</v>
      </c>
      <c r="BO8" s="2658" t="s">
        <v>680</v>
      </c>
      <c r="BP8" s="2658" t="s">
        <v>680</v>
      </c>
      <c r="BQ8" s="2046" t="s">
        <v>680</v>
      </c>
      <c r="BR8" s="2034" t="s">
        <v>680</v>
      </c>
      <c r="BS8" s="2083" t="s">
        <v>680</v>
      </c>
      <c r="BT8" s="3200" t="s">
        <v>680</v>
      </c>
      <c r="BU8" s="1050"/>
      <c r="BV8" s="3066"/>
      <c r="BW8" s="3066"/>
      <c r="BX8" s="3148"/>
      <c r="BY8" s="3148"/>
      <c r="BZ8" s="3148"/>
      <c r="CA8" s="2861"/>
      <c r="CB8" s="2861"/>
      <c r="CC8" s="2861"/>
      <c r="CD8" s="2861"/>
      <c r="CE8" s="2861"/>
      <c r="CF8" s="3149"/>
      <c r="CG8" s="3149"/>
      <c r="CH8" s="3149"/>
      <c r="CI8" s="3149"/>
      <c r="CJ8" s="3149"/>
      <c r="CK8" s="3149"/>
      <c r="CL8" s="3149"/>
      <c r="CM8" s="3149"/>
      <c r="CN8" s="3149"/>
      <c r="CO8" s="3149"/>
      <c r="CP8" s="3149"/>
      <c r="CQ8" s="3149"/>
      <c r="CR8" s="3149"/>
      <c r="CS8" s="3149"/>
      <c r="CT8" s="3149"/>
      <c r="CU8" s="3149"/>
      <c r="CV8" s="3149"/>
      <c r="CW8" s="3149"/>
      <c r="CX8" s="3149"/>
      <c r="CY8" s="3149"/>
      <c r="CZ8" s="3149"/>
      <c r="DA8" s="3149"/>
      <c r="DB8" s="3149"/>
      <c r="DC8" s="3149"/>
      <c r="DD8" s="3149"/>
      <c r="DE8" s="3149"/>
      <c r="DF8" s="3149"/>
      <c r="DG8" s="3149"/>
      <c r="DH8" s="3149"/>
      <c r="DI8" s="3149"/>
      <c r="DJ8" s="3149"/>
      <c r="DK8" s="3149"/>
      <c r="DL8" s="3149"/>
      <c r="DM8" s="3149"/>
      <c r="DN8" s="3149"/>
      <c r="DO8" s="3149"/>
      <c r="DP8" s="3149"/>
      <c r="DQ8" s="3149"/>
      <c r="DR8" s="3149"/>
      <c r="DS8" s="3149"/>
      <c r="DT8" s="3149"/>
      <c r="DU8" s="3149"/>
      <c r="DV8" s="3149"/>
      <c r="DW8" s="3149"/>
      <c r="DX8" s="3149"/>
      <c r="DY8" s="3149"/>
      <c r="DZ8" s="3149"/>
      <c r="EA8" s="3149"/>
      <c r="EB8" s="3149"/>
      <c r="EC8" s="3149"/>
      <c r="ED8" s="3149"/>
      <c r="EE8" s="3149"/>
      <c r="EF8" s="3149"/>
      <c r="EG8" s="3149"/>
      <c r="EH8" s="3150"/>
      <c r="EI8" s="3150"/>
      <c r="EJ8" s="3150"/>
      <c r="EK8" s="3150"/>
      <c r="EL8" s="3150"/>
      <c r="EM8" s="3150"/>
      <c r="EN8" s="3150"/>
      <c r="EO8" s="3150"/>
      <c r="EP8" s="3150"/>
      <c r="EQ8" s="3150"/>
      <c r="ER8" s="3150"/>
      <c r="ES8" s="3150"/>
      <c r="ET8" s="3150"/>
      <c r="EU8" s="3150"/>
      <c r="EV8" s="3150"/>
      <c r="EW8" s="3150"/>
      <c r="EX8" s="3150"/>
      <c r="EY8" s="3150"/>
      <c r="EZ8" s="3150"/>
      <c r="FA8" s="3150"/>
      <c r="FB8" s="3150"/>
      <c r="FC8" s="3150"/>
      <c r="FD8" s="3150"/>
      <c r="FE8" s="3150"/>
      <c r="FF8" s="3150"/>
      <c r="FG8" s="3150"/>
      <c r="FH8" s="3150"/>
      <c r="FI8" s="3150"/>
      <c r="FJ8" s="3150"/>
      <c r="FK8" s="3150"/>
      <c r="FL8" s="3150"/>
      <c r="FM8" s="3150"/>
      <c r="FN8" s="3150"/>
      <c r="FO8" s="3150"/>
      <c r="FP8" s="3150"/>
      <c r="FQ8" s="3150"/>
      <c r="FR8" s="3150"/>
      <c r="FS8" s="3150"/>
      <c r="FT8" s="3150"/>
      <c r="FU8" s="3150"/>
      <c r="FV8" s="3150"/>
      <c r="FW8" s="3150"/>
      <c r="FX8" s="3150"/>
      <c r="FY8" s="3150"/>
      <c r="FZ8" s="3150"/>
      <c r="GA8" s="3150"/>
      <c r="GB8" s="3150"/>
      <c r="GC8" s="3150"/>
      <c r="GD8" s="3150"/>
      <c r="GE8" s="3150"/>
      <c r="GF8" s="3150"/>
      <c r="GG8" s="3150"/>
      <c r="GH8" s="3150"/>
      <c r="GI8" s="3150"/>
      <c r="GJ8" s="3150"/>
      <c r="GK8" s="3150"/>
      <c r="GL8" s="3150"/>
      <c r="GM8" s="3150"/>
      <c r="GN8" s="3150"/>
      <c r="GO8" s="3150"/>
      <c r="GP8" s="3150"/>
      <c r="GQ8" s="3150"/>
      <c r="GR8" s="3150"/>
      <c r="GS8" s="3150"/>
      <c r="GT8" s="3150"/>
      <c r="GU8" s="3150"/>
      <c r="GV8" s="3150"/>
      <c r="GW8" s="3150"/>
      <c r="GX8" s="3150"/>
      <c r="GY8" s="3150"/>
      <c r="GZ8" s="3150"/>
      <c r="HA8" s="3150"/>
      <c r="HB8" s="3150"/>
      <c r="HC8" s="3150"/>
      <c r="HD8" s="3150"/>
      <c r="HE8" s="3150"/>
      <c r="HF8" s="3150"/>
      <c r="HG8" s="3150"/>
      <c r="HH8" s="3150"/>
      <c r="HI8" s="3150"/>
      <c r="HJ8" s="3150"/>
      <c r="HK8" s="3150"/>
      <c r="HL8" s="3150"/>
      <c r="HM8" s="3150"/>
      <c r="HN8" s="3150"/>
      <c r="HO8" s="3150"/>
      <c r="HP8" s="3150"/>
      <c r="HQ8" s="3150"/>
      <c r="HR8" s="3150"/>
      <c r="HS8" s="3150"/>
      <c r="HT8" s="3150"/>
      <c r="HU8" s="3150"/>
      <c r="HV8" s="3150"/>
      <c r="HW8" s="3150"/>
      <c r="HX8" s="3150"/>
      <c r="HY8" s="3150"/>
      <c r="HZ8" s="3150"/>
      <c r="IA8" s="3150"/>
      <c r="IB8" s="3150"/>
      <c r="IC8" s="3150"/>
      <c r="ID8" s="3150"/>
      <c r="IE8" s="3150"/>
      <c r="IF8" s="3150"/>
      <c r="IG8" s="3150"/>
      <c r="IH8" s="3150"/>
      <c r="II8" s="3150"/>
      <c r="IJ8" s="3150"/>
      <c r="IK8" s="3150"/>
      <c r="IL8" s="3150"/>
      <c r="IM8" s="3150"/>
      <c r="IN8" s="3150"/>
      <c r="IO8" s="3150"/>
      <c r="IP8" s="3150"/>
      <c r="IQ8" s="3150"/>
      <c r="IR8" s="3150"/>
      <c r="IS8" s="3150"/>
      <c r="IT8" s="3150"/>
      <c r="IU8" s="3150"/>
      <c r="IV8" s="3150"/>
      <c r="IW8" s="3150"/>
      <c r="IX8" s="3150"/>
      <c r="IY8" s="3150"/>
      <c r="IZ8" s="3150"/>
      <c r="JA8" s="3150"/>
      <c r="JB8" s="3150"/>
      <c r="JC8" s="3150"/>
      <c r="JD8" s="3150"/>
      <c r="JE8" s="3150"/>
      <c r="JF8" s="3150"/>
      <c r="JG8" s="3150"/>
      <c r="JH8" s="3150"/>
      <c r="JI8" s="3150"/>
      <c r="JJ8" s="3150"/>
      <c r="JK8" s="3150"/>
      <c r="JL8" s="3150"/>
      <c r="JM8" s="3150"/>
      <c r="JN8" s="3150"/>
      <c r="JO8" s="3150"/>
      <c r="JP8" s="3150"/>
      <c r="JQ8" s="3150"/>
      <c r="JR8" s="3150"/>
      <c r="JS8" s="3150"/>
      <c r="JT8" s="3150"/>
      <c r="JU8" s="3150"/>
      <c r="JV8" s="3150"/>
      <c r="JW8" s="3150"/>
      <c r="JX8" s="3150"/>
      <c r="JY8" s="3150"/>
      <c r="JZ8" s="3150"/>
      <c r="KA8" s="3150"/>
      <c r="KB8" s="3150"/>
      <c r="KC8" s="3150"/>
      <c r="KD8" s="3150"/>
      <c r="KE8" s="3150"/>
      <c r="KF8" s="3150"/>
      <c r="KG8" s="3150"/>
      <c r="KH8" s="3150"/>
      <c r="KI8" s="3150"/>
      <c r="KJ8" s="3150"/>
      <c r="KK8" s="3150"/>
      <c r="KL8" s="3150"/>
      <c r="KM8" s="3150"/>
      <c r="KN8" s="3150"/>
      <c r="KO8" s="3150"/>
      <c r="KP8" s="3150"/>
      <c r="KQ8" s="3150"/>
      <c r="KR8" s="3150"/>
      <c r="KS8" s="3150"/>
      <c r="KT8" s="3150"/>
      <c r="KU8" s="3150"/>
      <c r="KV8" s="3150"/>
      <c r="KW8" s="3150"/>
      <c r="KX8" s="3150"/>
      <c r="KY8" s="3150"/>
      <c r="KZ8" s="3150"/>
      <c r="LA8" s="3150"/>
      <c r="LB8" s="3150"/>
      <c r="LC8" s="3150"/>
      <c r="LD8" s="3150"/>
      <c r="LE8" s="3150"/>
      <c r="LF8" s="3150"/>
      <c r="LG8" s="3150"/>
      <c r="LH8" s="3150"/>
      <c r="LI8" s="3150"/>
      <c r="LJ8" s="3150"/>
      <c r="LK8" s="3150"/>
      <c r="LL8" s="3150"/>
      <c r="LM8" s="3150"/>
      <c r="LN8" s="3150"/>
      <c r="LO8" s="3150"/>
      <c r="LP8" s="3150"/>
      <c r="LQ8" s="3150"/>
      <c r="LR8" s="3150"/>
      <c r="LS8" s="3150"/>
      <c r="LT8" s="3150"/>
      <c r="LU8" s="3150"/>
      <c r="LV8" s="3150"/>
      <c r="LW8" s="3150"/>
      <c r="LX8" s="3150"/>
      <c r="LY8" s="3150"/>
      <c r="LZ8" s="3150"/>
      <c r="MA8" s="3150"/>
      <c r="MB8" s="3150"/>
      <c r="MC8" s="3150"/>
      <c r="MD8" s="3150"/>
      <c r="ME8" s="3150"/>
      <c r="MF8" s="3150"/>
      <c r="MG8" s="3150"/>
      <c r="MH8" s="3150"/>
      <c r="MI8" s="3150"/>
      <c r="MJ8" s="3150"/>
      <c r="MK8" s="3150"/>
      <c r="ML8" s="3150"/>
      <c r="MM8" s="3150"/>
      <c r="MN8" s="3150"/>
      <c r="MO8" s="3150"/>
      <c r="MP8" s="3150"/>
      <c r="MQ8" s="3150"/>
      <c r="MR8" s="3150"/>
      <c r="MS8" s="3150"/>
      <c r="MT8" s="3150"/>
      <c r="MU8" s="3150"/>
      <c r="MV8" s="3150"/>
      <c r="MW8" s="3150"/>
      <c r="MX8" s="3150"/>
      <c r="MY8" s="3150"/>
      <c r="MZ8" s="3150"/>
      <c r="NA8" s="3150"/>
      <c r="NB8" s="3150"/>
      <c r="NC8" s="3150"/>
      <c r="ND8" s="3150"/>
      <c r="NE8" s="3150"/>
      <c r="NF8" s="3150"/>
      <c r="NG8" s="3150"/>
      <c r="NH8" s="3150"/>
      <c r="NI8" s="3150"/>
      <c r="NJ8" s="3150"/>
      <c r="NK8" s="3150"/>
      <c r="NL8" s="3150"/>
      <c r="NM8" s="3150"/>
      <c r="NN8" s="3150"/>
      <c r="NO8" s="3150"/>
      <c r="NP8" s="3150"/>
      <c r="NQ8" s="3150"/>
      <c r="NR8" s="3150"/>
      <c r="NS8" s="3150"/>
      <c r="NT8" s="3150"/>
      <c r="NU8" s="3150"/>
      <c r="NV8" s="3150"/>
      <c r="NW8" s="3150"/>
      <c r="NX8" s="3150"/>
      <c r="NY8" s="3150"/>
      <c r="NZ8" s="3150"/>
      <c r="OA8" s="3150"/>
      <c r="OB8" s="3150"/>
      <c r="OC8" s="3150"/>
      <c r="OD8" s="3150"/>
      <c r="OE8" s="3150"/>
      <c r="OF8" s="3150"/>
      <c r="OG8" s="3150"/>
      <c r="OH8" s="3150"/>
      <c r="OI8" s="3150"/>
      <c r="OJ8" s="3150"/>
      <c r="OK8" s="3150"/>
      <c r="OL8" s="3150"/>
      <c r="OM8" s="3150"/>
      <c r="ON8" s="3150"/>
      <c r="OO8" s="3150"/>
      <c r="OP8" s="3150"/>
      <c r="OQ8" s="3150"/>
      <c r="OR8" s="3150"/>
      <c r="OS8" s="3150"/>
      <c r="OT8" s="3150"/>
      <c r="OU8" s="3150"/>
      <c r="OV8" s="3150"/>
      <c r="OW8" s="3150"/>
      <c r="OX8" s="3150"/>
      <c r="OY8" s="3150"/>
      <c r="OZ8" s="3150"/>
      <c r="PA8" s="3150"/>
      <c r="PB8" s="3150"/>
      <c r="PC8" s="3150"/>
      <c r="PD8" s="3150"/>
      <c r="PE8" s="3150"/>
      <c r="PF8" s="3150"/>
      <c r="PG8" s="3150"/>
      <c r="PH8" s="3150"/>
      <c r="PI8" s="3150"/>
      <c r="PJ8" s="3150"/>
      <c r="PK8" s="3150"/>
      <c r="PL8" s="3150"/>
      <c r="PM8" s="3150"/>
      <c r="PN8" s="3150"/>
      <c r="PO8" s="3150"/>
      <c r="PP8" s="3150"/>
      <c r="PQ8" s="3150"/>
      <c r="PR8" s="3150"/>
      <c r="PS8" s="3150"/>
      <c r="PT8" s="3150"/>
      <c r="PU8" s="3150"/>
      <c r="PV8" s="3150"/>
      <c r="PW8" s="3150"/>
      <c r="PX8" s="3150"/>
      <c r="PY8" s="3150"/>
      <c r="PZ8" s="3150"/>
      <c r="QA8" s="3150"/>
      <c r="QB8" s="3150"/>
      <c r="QC8" s="3150"/>
      <c r="QD8" s="3150"/>
      <c r="QE8" s="3150"/>
      <c r="QF8" s="3150"/>
      <c r="QG8" s="3150"/>
      <c r="QH8" s="3150"/>
      <c r="QI8" s="3150"/>
      <c r="QJ8" s="3150"/>
      <c r="QK8" s="3150"/>
      <c r="QL8" s="3150"/>
      <c r="QM8" s="3150"/>
      <c r="QN8" s="3150"/>
      <c r="QO8" s="3150"/>
      <c r="QP8" s="3150"/>
      <c r="QQ8" s="3150"/>
      <c r="QR8" s="3150"/>
      <c r="QS8" s="3150"/>
      <c r="QT8" s="3150"/>
      <c r="QU8" s="3150"/>
      <c r="QV8" s="3150"/>
      <c r="QW8" s="3150"/>
      <c r="QX8" s="3150"/>
      <c r="QY8" s="3150"/>
      <c r="QZ8" s="3150"/>
      <c r="RA8" s="3150"/>
      <c r="RB8" s="3150"/>
      <c r="RC8" s="3150"/>
      <c r="RD8" s="3150"/>
      <c r="RE8" s="3150"/>
      <c r="RF8" s="3150"/>
      <c r="RG8" s="3150"/>
      <c r="RH8" s="3150"/>
      <c r="RI8" s="3150"/>
      <c r="RJ8" s="3150"/>
      <c r="RK8" s="3150"/>
      <c r="RL8" s="3150"/>
      <c r="RM8" s="3150"/>
      <c r="RN8" s="3150"/>
      <c r="RO8" s="3150"/>
      <c r="RP8" s="3150"/>
      <c r="RQ8" s="3150"/>
      <c r="RR8" s="3150"/>
      <c r="RS8" s="3150"/>
      <c r="RT8" s="3150"/>
      <c r="RU8" s="3150"/>
      <c r="RV8" s="3150"/>
      <c r="RW8" s="3150"/>
      <c r="RX8" s="3150"/>
      <c r="RY8" s="3150"/>
      <c r="RZ8" s="3150"/>
      <c r="SA8" s="3150"/>
      <c r="SB8" s="3150"/>
      <c r="SC8" s="3150"/>
      <c r="SD8" s="3150"/>
      <c r="SE8" s="3150"/>
      <c r="SF8" s="3150"/>
      <c r="SG8" s="3150"/>
      <c r="SH8" s="3150"/>
      <c r="SI8" s="3150"/>
      <c r="SJ8" s="3150"/>
      <c r="SK8" s="3150"/>
      <c r="SL8" s="3150"/>
      <c r="SM8" s="3150"/>
      <c r="SN8" s="3150"/>
      <c r="SO8" s="3150"/>
      <c r="SP8" s="3150"/>
      <c r="SQ8" s="3150"/>
      <c r="SR8" s="3150"/>
      <c r="SS8" s="3150"/>
      <c r="ST8" s="3150"/>
      <c r="SU8" s="3150"/>
      <c r="SV8" s="3150"/>
      <c r="SW8" s="3150"/>
      <c r="SX8" s="3150"/>
      <c r="SY8" s="3150"/>
      <c r="SZ8" s="3150"/>
      <c r="TA8" s="3150"/>
      <c r="TB8" s="3150"/>
      <c r="TC8" s="3150"/>
      <c r="TD8" s="3150"/>
      <c r="TE8" s="3150"/>
      <c r="TF8" s="3150"/>
      <c r="TG8" s="3150"/>
      <c r="TH8" s="3150"/>
      <c r="TI8" s="3150"/>
      <c r="TJ8" s="3150"/>
      <c r="TK8" s="3150"/>
      <c r="TL8" s="3150"/>
      <c r="TM8" s="3150"/>
      <c r="TN8" s="3150"/>
      <c r="TO8" s="3150"/>
      <c r="TP8" s="3150"/>
      <c r="TQ8" s="3150"/>
      <c r="TR8" s="3150"/>
      <c r="TS8" s="3150"/>
      <c r="TT8" s="3150"/>
      <c r="TU8" s="3937"/>
      <c r="TV8" s="3937"/>
      <c r="TW8" s="3937"/>
      <c r="TX8" s="3937"/>
      <c r="TY8" s="3937"/>
      <c r="TZ8" s="3937"/>
      <c r="UA8" s="3937"/>
      <c r="UB8" s="3937"/>
      <c r="UC8" s="3937"/>
      <c r="UD8" s="3937"/>
      <c r="UE8" s="3937"/>
      <c r="UF8" s="3937"/>
      <c r="UG8" s="3937"/>
      <c r="UH8" s="3937"/>
      <c r="UI8" s="3937"/>
      <c r="UJ8" s="3937"/>
      <c r="UK8" s="3937"/>
      <c r="UL8" s="3937"/>
      <c r="UM8" s="3937"/>
      <c r="UN8" s="3937"/>
      <c r="UO8" s="3937"/>
      <c r="UP8" s="3150"/>
      <c r="UQ8" s="3150"/>
      <c r="UR8" s="3150"/>
      <c r="US8" s="3150"/>
      <c r="UT8" s="3150"/>
      <c r="UU8" s="3150"/>
      <c r="UV8" s="3150"/>
      <c r="UW8" s="3150"/>
      <c r="UX8" s="3150"/>
      <c r="UY8" s="3150"/>
      <c r="UZ8" s="3150"/>
      <c r="VA8" s="3150"/>
      <c r="VB8" s="3150"/>
      <c r="VC8" s="3150"/>
      <c r="VD8" s="3150"/>
      <c r="VE8" s="3150"/>
      <c r="VF8" s="3150"/>
      <c r="VG8" s="3150"/>
      <c r="VH8" s="3150"/>
      <c r="VI8" s="3150"/>
      <c r="VJ8" s="3150"/>
      <c r="VK8" s="3150"/>
      <c r="VL8" s="3150"/>
      <c r="VM8" s="3150"/>
      <c r="VN8" s="3150"/>
      <c r="VO8" s="3150"/>
      <c r="VP8" s="3150"/>
      <c r="VQ8" s="3150"/>
      <c r="VR8" s="3150"/>
      <c r="VS8" s="3150"/>
      <c r="VT8" s="3150"/>
      <c r="VU8" s="3150"/>
      <c r="VV8" s="3150"/>
      <c r="VW8" s="3150"/>
      <c r="VX8" s="3150"/>
      <c r="VY8" s="3150"/>
      <c r="VZ8" s="3150"/>
      <c r="WA8" s="3150"/>
      <c r="WB8" s="3150"/>
      <c r="WC8" s="3150"/>
      <c r="WD8" s="3150"/>
      <c r="WE8" s="3150"/>
      <c r="WF8" s="3150"/>
      <c r="WG8" s="3150"/>
      <c r="WH8" s="3150"/>
      <c r="WI8" s="3150"/>
      <c r="WJ8" s="3150"/>
      <c r="WK8" s="3150"/>
      <c r="WL8" s="3150"/>
      <c r="WM8" s="3150"/>
      <c r="WN8" s="3150"/>
      <c r="WO8" s="3150"/>
      <c r="WP8" s="3150"/>
      <c r="WQ8" s="3150"/>
      <c r="WR8" s="3150"/>
      <c r="WS8" s="3150"/>
      <c r="WT8" s="3150"/>
      <c r="WU8" s="3150"/>
      <c r="WV8" s="3150"/>
      <c r="WW8" s="3150"/>
      <c r="WX8" s="3150"/>
      <c r="WY8" s="3150"/>
      <c r="WZ8" s="3150"/>
      <c r="XA8" s="3150"/>
      <c r="XB8" s="3150"/>
      <c r="XC8" s="3150"/>
      <c r="XD8" s="3150"/>
      <c r="XE8" s="3150"/>
      <c r="XF8" s="3150"/>
      <c r="XG8" s="3150"/>
      <c r="XH8" s="3150"/>
      <c r="XI8" s="3150"/>
      <c r="XJ8" s="3150"/>
      <c r="XK8" s="3150"/>
      <c r="XL8" s="3150"/>
      <c r="XM8" s="3150"/>
      <c r="XN8" s="3150"/>
      <c r="XO8" s="3150"/>
      <c r="XP8" s="3150"/>
      <c r="XQ8" s="3150"/>
      <c r="XR8" s="3150"/>
      <c r="XS8" s="3150"/>
      <c r="XT8" s="3150"/>
      <c r="XU8" s="3150"/>
      <c r="XV8" s="3150"/>
      <c r="XW8" s="3150"/>
      <c r="XX8" s="3150"/>
      <c r="XY8" s="3150"/>
      <c r="XZ8" s="3150"/>
      <c r="YA8" s="3150"/>
      <c r="YB8" s="3150"/>
      <c r="YC8" s="3150"/>
      <c r="YD8" s="3150"/>
      <c r="YE8" s="3150"/>
      <c r="YF8" s="3150"/>
      <c r="YG8" s="3150"/>
      <c r="YH8" s="3150"/>
      <c r="YI8" s="3150"/>
      <c r="YJ8" s="3150"/>
      <c r="YK8" s="3150"/>
      <c r="YL8" s="3150"/>
      <c r="YM8" s="3150"/>
      <c r="YN8" s="3150"/>
      <c r="YO8" s="3150"/>
      <c r="YP8" s="3150"/>
      <c r="YQ8" s="3150"/>
      <c r="YR8" s="3150"/>
      <c r="YS8" s="3150"/>
      <c r="YT8" s="3150"/>
      <c r="YU8" s="3150"/>
      <c r="YV8" s="3150"/>
      <c r="YW8" s="3150"/>
      <c r="YX8" s="3150"/>
      <c r="YY8" s="3150"/>
      <c r="YZ8" s="3150"/>
      <c r="ZA8" s="3150"/>
      <c r="ZB8" s="3150"/>
      <c r="ZC8" s="3150"/>
      <c r="ZD8" s="3150"/>
      <c r="ZE8" s="3150"/>
      <c r="ZF8" s="3150"/>
      <c r="ZG8" s="3150"/>
      <c r="ZH8" s="3150"/>
      <c r="ZI8" s="3150"/>
      <c r="ZJ8" s="3150"/>
      <c r="ZK8" s="3150"/>
      <c r="ZL8" s="3150"/>
      <c r="ZM8" s="3150"/>
      <c r="ZN8" s="3150"/>
      <c r="ZO8" s="3150"/>
      <c r="ZP8" s="3150"/>
      <c r="ZQ8" s="3150"/>
      <c r="ZR8" s="3150"/>
      <c r="ZS8" s="3150"/>
      <c r="ZT8" s="3150"/>
      <c r="ZU8" s="3150"/>
      <c r="ZV8" s="3150"/>
      <c r="ZW8" s="3150"/>
      <c r="ZX8" s="3150"/>
      <c r="ZY8" s="3150"/>
      <c r="ZZ8" s="3150"/>
      <c r="AAA8" s="3150"/>
      <c r="AAB8" s="3150"/>
      <c r="AAC8" s="3150"/>
      <c r="AAD8" s="3150"/>
      <c r="AAE8" s="3150"/>
      <c r="AAF8" s="3150"/>
      <c r="AAG8" s="3150"/>
      <c r="AAH8" s="3150"/>
      <c r="AAI8" s="3150"/>
      <c r="AAJ8" s="3150"/>
      <c r="AAK8" s="3150"/>
      <c r="AAL8" s="3150"/>
      <c r="AAM8" s="3150"/>
      <c r="AAN8" s="3150"/>
      <c r="AAO8" s="3150"/>
      <c r="AAP8" s="3150"/>
      <c r="AAQ8" s="3150"/>
      <c r="AAR8" s="3150"/>
      <c r="AAS8" s="3150"/>
      <c r="AAT8" s="3150"/>
      <c r="AAU8" s="3150"/>
      <c r="AAV8" s="3150"/>
      <c r="AAW8" s="3150"/>
      <c r="AAX8" s="3150"/>
      <c r="AAY8" s="3150"/>
      <c r="AAZ8" s="3150"/>
      <c r="ABA8" s="3150"/>
      <c r="ABB8" s="3150"/>
      <c r="ABC8" s="3150"/>
      <c r="ABD8" s="3150"/>
      <c r="ABE8" s="3150"/>
      <c r="ABF8" s="3150"/>
      <c r="ABG8" s="3150"/>
      <c r="ABH8" s="3150"/>
      <c r="ABI8" s="3150"/>
      <c r="ABJ8" s="3150"/>
      <c r="ABK8" s="3150"/>
      <c r="ABL8" s="3150"/>
      <c r="ABM8" s="3150"/>
      <c r="ABN8" s="3150"/>
      <c r="ABO8" s="3150"/>
      <c r="ABP8" s="3150"/>
      <c r="ABQ8" s="3150"/>
      <c r="ABR8" s="3150"/>
      <c r="ABS8" s="3150"/>
      <c r="ABT8" s="3150"/>
      <c r="ABU8" s="3150"/>
      <c r="ABV8" s="3150"/>
      <c r="ABW8" s="3150"/>
      <c r="ABX8" s="3150"/>
      <c r="ABY8" s="3150"/>
      <c r="ABZ8" s="3150"/>
      <c r="ACA8" s="3150"/>
      <c r="ACB8" s="3150"/>
      <c r="ACC8" s="3150"/>
      <c r="ACD8" s="3150"/>
      <c r="ACE8" s="3150"/>
      <c r="ACF8" s="3150"/>
      <c r="ACG8" s="3150"/>
      <c r="ACH8" s="3150"/>
      <c r="ACI8" s="3150"/>
      <c r="ACJ8" s="3150"/>
      <c r="ACK8" s="3150"/>
      <c r="ACL8" s="3150"/>
      <c r="ACM8" s="3150"/>
      <c r="ACN8" s="3150"/>
      <c r="ACO8" s="3150"/>
      <c r="ACP8" s="3150"/>
      <c r="ACQ8" s="3150"/>
      <c r="ACR8" s="3150"/>
      <c r="ACS8" s="3150"/>
      <c r="ACT8" s="3150"/>
      <c r="ACU8" s="3150"/>
      <c r="ACV8" s="3150"/>
      <c r="ACW8" s="3150"/>
      <c r="ACX8" s="3150"/>
      <c r="ACY8" s="3150"/>
      <c r="ACZ8" s="3150"/>
      <c r="ADA8" s="3150"/>
      <c r="ADB8" s="3150"/>
      <c r="ADC8" s="3150"/>
      <c r="ADD8" s="3150"/>
      <c r="ADE8" s="3150"/>
      <c r="ADF8" s="3150"/>
      <c r="ADG8" s="3150"/>
      <c r="ADH8" s="3150"/>
      <c r="ADI8" s="3150"/>
      <c r="ADJ8" s="3150"/>
      <c r="ADK8" s="3150"/>
      <c r="ADL8" s="3150"/>
      <c r="ADM8" s="3150"/>
      <c r="ADN8" s="3150"/>
      <c r="ADO8" s="3150"/>
      <c r="ADP8" s="3150"/>
      <c r="ADQ8" s="3150"/>
      <c r="ADR8" s="3150"/>
      <c r="ADS8" s="3150"/>
      <c r="ADT8" s="3150"/>
      <c r="ADU8" s="3150"/>
      <c r="ADV8" s="3150"/>
      <c r="ADW8" s="3150"/>
      <c r="ADX8" s="3150"/>
      <c r="ADY8" s="3150"/>
      <c r="ADZ8" s="3150"/>
      <c r="AEA8" s="3150"/>
      <c r="AEB8" s="3150"/>
      <c r="AEC8" s="3150"/>
      <c r="AED8" s="3150"/>
      <c r="AEE8" s="3150"/>
      <c r="AEF8" s="3150"/>
      <c r="AEG8" s="3150"/>
      <c r="AEH8" s="3150"/>
      <c r="AEI8" s="3150"/>
      <c r="AEJ8" s="3150"/>
      <c r="AEK8" s="3150"/>
      <c r="AEL8" s="3150"/>
      <c r="AEM8" s="3150"/>
      <c r="AEN8" s="3150"/>
      <c r="AEO8" s="3150"/>
      <c r="AEP8" s="3150"/>
      <c r="AEQ8" s="3150"/>
      <c r="AER8" s="3150"/>
      <c r="AES8" s="3150"/>
      <c r="AET8" s="3150"/>
      <c r="AEU8" s="3150"/>
      <c r="AEV8" s="3150"/>
      <c r="AEW8" s="3150"/>
      <c r="AEX8" s="3150"/>
      <c r="AEY8" s="3150"/>
      <c r="AEZ8" s="3150"/>
      <c r="AFA8" s="3150"/>
      <c r="AFB8" s="3150"/>
      <c r="AFC8" s="3150"/>
      <c r="AFD8" s="3150"/>
      <c r="AFE8" s="3150"/>
      <c r="AFF8" s="3150"/>
      <c r="AFG8" s="3150"/>
      <c r="AFH8" s="3150"/>
      <c r="AFI8" s="3150"/>
      <c r="AFJ8" s="3150"/>
      <c r="AFK8" s="3150"/>
      <c r="AFL8" s="3150"/>
      <c r="AFM8" s="3150"/>
      <c r="AFN8" s="3150"/>
      <c r="AFO8" s="3150"/>
      <c r="AFP8" s="3150"/>
      <c r="AFQ8" s="3150"/>
      <c r="AFR8" s="3150"/>
      <c r="AFS8" s="3150"/>
      <c r="AFT8" s="3150"/>
      <c r="AFU8" s="3150"/>
      <c r="AFV8" s="3150"/>
      <c r="AFW8" s="3150"/>
      <c r="AFX8" s="3150"/>
      <c r="AFY8" s="3150"/>
      <c r="AFZ8" s="3150"/>
      <c r="AGA8" s="3150"/>
      <c r="AGB8" s="3150"/>
      <c r="AGC8" s="3150"/>
      <c r="AGD8" s="3150"/>
      <c r="AGE8" s="3150"/>
      <c r="AGF8" s="3150"/>
      <c r="AGG8" s="3150"/>
      <c r="AGH8" s="3150"/>
      <c r="AGI8" s="3150"/>
      <c r="AGJ8" s="3150"/>
      <c r="AGK8" s="3150"/>
      <c r="AGL8" s="3150"/>
      <c r="AGM8" s="3150"/>
      <c r="AGN8" s="3150"/>
      <c r="AGO8" s="3150"/>
      <c r="AGP8" s="3150"/>
      <c r="AGQ8" s="3150"/>
      <c r="AGR8" s="3150"/>
      <c r="AGS8" s="3150"/>
      <c r="AGT8" s="3150"/>
      <c r="AGU8" s="3150"/>
      <c r="AGV8" s="3150"/>
      <c r="AGW8" s="3150"/>
      <c r="AGX8" s="3150"/>
      <c r="AGY8" s="3150"/>
      <c r="AGZ8" s="3150"/>
      <c r="AHA8" s="3150"/>
      <c r="AHB8" s="3150"/>
      <c r="AHC8" s="3150"/>
      <c r="AHD8" s="3150"/>
      <c r="AHE8" s="3150"/>
      <c r="AHF8" s="3150"/>
      <c r="AHG8" s="3150"/>
      <c r="AHH8" s="3150"/>
      <c r="AHI8" s="3150"/>
      <c r="AHJ8" s="3150"/>
      <c r="AHK8" s="3150"/>
      <c r="AHL8" s="3150"/>
      <c r="AHM8" s="3150"/>
      <c r="AHN8" s="3150"/>
      <c r="AHO8" s="3150"/>
      <c r="AHP8" s="3150"/>
      <c r="AHQ8" s="3150"/>
      <c r="AHR8" s="3150"/>
      <c r="AHS8" s="3150"/>
      <c r="AHT8" s="3150"/>
      <c r="AHU8" s="3150"/>
      <c r="AHV8" s="3150"/>
      <c r="AHW8" s="3150"/>
      <c r="AHX8" s="3150"/>
      <c r="AHY8" s="3150"/>
      <c r="AHZ8" s="3150"/>
      <c r="AIA8" s="3150"/>
      <c r="AIB8" s="3150"/>
      <c r="AIC8" s="3150"/>
      <c r="AID8" s="3150"/>
      <c r="AIE8" s="3150"/>
      <c r="AIF8" s="3150"/>
      <c r="AIG8" s="3150"/>
      <c r="AIH8" s="3150"/>
      <c r="AII8" s="3150"/>
      <c r="AIJ8" s="3150"/>
      <c r="AIK8" s="3150"/>
      <c r="AIL8" s="3150"/>
      <c r="AIM8" s="3150"/>
      <c r="AIN8" s="3150"/>
      <c r="AIO8" s="3150"/>
      <c r="AIP8" s="3150"/>
      <c r="AIQ8" s="3150"/>
      <c r="AIR8" s="3150"/>
      <c r="AIS8" s="3150"/>
      <c r="AIT8" s="3150"/>
      <c r="AIU8" s="3150"/>
      <c r="AIV8" s="3150"/>
      <c r="AIW8" s="3150"/>
      <c r="AIX8" s="3150"/>
      <c r="AIY8" s="3150"/>
      <c r="AIZ8" s="3150"/>
      <c r="AJA8" s="3150"/>
      <c r="AJB8" s="3150"/>
      <c r="AJC8" s="3150"/>
      <c r="AJD8" s="3150"/>
      <c r="AJE8" s="3150"/>
      <c r="AJF8" s="3150"/>
      <c r="AJG8" s="3150"/>
      <c r="AJH8" s="3150"/>
      <c r="AJI8" s="3150"/>
      <c r="AJJ8" s="3150"/>
      <c r="AJK8" s="3150"/>
      <c r="AJL8" s="3150"/>
      <c r="AJM8" s="3150"/>
      <c r="AJN8" s="3150"/>
      <c r="AJO8" s="3150"/>
      <c r="AJP8" s="3150"/>
      <c r="AJQ8" s="3150"/>
      <c r="AJR8" s="3150"/>
      <c r="AJS8" s="3150"/>
      <c r="AJT8" s="3150"/>
      <c r="AJU8" s="3150"/>
      <c r="AJV8" s="3150"/>
      <c r="AJW8" s="3150"/>
      <c r="AJX8" s="3150"/>
      <c r="AJY8" s="3150"/>
      <c r="AJZ8" s="3150"/>
      <c r="AKA8" s="3150"/>
      <c r="AKB8" s="3150"/>
      <c r="AKC8" s="3150"/>
      <c r="AKD8" s="3150"/>
      <c r="AKE8" s="3150"/>
      <c r="AKF8" s="3150"/>
      <c r="AKG8" s="3150"/>
      <c r="AKH8" s="3150"/>
      <c r="AKI8" s="3150"/>
      <c r="AKJ8" s="3150"/>
      <c r="AKK8" s="3150"/>
      <c r="AKL8" s="3150"/>
      <c r="AKM8" s="3150"/>
      <c r="AKN8" s="3150"/>
      <c r="AKO8" s="3150"/>
      <c r="AKP8" s="3150"/>
      <c r="AKQ8" s="3150"/>
      <c r="AKR8" s="3150"/>
      <c r="AKS8" s="3150"/>
      <c r="AKT8" s="3150"/>
      <c r="AKU8" s="3150"/>
      <c r="AKV8" s="3150"/>
      <c r="AKW8" s="3150"/>
      <c r="AKX8" s="3150"/>
      <c r="AKY8" s="3150"/>
      <c r="AKZ8" s="3150"/>
      <c r="ALA8" s="3150"/>
      <c r="ALB8" s="3150"/>
      <c r="ALC8" s="3150"/>
      <c r="ALD8" s="3150"/>
      <c r="ALE8" s="3150"/>
      <c r="ALF8" s="3150"/>
      <c r="ALG8" s="3150"/>
      <c r="ALH8" s="3150"/>
      <c r="ALI8" s="3150"/>
      <c r="ALJ8" s="3150"/>
      <c r="ALK8" s="3150"/>
      <c r="ALL8" s="3150"/>
      <c r="ALM8" s="3150"/>
      <c r="ALN8" s="3150"/>
      <c r="ALO8" s="3150"/>
      <c r="ALP8" s="3150"/>
      <c r="ALQ8" s="3150"/>
      <c r="ALR8" s="3150"/>
      <c r="ALS8" s="3150"/>
      <c r="ALT8" s="3150"/>
      <c r="ALU8" s="3150"/>
      <c r="ALV8" s="3150"/>
      <c r="ALW8" s="3150"/>
      <c r="ALX8" s="3150"/>
      <c r="ALY8" s="3150"/>
      <c r="ALZ8" s="3150"/>
      <c r="AMA8" s="3150"/>
      <c r="AMB8" s="3150"/>
      <c r="AMC8" s="3150"/>
      <c r="AMD8" s="3150"/>
      <c r="AME8" s="3150"/>
      <c r="AMF8" s="3150"/>
      <c r="AMG8" s="3150"/>
      <c r="AMH8" s="3150"/>
      <c r="AMI8" s="3150"/>
      <c r="AMJ8" s="3150"/>
      <c r="AMK8" s="3150"/>
      <c r="AML8" s="3150"/>
      <c r="AMM8" s="3150"/>
      <c r="AMN8" s="3150"/>
      <c r="AMO8" s="3150"/>
      <c r="AMP8" s="3150"/>
      <c r="AMQ8" s="3150"/>
      <c r="AMR8" s="3150"/>
      <c r="AMS8" s="3150"/>
      <c r="AMT8" s="3150"/>
      <c r="AMU8" s="3150"/>
      <c r="AMV8" s="3150"/>
      <c r="AMW8" s="3150"/>
      <c r="AMX8" s="3150"/>
      <c r="AMY8" s="3150"/>
      <c r="AMZ8" s="3150"/>
      <c r="ANA8" s="3150"/>
      <c r="ANB8" s="3150"/>
      <c r="ANC8" s="3150"/>
      <c r="AND8" s="3150"/>
      <c r="ANE8" s="3150"/>
      <c r="ANF8" s="3150"/>
      <c r="ANG8" s="3150"/>
      <c r="ANH8" s="3150"/>
      <c r="ANI8" s="3150"/>
      <c r="ANJ8" s="3150"/>
      <c r="ANK8" s="3150"/>
      <c r="ANL8" s="3150"/>
      <c r="ANM8" s="3150"/>
      <c r="ANN8" s="3150"/>
      <c r="ANO8" s="3150"/>
      <c r="ANP8" s="3150"/>
      <c r="ANQ8" s="3150"/>
      <c r="ANR8" s="3150"/>
      <c r="ANS8" s="3150"/>
      <c r="ANT8" s="3150"/>
      <c r="ANU8" s="3150"/>
      <c r="ANV8" s="3150"/>
      <c r="ANW8" s="3150"/>
      <c r="ANX8" s="3150"/>
      <c r="ANY8" s="3150"/>
      <c r="ANZ8" s="3150"/>
      <c r="AOA8" s="3150"/>
      <c r="AOB8" s="3150"/>
      <c r="AOC8" s="3150"/>
      <c r="AOD8" s="3150"/>
      <c r="AOE8" s="3150"/>
      <c r="AOF8" s="3150"/>
      <c r="AOG8" s="3150"/>
      <c r="AOH8" s="3150"/>
      <c r="AOI8" s="3150"/>
      <c r="AOJ8" s="3150"/>
      <c r="AOK8" s="3150"/>
      <c r="AOL8" s="3150"/>
      <c r="AOM8" s="3150"/>
      <c r="AON8" s="3150"/>
      <c r="AOO8" s="3150"/>
      <c r="AOP8" s="3150"/>
      <c r="AOQ8" s="3150"/>
      <c r="AOR8" s="3150"/>
      <c r="AOS8" s="3150"/>
      <c r="AOT8" s="3150"/>
      <c r="AOU8" s="3150"/>
      <c r="AOV8" s="3150"/>
      <c r="AOW8" s="3150"/>
      <c r="AOX8" s="3150"/>
      <c r="AOY8" s="3150"/>
      <c r="AOZ8" s="3150"/>
      <c r="APA8" s="3150"/>
      <c r="APB8" s="3150"/>
      <c r="APC8" s="3150"/>
      <c r="APD8" s="3150"/>
      <c r="APE8" s="3150"/>
      <c r="APF8" s="3150"/>
      <c r="APG8" s="3150"/>
      <c r="APH8" s="3150"/>
      <c r="API8" s="3150"/>
      <c r="APJ8" s="3150"/>
      <c r="APK8" s="3150"/>
      <c r="APL8" s="3150"/>
      <c r="APM8" s="3150"/>
      <c r="APN8" s="3150"/>
      <c r="APO8" s="3150"/>
      <c r="APP8" s="3150"/>
      <c r="APQ8" s="3150"/>
      <c r="APR8" s="3150"/>
      <c r="APS8" s="3150"/>
      <c r="APT8" s="3150"/>
      <c r="APU8" s="3150"/>
      <c r="APV8" s="3150"/>
      <c r="APW8" s="3150"/>
      <c r="APX8" s="3150"/>
      <c r="APY8" s="3150"/>
      <c r="APZ8" s="3150"/>
      <c r="AQA8" s="3150"/>
      <c r="AQB8" s="3150"/>
      <c r="AQC8" s="3150"/>
      <c r="AQD8" s="3150"/>
      <c r="AQE8" s="3150"/>
      <c r="AQF8" s="3150"/>
      <c r="AQG8" s="3150"/>
      <c r="AQH8" s="3150"/>
      <c r="AQI8" s="3150"/>
      <c r="AQJ8" s="3150"/>
      <c r="AQK8" s="3150"/>
      <c r="AQL8" s="3150"/>
      <c r="AQM8" s="3150"/>
      <c r="AQN8" s="3150"/>
      <c r="AQO8" s="3150"/>
      <c r="AQP8" s="3150"/>
      <c r="AQQ8" s="3150"/>
      <c r="AQR8" s="3150"/>
      <c r="AQS8" s="3150"/>
      <c r="AQT8" s="3150"/>
      <c r="AQU8" s="3150"/>
      <c r="AQV8" s="3150"/>
      <c r="AQW8" s="3150"/>
      <c r="AQX8" s="3150"/>
      <c r="AQY8" s="3150"/>
      <c r="AQZ8" s="3150"/>
      <c r="ARA8" s="3150"/>
      <c r="ARB8" s="3150"/>
      <c r="ARC8" s="3150"/>
      <c r="ARD8" s="3150"/>
      <c r="ARE8" s="3150"/>
      <c r="ARF8" s="3150"/>
      <c r="ARG8" s="3150"/>
      <c r="ARH8" s="3150"/>
      <c r="ARI8" s="3150"/>
      <c r="ARJ8" s="3150"/>
      <c r="ARK8" s="3150"/>
      <c r="ARL8" s="3150"/>
      <c r="ARM8" s="3150"/>
      <c r="ARN8" s="3150"/>
      <c r="ARO8" s="3150"/>
      <c r="ARP8" s="3150"/>
      <c r="ARQ8" s="3150"/>
      <c r="ARR8" s="3150"/>
      <c r="ARS8" s="3150"/>
      <c r="ART8" s="3150"/>
      <c r="ARU8" s="3150"/>
      <c r="ARV8" s="3150"/>
      <c r="ARW8" s="3150"/>
      <c r="ARX8" s="3150"/>
      <c r="ARY8" s="3150"/>
      <c r="ARZ8" s="3150"/>
      <c r="ASA8" s="3150"/>
      <c r="ASB8" s="3150"/>
      <c r="ASC8" s="3150"/>
      <c r="ASD8" s="3150"/>
      <c r="ASE8" s="3150"/>
      <c r="ASF8" s="3150"/>
      <c r="ASG8" s="3150"/>
      <c r="ASH8" s="3150"/>
      <c r="ASI8" s="3150"/>
      <c r="ASJ8" s="3150"/>
      <c r="ASK8" s="3150"/>
      <c r="ASL8" s="3150"/>
      <c r="ASM8" s="3150"/>
      <c r="ASN8" s="3150"/>
      <c r="ASO8" s="3150"/>
      <c r="ASP8" s="3150"/>
      <c r="ASQ8" s="3150"/>
      <c r="ASR8" s="3150"/>
      <c r="ASS8" s="3150"/>
      <c r="AST8" s="3150"/>
      <c r="ASU8" s="3150"/>
      <c r="ASV8" s="3150"/>
      <c r="ASW8" s="3150"/>
      <c r="ASX8" s="3150"/>
      <c r="ASY8" s="3150"/>
      <c r="ASZ8" s="3150"/>
      <c r="ATA8" s="3150"/>
      <c r="ATB8" s="3150"/>
      <c r="ATC8" s="3150"/>
      <c r="ATD8" s="3150"/>
      <c r="ATE8" s="3150"/>
      <c r="ATF8" s="3150"/>
      <c r="ATG8" s="3150"/>
      <c r="ATH8" s="3150"/>
      <c r="ATI8" s="3150"/>
      <c r="ATJ8" s="3150"/>
      <c r="ATK8" s="3150"/>
      <c r="ATL8" s="3150"/>
      <c r="ATM8" s="3150"/>
      <c r="ATN8" s="3150"/>
      <c r="ATO8" s="3150"/>
      <c r="ATP8" s="3150"/>
      <c r="ATQ8" s="3150"/>
      <c r="ATR8" s="3150"/>
      <c r="ATS8" s="3150"/>
      <c r="ATT8" s="3150"/>
      <c r="ATU8" s="3150"/>
      <c r="ATV8" s="3150"/>
      <c r="ATW8" s="3150"/>
      <c r="ATX8" s="3150"/>
      <c r="ATY8" s="3150"/>
      <c r="ATZ8" s="3150"/>
      <c r="AUA8" s="3150"/>
      <c r="AUB8" s="3150"/>
      <c r="AUC8" s="3150"/>
      <c r="AUD8" s="3150"/>
      <c r="AUE8" s="3150"/>
      <c r="AUF8" s="3150"/>
      <c r="AUG8" s="3150"/>
      <c r="AUH8" s="3150"/>
      <c r="AUI8" s="3150"/>
      <c r="AUJ8" s="3150"/>
      <c r="AUK8" s="3150"/>
      <c r="AUL8" s="3150"/>
      <c r="AUM8" s="3150"/>
      <c r="AUN8" s="3150"/>
      <c r="AUO8" s="3150"/>
      <c r="AUP8" s="3150"/>
      <c r="AUQ8" s="3150"/>
      <c r="AUR8" s="3150"/>
      <c r="AUS8" s="3150"/>
      <c r="AUT8" s="3150"/>
      <c r="AUU8" s="3150"/>
      <c r="AUV8" s="3150"/>
      <c r="AUW8" s="3150"/>
      <c r="AUX8" s="3150"/>
      <c r="AUY8" s="3150"/>
      <c r="AUZ8" s="3150"/>
      <c r="AVA8" s="3150"/>
      <c r="AVB8" s="3150"/>
      <c r="AVC8" s="3150"/>
      <c r="AVD8" s="3150"/>
      <c r="AVE8" s="3150"/>
      <c r="AVF8" s="3150"/>
      <c r="AVG8" s="3150"/>
      <c r="AVH8" s="3150"/>
      <c r="AVI8" s="3150"/>
      <c r="AVJ8" s="3150"/>
      <c r="AVK8" s="3150"/>
      <c r="AVL8" s="3150"/>
      <c r="AVM8" s="3150"/>
      <c r="AVN8" s="3150"/>
      <c r="AVO8" s="3150"/>
      <c r="AVP8" s="3150"/>
      <c r="AVQ8" s="3150"/>
      <c r="AVR8" s="3150"/>
      <c r="AVS8" s="3150"/>
      <c r="AVT8" s="3150"/>
      <c r="AVU8" s="3150"/>
      <c r="AVV8" s="3150"/>
      <c r="AVW8" s="3150"/>
      <c r="AVX8" s="3150"/>
      <c r="AVY8" s="3150"/>
      <c r="AVZ8" s="3150"/>
      <c r="AWA8" s="3150"/>
      <c r="AWB8" s="3150"/>
      <c r="AWC8" s="3150"/>
      <c r="AWD8" s="3150"/>
      <c r="AWE8" s="3150"/>
      <c r="AWF8" s="3150"/>
      <c r="AWG8" s="3150"/>
      <c r="AWH8" s="3150"/>
      <c r="AWI8" s="3150"/>
      <c r="AWJ8" s="3150"/>
      <c r="AWK8" s="3150"/>
      <c r="AWL8" s="3150"/>
      <c r="AWM8" s="3150"/>
      <c r="AWN8" s="3150"/>
      <c r="AWO8" s="3150"/>
      <c r="AWP8" s="3150"/>
      <c r="AWQ8" s="3150"/>
      <c r="AWR8" s="3150"/>
      <c r="AWS8" s="3150"/>
      <c r="AWT8" s="3150"/>
      <c r="AWU8" s="3150"/>
      <c r="AWV8" s="3150"/>
      <c r="AWW8" s="3150"/>
      <c r="AWX8" s="3150"/>
      <c r="AWY8" s="3150"/>
      <c r="AWZ8" s="3150"/>
      <c r="AXA8" s="3150"/>
      <c r="AXB8" s="3150"/>
      <c r="AXC8" s="3150"/>
      <c r="AXD8" s="3150"/>
      <c r="AXE8" s="3150"/>
      <c r="AXF8" s="3150"/>
      <c r="AXG8" s="3150"/>
      <c r="AXH8" s="3150"/>
      <c r="AXI8" s="3150"/>
      <c r="AXJ8" s="3150"/>
      <c r="AXK8" s="3150"/>
      <c r="AXL8" s="3150"/>
      <c r="AXM8" s="3150"/>
      <c r="AXN8" s="3150"/>
      <c r="AXO8" s="3150"/>
      <c r="AXP8" s="3150"/>
      <c r="AXQ8" s="3150"/>
      <c r="AXR8" s="3150"/>
      <c r="AXS8" s="3150"/>
      <c r="AXT8" s="3150"/>
      <c r="AXU8" s="3150"/>
      <c r="AXV8" s="3150"/>
      <c r="AXW8" s="3150"/>
      <c r="AXX8" s="3150"/>
      <c r="AXY8" s="3150"/>
      <c r="AXZ8" s="3150"/>
      <c r="AYA8" s="3150"/>
      <c r="AYB8" s="3150"/>
      <c r="AYC8" s="3150"/>
      <c r="AYD8" s="3150"/>
      <c r="AYE8" s="3150"/>
      <c r="AYF8" s="3150"/>
      <c r="AYG8" s="3150"/>
      <c r="AYH8" s="3150"/>
      <c r="AYI8" s="3150"/>
      <c r="AYJ8" s="3150"/>
      <c r="AYK8" s="3150"/>
      <c r="AYL8" s="3150"/>
      <c r="AYM8" s="3150"/>
      <c r="AYN8" s="3150"/>
      <c r="AYO8" s="3150"/>
      <c r="AYP8" s="3150"/>
      <c r="AYQ8" s="3150"/>
      <c r="AYR8" s="3150"/>
      <c r="AYS8" s="3150"/>
      <c r="AYT8" s="3150"/>
      <c r="AYU8" s="3150"/>
      <c r="AYV8" s="3150"/>
      <c r="AYW8" s="3150"/>
      <c r="AYX8" s="3150"/>
      <c r="AYY8" s="3150"/>
      <c r="AYZ8" s="3150"/>
      <c r="AZA8" s="3150"/>
      <c r="AZB8" s="3150"/>
      <c r="AZC8" s="3150"/>
      <c r="AZD8" s="3150"/>
      <c r="AZE8" s="3150"/>
      <c r="AZF8" s="3150"/>
      <c r="AZG8" s="3150"/>
      <c r="AZH8" s="3150"/>
      <c r="AZI8" s="3150"/>
      <c r="AZJ8" s="3150"/>
      <c r="AZK8" s="3150"/>
      <c r="AZL8" s="3150"/>
      <c r="AZM8" s="3150"/>
      <c r="AZN8" s="3150"/>
      <c r="AZO8" s="3150"/>
      <c r="AZP8" s="3150"/>
      <c r="AZQ8" s="3150"/>
      <c r="AZR8" s="3150"/>
      <c r="AZS8" s="3150"/>
      <c r="AZT8" s="3150"/>
      <c r="AZU8" s="3150"/>
      <c r="AZV8" s="3150"/>
      <c r="AZW8" s="3150"/>
      <c r="AZX8" s="3150"/>
      <c r="AZY8" s="3150"/>
      <c r="AZZ8" s="3150"/>
      <c r="BAA8" s="3150"/>
      <c r="BAB8" s="3150"/>
      <c r="BAC8" s="3150"/>
      <c r="BAD8" s="3150"/>
      <c r="BAE8" s="3150"/>
      <c r="BAF8" s="3150"/>
      <c r="BAG8" s="3150"/>
      <c r="BAH8" s="3150"/>
      <c r="BAI8" s="3150"/>
      <c r="BAJ8" s="3150"/>
      <c r="BAK8" s="3150"/>
      <c r="BAL8" s="3150"/>
      <c r="BAM8" s="3150"/>
      <c r="BAN8" s="3150"/>
      <c r="BAO8" s="3150"/>
      <c r="BAP8" s="3150"/>
      <c r="BAQ8" s="3150"/>
      <c r="BAR8" s="3150"/>
      <c r="BAS8" s="3150"/>
      <c r="BAT8" s="3150"/>
      <c r="BAU8" s="3150"/>
      <c r="BAV8" s="3150"/>
      <c r="BAW8" s="3150"/>
      <c r="BAX8" s="3150"/>
      <c r="BAY8" s="3150"/>
      <c r="BAZ8" s="3150"/>
      <c r="BBA8" s="3150"/>
      <c r="BBB8" s="3150"/>
      <c r="BBC8" s="3150"/>
      <c r="BBD8" s="3150"/>
      <c r="BBE8" s="3150"/>
      <c r="BBF8" s="3150"/>
      <c r="BBG8" s="3150"/>
      <c r="BBH8" s="3150"/>
      <c r="BBI8" s="3150"/>
      <c r="BBJ8" s="3150"/>
      <c r="BBK8" s="3150"/>
      <c r="BBL8" s="3150"/>
      <c r="BBM8" s="3150"/>
      <c r="BBN8" s="3150"/>
      <c r="BBO8" s="3150"/>
      <c r="BBP8" s="3150"/>
      <c r="BBQ8" s="3150"/>
      <c r="BBR8" s="3150"/>
      <c r="BBS8" s="3150"/>
      <c r="BBT8" s="3150"/>
      <c r="BBU8" s="3150"/>
      <c r="BBV8" s="3150"/>
      <c r="BBW8" s="3150"/>
      <c r="BBX8" s="3150"/>
      <c r="BBY8" s="3150"/>
      <c r="BBZ8" s="3150"/>
      <c r="BCA8" s="3150"/>
      <c r="BCB8" s="3150"/>
      <c r="BCC8" s="3150"/>
      <c r="BCD8" s="3150"/>
      <c r="BCE8" s="3150"/>
      <c r="BCF8" s="3150"/>
      <c r="BCG8" s="3150"/>
      <c r="BCH8" s="3150"/>
      <c r="BCI8" s="3150"/>
      <c r="BCJ8" s="3150"/>
      <c r="BCK8" s="3150"/>
      <c r="BCL8" s="3150"/>
      <c r="BCM8" s="3150"/>
      <c r="BCN8" s="3150"/>
      <c r="BCO8" s="3150"/>
      <c r="BCP8" s="3150"/>
      <c r="BCQ8" s="3150"/>
      <c r="BCR8" s="3150"/>
      <c r="BCS8" s="3150"/>
      <c r="BCT8" s="3150"/>
      <c r="BCU8" s="3150"/>
      <c r="BCV8" s="3150"/>
      <c r="BCW8" s="3150"/>
      <c r="BCX8" s="3150"/>
      <c r="BCY8" s="3150"/>
      <c r="BCZ8" s="3150"/>
      <c r="BDA8" s="3150"/>
      <c r="BDB8" s="3150"/>
      <c r="BDC8" s="3150"/>
      <c r="BDD8" s="3150"/>
      <c r="BDE8" s="3150"/>
      <c r="BDF8" s="3150"/>
      <c r="BDG8" s="3150"/>
      <c r="BDH8" s="3150"/>
      <c r="BDI8" s="3150"/>
      <c r="BDJ8" s="3150"/>
      <c r="BDK8" s="3150"/>
      <c r="BDL8" s="3150"/>
      <c r="BDM8" s="3150"/>
      <c r="BDN8" s="3150"/>
      <c r="BDO8" s="3150"/>
      <c r="BDP8" s="3150"/>
      <c r="BDQ8" s="3150"/>
      <c r="BDR8" s="3150"/>
      <c r="BDS8" s="3150"/>
      <c r="BDT8" s="3150"/>
      <c r="BDU8" s="3150"/>
      <c r="BDV8" s="3150"/>
      <c r="BDW8" s="3150"/>
      <c r="BDX8" s="3150"/>
      <c r="BDY8" s="3150"/>
      <c r="BDZ8" s="3150"/>
      <c r="BEA8" s="3150"/>
      <c r="BEB8" s="3150"/>
      <c r="BEC8" s="3150"/>
      <c r="BED8" s="3150"/>
      <c r="BEE8" s="3150"/>
      <c r="BEF8" s="3150"/>
      <c r="BEG8" s="3150"/>
      <c r="BEH8" s="3150"/>
      <c r="BEI8" s="3150"/>
      <c r="BEJ8" s="3150"/>
      <c r="BEK8" s="3150"/>
      <c r="BEL8" s="3150"/>
      <c r="BEM8" s="3150"/>
      <c r="BEN8" s="3150"/>
      <c r="BEO8" s="3150"/>
      <c r="BEP8" s="3150"/>
      <c r="BEQ8" s="3150"/>
      <c r="BER8" s="3150"/>
      <c r="BES8" s="3150"/>
      <c r="BET8" s="3150"/>
      <c r="BEU8" s="3150"/>
      <c r="BEV8" s="3150"/>
      <c r="BEW8" s="3150"/>
      <c r="BEX8" s="3150"/>
      <c r="BEY8" s="3150"/>
      <c r="BEZ8" s="3150"/>
      <c r="BFA8" s="3150"/>
      <c r="BFB8" s="3150"/>
      <c r="BFC8" s="3150"/>
      <c r="BFD8" s="3150"/>
      <c r="BFE8" s="3150"/>
      <c r="BFF8" s="3150"/>
      <c r="BFG8" s="3150"/>
      <c r="BFH8" s="3150"/>
      <c r="BFI8" s="3150"/>
      <c r="BFJ8" s="3150"/>
      <c r="BFK8" s="3150"/>
      <c r="BFL8" s="3150"/>
      <c r="BFM8" s="3150"/>
      <c r="BFN8" s="3150"/>
      <c r="BFO8" s="3150"/>
      <c r="BFP8" s="3150"/>
      <c r="BFQ8" s="3150"/>
      <c r="BFR8" s="3150"/>
      <c r="BFS8" s="3150"/>
      <c r="BFT8" s="3150"/>
      <c r="BFU8" s="3150"/>
      <c r="BFV8" s="3150"/>
      <c r="BFW8" s="3150"/>
      <c r="BFX8" s="3150"/>
      <c r="BFY8" s="3150"/>
      <c r="BFZ8" s="3150"/>
      <c r="BGA8" s="3150"/>
      <c r="BGB8" s="3150"/>
      <c r="BGC8" s="3150"/>
      <c r="BGD8" s="3150"/>
      <c r="BGE8" s="3150"/>
      <c r="BGF8" s="3150"/>
      <c r="BGG8" s="3150"/>
      <c r="BGH8" s="3150"/>
      <c r="BGI8" s="3150"/>
      <c r="BGJ8" s="3150"/>
      <c r="BGK8" s="3150"/>
      <c r="BGL8" s="3150"/>
      <c r="BGM8" s="3150"/>
      <c r="BGN8" s="3150"/>
      <c r="BGO8" s="3150"/>
      <c r="BGP8" s="3150"/>
      <c r="BGQ8" s="3150"/>
      <c r="BGR8" s="3150"/>
      <c r="BGS8" s="3150"/>
      <c r="BGT8" s="3150"/>
      <c r="BGU8" s="3150"/>
      <c r="BGV8" s="3150"/>
      <c r="BGW8" s="3150"/>
      <c r="BGX8" s="3150"/>
      <c r="BGY8" s="3150"/>
      <c r="BGZ8" s="3150"/>
      <c r="BHA8" s="3150"/>
      <c r="BHB8" s="3150"/>
      <c r="BHC8" s="3150"/>
      <c r="BHD8" s="3150"/>
      <c r="BHE8" s="3150"/>
      <c r="BHF8" s="3150"/>
      <c r="BHG8" s="3150"/>
      <c r="BHH8" s="3150"/>
      <c r="BHI8" s="3150"/>
      <c r="BHJ8" s="3150"/>
      <c r="BHK8" s="3150"/>
      <c r="BHL8" s="3150"/>
      <c r="BHM8" s="3150"/>
      <c r="BHN8" s="3150"/>
      <c r="BHO8" s="3150"/>
      <c r="BHP8" s="3150"/>
      <c r="BHQ8" s="3150"/>
      <c r="BHR8" s="3150"/>
      <c r="BHS8" s="3150"/>
      <c r="BHT8" s="3150"/>
      <c r="BHU8" s="3150"/>
      <c r="BHV8" s="3150"/>
      <c r="BHW8" s="3150"/>
      <c r="BHX8" s="3150"/>
      <c r="BHY8" s="3150"/>
      <c r="BHZ8" s="3150"/>
      <c r="BIA8" s="3150"/>
      <c r="BIB8" s="3150"/>
      <c r="BIC8" s="3150"/>
      <c r="BID8" s="3150"/>
      <c r="BIE8" s="3150"/>
      <c r="BIF8" s="3150"/>
      <c r="BIG8" s="3150"/>
      <c r="BIH8" s="3150"/>
      <c r="BII8" s="3150"/>
      <c r="BIJ8" s="3150"/>
      <c r="BIK8" s="3150"/>
      <c r="BIL8" s="3150"/>
      <c r="BIM8" s="3150"/>
      <c r="BIN8" s="3150"/>
      <c r="BIO8" s="3150"/>
      <c r="BIP8" s="3150"/>
      <c r="BIQ8" s="3150"/>
      <c r="BIR8" s="3150"/>
      <c r="BIS8" s="3150"/>
      <c r="BIT8" s="3150"/>
      <c r="BIU8" s="3150"/>
      <c r="BIV8" s="3150"/>
      <c r="BIW8" s="3150"/>
      <c r="BIX8" s="3150"/>
      <c r="BIY8" s="3150"/>
      <c r="BIZ8" s="3150"/>
      <c r="BJA8" s="3150"/>
      <c r="BJB8" s="3150"/>
      <c r="BJC8" s="3150"/>
      <c r="BJD8" s="3150"/>
      <c r="BJE8" s="3150"/>
      <c r="BJF8" s="3150"/>
      <c r="BJG8" s="3150"/>
      <c r="BJH8" s="3150"/>
      <c r="BJI8" s="3150"/>
      <c r="BJJ8" s="3150"/>
      <c r="BJK8" s="3150"/>
      <c r="BJL8" s="3150"/>
      <c r="BJM8" s="3150"/>
      <c r="BJN8" s="3150"/>
      <c r="BJO8" s="3150"/>
      <c r="BJP8" s="3150"/>
      <c r="BJQ8" s="3150"/>
      <c r="BJR8" s="3150"/>
      <c r="BJS8" s="3150"/>
      <c r="BJT8" s="3150"/>
      <c r="BJU8" s="3150"/>
      <c r="BJV8" s="3150"/>
      <c r="BJW8" s="3150"/>
      <c r="BJX8" s="3150"/>
      <c r="BJY8" s="3150"/>
      <c r="BJZ8" s="3150"/>
      <c r="BKA8" s="3150"/>
      <c r="BKB8" s="3150"/>
      <c r="BKC8" s="3150"/>
      <c r="BKD8" s="3150"/>
      <c r="BKE8" s="3150"/>
      <c r="BKF8" s="3150"/>
      <c r="BKG8" s="3150"/>
      <c r="BKH8" s="3150"/>
      <c r="BKI8" s="3150"/>
      <c r="BKJ8" s="3150"/>
      <c r="BKK8" s="3150"/>
      <c r="BKL8" s="3150"/>
      <c r="BKM8" s="3150"/>
      <c r="BKN8" s="3150"/>
      <c r="BKO8" s="3150"/>
      <c r="BKP8" s="3150"/>
      <c r="BKQ8" s="3150"/>
      <c r="BKR8" s="3150"/>
      <c r="BKS8" s="3150"/>
      <c r="BKT8" s="3150"/>
      <c r="BKU8" s="3150"/>
      <c r="BKV8" s="3150"/>
      <c r="BKW8" s="3150"/>
      <c r="BKX8" s="3150"/>
      <c r="BKY8" s="3150"/>
      <c r="BKZ8" s="3150"/>
      <c r="BLA8" s="3150"/>
      <c r="BLB8" s="3150"/>
      <c r="BLC8" s="3150"/>
      <c r="BLD8" s="3150"/>
      <c r="BLE8" s="3150"/>
      <c r="BLF8" s="3150"/>
      <c r="BLG8" s="3150"/>
      <c r="BLH8" s="3150"/>
      <c r="BLI8" s="3150"/>
      <c r="BLJ8" s="3150"/>
      <c r="BLK8" s="3150"/>
      <c r="BLL8" s="3150"/>
      <c r="BLM8" s="3150"/>
      <c r="BLN8" s="3150"/>
      <c r="BLO8" s="3150"/>
      <c r="BLP8" s="3150"/>
      <c r="BLQ8" s="3150"/>
      <c r="BLR8" s="3150"/>
      <c r="BLS8" s="3150"/>
      <c r="BLT8" s="3150"/>
      <c r="BLU8" s="3150"/>
      <c r="BLV8" s="3150"/>
      <c r="BLW8" s="3150"/>
      <c r="BLX8" s="3150"/>
      <c r="BLY8" s="3150"/>
      <c r="BLZ8" s="3150"/>
      <c r="BMA8" s="3150"/>
      <c r="BMB8" s="3150"/>
      <c r="BMC8" s="3150"/>
      <c r="BMD8" s="3150"/>
      <c r="BME8" s="3150"/>
      <c r="BMF8" s="3150"/>
      <c r="BMG8" s="3150"/>
      <c r="BMH8" s="3150"/>
      <c r="BMI8" s="3150"/>
      <c r="BMJ8" s="3150"/>
      <c r="BMK8" s="3150"/>
      <c r="BML8" s="3150"/>
      <c r="BMM8" s="3150"/>
      <c r="BMN8" s="3150"/>
      <c r="BMO8" s="3150"/>
      <c r="BMP8" s="3150"/>
      <c r="BMQ8" s="3150"/>
      <c r="BMR8" s="3150"/>
      <c r="BMS8" s="3150"/>
      <c r="BMT8" s="3150"/>
      <c r="BMU8" s="3150"/>
      <c r="BMV8" s="3150"/>
      <c r="BMW8" s="3150"/>
      <c r="BMX8" s="3150"/>
      <c r="BMY8" s="3150"/>
      <c r="BMZ8" s="3150"/>
      <c r="BNA8" s="3150"/>
      <c r="BNB8" s="3150"/>
      <c r="BNC8" s="3150"/>
      <c r="BND8" s="3150"/>
      <c r="BNE8" s="3150"/>
      <c r="BNF8" s="3150"/>
      <c r="BNG8" s="3150"/>
      <c r="BNH8" s="3150"/>
      <c r="BNI8" s="3150"/>
      <c r="BNJ8" s="3150"/>
      <c r="BNK8" s="3150"/>
      <c r="BNL8" s="3150"/>
      <c r="BNM8" s="3150"/>
      <c r="BNN8" s="3150"/>
      <c r="BNO8" s="3150"/>
      <c r="BNP8" s="3150"/>
      <c r="BNQ8" s="3150"/>
      <c r="BNR8" s="3150"/>
      <c r="BNS8" s="3150"/>
      <c r="BNT8" s="3150"/>
      <c r="BNU8" s="3150"/>
      <c r="BNV8" s="3150"/>
      <c r="BNW8" s="3150"/>
      <c r="BNX8" s="3150"/>
      <c r="BNY8" s="3150"/>
      <c r="BNZ8" s="3150"/>
      <c r="BOA8" s="3150"/>
      <c r="BOB8" s="3150"/>
      <c r="BOC8" s="3150"/>
      <c r="BOD8" s="3150"/>
      <c r="BOE8" s="3150"/>
      <c r="BOF8" s="3150"/>
      <c r="BOG8" s="3150"/>
      <c r="BOH8" s="3150"/>
      <c r="BOI8" s="3150"/>
      <c r="BOJ8" s="3150"/>
      <c r="BOK8" s="3150"/>
      <c r="BOL8" s="3150"/>
      <c r="BOM8" s="3150"/>
      <c r="BON8" s="3150"/>
      <c r="BOO8" s="3150"/>
      <c r="BOP8" s="3150"/>
      <c r="BOQ8" s="3150"/>
      <c r="BOR8" s="3150"/>
      <c r="BOS8" s="3150"/>
      <c r="BOT8" s="3150"/>
      <c r="BOU8" s="3150"/>
      <c r="BOV8" s="3150"/>
      <c r="BOW8" s="3150"/>
      <c r="BOX8" s="3150"/>
      <c r="BOY8" s="3150"/>
      <c r="BOZ8" s="3150"/>
      <c r="BPA8" s="3150"/>
      <c r="BPB8" s="3150"/>
      <c r="BPC8" s="3150"/>
      <c r="BPD8" s="3150"/>
      <c r="BPE8" s="3150"/>
      <c r="BPF8" s="3150"/>
      <c r="BPG8" s="3150"/>
      <c r="BPH8" s="3150"/>
      <c r="BPI8" s="3150"/>
      <c r="BPJ8" s="3150"/>
      <c r="BPK8" s="3150"/>
      <c r="BPL8" s="3150"/>
      <c r="BPM8" s="3150"/>
      <c r="BPN8" s="3150"/>
      <c r="BPO8" s="3150"/>
      <c r="BPP8" s="3150"/>
      <c r="BPQ8" s="3150"/>
      <c r="BPR8" s="3150"/>
      <c r="BPS8" s="3150"/>
      <c r="BPT8" s="3150"/>
      <c r="BPU8" s="3150"/>
      <c r="BPV8" s="3150"/>
      <c r="BPW8" s="3150"/>
      <c r="BPX8" s="3150"/>
      <c r="BPY8" s="3150"/>
      <c r="BPZ8" s="3150"/>
      <c r="BQA8" s="3150"/>
      <c r="BQB8" s="3150"/>
      <c r="BQC8" s="3150"/>
      <c r="BQD8" s="3150"/>
      <c r="BQE8" s="3150"/>
      <c r="BQF8" s="3150"/>
      <c r="BQG8" s="3150"/>
      <c r="BQH8" s="3150"/>
      <c r="BQI8" s="3150"/>
      <c r="BQJ8" s="3150"/>
      <c r="BQK8" s="3150"/>
      <c r="BQL8" s="3150"/>
      <c r="BQM8" s="3150"/>
      <c r="BQN8" s="3150"/>
      <c r="BQO8" s="3150"/>
      <c r="BQP8" s="3150"/>
      <c r="BQQ8" s="3150"/>
      <c r="BQR8" s="3150"/>
      <c r="BQS8" s="3150"/>
      <c r="BQT8" s="3150"/>
      <c r="BQU8" s="3150"/>
      <c r="BQV8" s="3150"/>
      <c r="BQW8" s="3150"/>
      <c r="BQX8" s="3150"/>
      <c r="BQY8" s="3150"/>
      <c r="BQZ8" s="3150"/>
      <c r="BRA8" s="3150"/>
      <c r="BRB8" s="3150"/>
      <c r="BRC8" s="3150"/>
      <c r="BRD8" s="3150"/>
      <c r="BRE8" s="3150"/>
      <c r="BRF8" s="3150"/>
      <c r="BRG8" s="3150"/>
      <c r="BRH8" s="3150"/>
      <c r="BRI8" s="3150"/>
      <c r="BRJ8" s="3150"/>
      <c r="BRK8" s="3150"/>
      <c r="BRL8" s="3150"/>
      <c r="BRM8" s="3150"/>
      <c r="BRN8" s="3150"/>
      <c r="BRO8" s="3150"/>
      <c r="BRP8" s="3150"/>
      <c r="BRQ8" s="3150"/>
      <c r="BRR8" s="3150"/>
      <c r="BRS8" s="3150"/>
      <c r="BRT8" s="3150"/>
      <c r="BRU8" s="3150"/>
      <c r="BRV8" s="3150"/>
      <c r="BRW8" s="3150"/>
      <c r="BRX8" s="3150"/>
      <c r="BRY8" s="3150"/>
      <c r="BRZ8" s="3150"/>
      <c r="BSA8" s="3150"/>
      <c r="BSB8" s="3150"/>
      <c r="BSC8" s="3150"/>
      <c r="BSD8" s="3150"/>
      <c r="BSE8" s="3150"/>
      <c r="BSF8" s="3150"/>
      <c r="BSG8" s="3150"/>
      <c r="BSH8" s="3150"/>
      <c r="BSI8" s="3150"/>
      <c r="BSJ8" s="3150"/>
      <c r="BSK8" s="3150"/>
      <c r="BSL8" s="3150"/>
      <c r="BSM8" s="3150"/>
      <c r="BSN8" s="3150"/>
      <c r="BSO8" s="3150"/>
      <c r="BSP8" s="3150"/>
      <c r="BSQ8" s="3150"/>
      <c r="BSR8" s="3150"/>
      <c r="BSS8" s="3150"/>
      <c r="BST8" s="3150"/>
      <c r="BSU8" s="3150"/>
      <c r="BSV8" s="3150"/>
      <c r="BSW8" s="3150"/>
      <c r="BSX8" s="3150"/>
      <c r="BSY8" s="3150"/>
      <c r="BSZ8" s="3150"/>
      <c r="BTA8" s="3150"/>
      <c r="BTB8" s="3150"/>
      <c r="BTC8" s="3150"/>
      <c r="BTD8" s="3150"/>
      <c r="BTE8" s="3150"/>
      <c r="BTF8" s="3150"/>
      <c r="BTG8" s="3150"/>
      <c r="BTH8" s="3150"/>
      <c r="BTI8" s="3150"/>
      <c r="BTJ8" s="3150"/>
      <c r="BTK8" s="3150"/>
      <c r="BTL8" s="3150"/>
      <c r="BTM8" s="3150"/>
      <c r="BTN8" s="3150"/>
      <c r="BTO8" s="3150"/>
      <c r="BTP8" s="3150"/>
      <c r="BTQ8" s="3150"/>
      <c r="BTR8" s="3150"/>
      <c r="BTS8" s="3150"/>
      <c r="BTT8" s="3150"/>
      <c r="BTU8" s="3150"/>
      <c r="BTV8" s="3150"/>
      <c r="BTW8" s="3150"/>
      <c r="BTX8" s="3150"/>
      <c r="BTY8" s="3150"/>
      <c r="BTZ8" s="3150"/>
      <c r="BUA8" s="3150"/>
      <c r="BUB8" s="3150"/>
      <c r="BUC8" s="3150"/>
      <c r="BUD8" s="3150"/>
      <c r="BUE8" s="3150"/>
      <c r="BUF8" s="3150"/>
      <c r="BUG8" s="3150"/>
      <c r="BUH8" s="3150"/>
      <c r="BUI8" s="3150"/>
      <c r="BUJ8" s="3150"/>
      <c r="BUK8" s="3150"/>
      <c r="BUL8" s="3150"/>
      <c r="BUM8" s="3150"/>
      <c r="BUN8" s="3150"/>
      <c r="BUO8" s="3150"/>
      <c r="BUP8" s="3150"/>
      <c r="BUQ8" s="3150"/>
      <c r="BUR8" s="3150"/>
      <c r="BUS8" s="3150"/>
      <c r="BUT8" s="3150"/>
      <c r="BUU8" s="3150"/>
      <c r="BUV8" s="3150"/>
      <c r="BUW8" s="3150"/>
      <c r="BUX8" s="3150"/>
      <c r="BUY8" s="3150"/>
      <c r="BUZ8" s="3150"/>
      <c r="BVA8" s="3150"/>
      <c r="BVB8" s="3150"/>
      <c r="BVC8" s="3150"/>
      <c r="BVD8" s="3150"/>
      <c r="BVE8" s="3150"/>
      <c r="BVF8" s="3150"/>
      <c r="BVG8" s="3150"/>
      <c r="BVH8" s="3150"/>
      <c r="BVI8" s="3150"/>
      <c r="BVJ8" s="3150"/>
      <c r="BVK8" s="3150"/>
      <c r="BVL8" s="3150"/>
      <c r="BVM8" s="3150"/>
      <c r="BVN8" s="3150"/>
      <c r="BVO8" s="3150"/>
      <c r="BVP8" s="3150"/>
      <c r="BVQ8" s="3150"/>
      <c r="BVR8" s="3150"/>
      <c r="BVS8" s="3150"/>
      <c r="BVT8" s="3150"/>
      <c r="BVU8" s="3150"/>
      <c r="BVV8" s="3150"/>
      <c r="BVW8" s="3150"/>
      <c r="BVX8" s="3150"/>
      <c r="BVY8" s="3150"/>
      <c r="BVZ8" s="3150"/>
      <c r="BWA8" s="3150"/>
      <c r="BWB8" s="3150"/>
      <c r="BWC8" s="3150"/>
      <c r="BWD8" s="3150"/>
      <c r="BWE8" s="3150"/>
      <c r="BWF8" s="3150"/>
      <c r="BWG8" s="3150"/>
      <c r="BWH8" s="3150"/>
      <c r="BWI8" s="3150"/>
      <c r="BWJ8" s="3150"/>
      <c r="BWK8" s="3150"/>
      <c r="BWL8" s="3150"/>
      <c r="BWM8" s="3150"/>
      <c r="BWN8" s="3150"/>
      <c r="BWO8" s="3150"/>
      <c r="BWP8" s="3150"/>
      <c r="BWQ8" s="3150"/>
      <c r="BWR8" s="3150"/>
      <c r="BWS8" s="3150"/>
      <c r="BWT8" s="3150"/>
      <c r="BWU8" s="3150"/>
      <c r="BWV8" s="3150"/>
      <c r="BWW8" s="3150"/>
      <c r="BWX8" s="3150"/>
      <c r="BWY8" s="3150"/>
      <c r="BWZ8" s="3150"/>
      <c r="BXA8" s="3150"/>
      <c r="BXB8" s="3150"/>
      <c r="BXC8" s="3150"/>
      <c r="BXD8" s="3150"/>
      <c r="BXE8" s="3150"/>
      <c r="BXF8" s="3150"/>
      <c r="BXG8" s="3150"/>
      <c r="BXH8" s="3150"/>
      <c r="BXI8" s="3150"/>
      <c r="BXJ8" s="3150"/>
      <c r="BXK8" s="3150"/>
      <c r="BXL8" s="3150"/>
      <c r="BXM8" s="3150"/>
      <c r="BXN8" s="3150"/>
      <c r="BXO8" s="3150"/>
      <c r="BXP8" s="3150"/>
      <c r="BXQ8" s="3150"/>
      <c r="BXR8" s="3150"/>
      <c r="BXS8" s="3150"/>
      <c r="BXT8" s="3150"/>
      <c r="BXU8" s="3150"/>
      <c r="BXV8" s="3150"/>
      <c r="BXW8" s="3150"/>
      <c r="BXX8" s="3150"/>
      <c r="BXY8" s="3150"/>
      <c r="BXZ8" s="3150"/>
      <c r="BYA8" s="3150"/>
      <c r="BYB8" s="3150"/>
      <c r="BYC8" s="3150"/>
      <c r="BYD8" s="3150"/>
      <c r="BYE8" s="3150"/>
      <c r="BYF8" s="3150"/>
      <c r="BYG8" s="3150"/>
      <c r="BYH8" s="3150"/>
      <c r="BYI8" s="3150"/>
      <c r="BYJ8" s="3150"/>
      <c r="BYK8" s="3150"/>
      <c r="BYL8" s="3150"/>
      <c r="BYM8" s="3150"/>
      <c r="BYN8" s="3150"/>
      <c r="BYO8" s="3150"/>
      <c r="BYP8" s="3150"/>
      <c r="BYQ8" s="3150"/>
      <c r="BYR8" s="3150"/>
      <c r="BYS8" s="3150"/>
      <c r="BYT8" s="3150"/>
      <c r="BYU8" s="3150"/>
      <c r="BYV8" s="3150"/>
      <c r="BYW8" s="3150"/>
      <c r="BYX8" s="3150"/>
      <c r="BYY8" s="3150"/>
      <c r="BYZ8" s="3150"/>
      <c r="BZA8" s="3150"/>
      <c r="BZB8" s="3150"/>
      <c r="BZC8" s="3150"/>
      <c r="BZD8" s="3150"/>
      <c r="BZE8" s="3150"/>
      <c r="BZF8" s="3150"/>
      <c r="BZG8" s="3150"/>
      <c r="BZH8" s="3150"/>
      <c r="BZI8" s="3150"/>
      <c r="BZJ8" s="3150"/>
      <c r="BZK8" s="3150"/>
      <c r="BZL8" s="3150"/>
      <c r="BZM8" s="3150"/>
      <c r="BZN8" s="3150"/>
      <c r="BZO8" s="3150"/>
      <c r="BZP8" s="3150"/>
      <c r="BZQ8" s="3150"/>
      <c r="BZR8" s="3150"/>
      <c r="BZS8" s="3150"/>
      <c r="BZT8" s="3150"/>
      <c r="BZU8" s="3150"/>
      <c r="BZV8" s="3150"/>
      <c r="BZW8" s="3150"/>
      <c r="BZX8" s="3150"/>
      <c r="BZY8" s="3150"/>
      <c r="BZZ8" s="3150"/>
      <c r="CAA8" s="3150"/>
      <c r="CAB8" s="3150"/>
      <c r="CAC8" s="3150"/>
      <c r="CAD8" s="3150"/>
      <c r="CAE8" s="3150"/>
      <c r="CAF8" s="3150"/>
      <c r="CAG8" s="3150"/>
      <c r="CAH8" s="3150"/>
      <c r="CAI8" s="3150"/>
      <c r="CAJ8" s="3150"/>
      <c r="CAK8" s="3150"/>
      <c r="CAL8" s="3150"/>
      <c r="CAM8" s="3150"/>
      <c r="CAN8" s="3150"/>
      <c r="CAO8" s="3150"/>
      <c r="CAP8" s="3150"/>
      <c r="CAQ8" s="3150"/>
      <c r="CAR8" s="3150"/>
      <c r="CAS8" s="3150"/>
      <c r="CAT8" s="3150"/>
      <c r="CAU8" s="3150"/>
      <c r="CAV8" s="3150"/>
      <c r="CAW8" s="3150"/>
      <c r="CAX8" s="3150"/>
      <c r="CAY8" s="3150"/>
      <c r="CAZ8" s="3150"/>
      <c r="CBA8" s="3150"/>
      <c r="CBB8" s="3150"/>
      <c r="CBC8" s="3150"/>
      <c r="CBD8" s="3150"/>
      <c r="CBE8" s="3150"/>
      <c r="CBF8" s="3150"/>
      <c r="CBG8" s="3150"/>
      <c r="CBH8" s="3150"/>
      <c r="CBI8" s="3150"/>
      <c r="CBJ8" s="3150"/>
      <c r="CBK8" s="3150"/>
      <c r="CBL8" s="3150"/>
      <c r="CBM8" s="3150"/>
      <c r="CBN8" s="3150"/>
      <c r="CBO8" s="3150"/>
      <c r="CBP8" s="3150"/>
      <c r="CBQ8" s="3150"/>
      <c r="CBR8" s="3150"/>
      <c r="CBS8" s="3150"/>
      <c r="CBT8" s="3150"/>
      <c r="CBU8" s="3150"/>
      <c r="CBV8" s="3150"/>
      <c r="CBW8" s="3150"/>
      <c r="CBX8" s="3150"/>
      <c r="CBY8" s="3150"/>
      <c r="CBZ8" s="3150"/>
      <c r="CCA8" s="3150"/>
      <c r="CCB8" s="3150"/>
      <c r="CCC8" s="3150"/>
      <c r="CCD8" s="3150"/>
      <c r="CCE8" s="3150"/>
      <c r="CCF8" s="3150"/>
      <c r="CCG8" s="3150"/>
      <c r="CCH8" s="3150"/>
      <c r="CCI8" s="3150"/>
      <c r="CCJ8" s="3150"/>
      <c r="CCK8" s="3150"/>
      <c r="CCL8" s="3150"/>
      <c r="CCM8" s="3150"/>
      <c r="CCN8" s="3150"/>
      <c r="CCO8" s="3150"/>
      <c r="CCP8" s="3150"/>
      <c r="CCQ8" s="3150"/>
      <c r="CCR8" s="3150"/>
      <c r="CCS8" s="3150"/>
      <c r="CCT8" s="3150"/>
      <c r="CCU8" s="3150"/>
      <c r="CCV8" s="3150"/>
      <c r="CCW8" s="3150"/>
      <c r="CCX8" s="3150"/>
      <c r="CCY8" s="3150"/>
      <c r="CCZ8" s="3150"/>
      <c r="CDA8" s="3150"/>
      <c r="CDB8" s="3150"/>
      <c r="CDC8" s="3150"/>
      <c r="CDD8" s="3150"/>
      <c r="CDE8" s="3150"/>
      <c r="CDF8" s="3150"/>
      <c r="CDG8" s="3150"/>
      <c r="CDH8" s="3150"/>
      <c r="CDI8" s="3150"/>
      <c r="CDJ8" s="3150"/>
      <c r="CDK8" s="3150"/>
      <c r="CDL8" s="3150"/>
      <c r="CDM8" s="3150"/>
      <c r="CDN8" s="3150"/>
      <c r="CDO8" s="3150"/>
      <c r="CDP8" s="3150"/>
      <c r="CDQ8" s="3150"/>
      <c r="CDR8" s="3150"/>
      <c r="CDS8" s="3150"/>
      <c r="CDT8" s="3150"/>
      <c r="CDU8" s="3150"/>
      <c r="CDV8" s="3150"/>
      <c r="CDW8" s="3150"/>
      <c r="CDX8" s="3150"/>
      <c r="CDY8" s="3150"/>
      <c r="CDZ8" s="3150"/>
      <c r="CEA8" s="3150"/>
      <c r="CEB8" s="3150"/>
      <c r="CEC8" s="3150"/>
      <c r="CED8" s="3150"/>
      <c r="CEE8" s="3150"/>
      <c r="CEF8" s="3150"/>
      <c r="CEG8" s="3150"/>
      <c r="CEH8" s="3150"/>
      <c r="CEI8" s="3150"/>
      <c r="CEJ8" s="3150"/>
      <c r="CEK8" s="3150"/>
      <c r="CEL8" s="3150"/>
      <c r="CEM8" s="3150"/>
      <c r="CEN8" s="3150"/>
      <c r="CEO8" s="3150"/>
      <c r="CEP8" s="3150"/>
      <c r="CEQ8" s="3150"/>
      <c r="CER8" s="3150"/>
      <c r="CES8" s="3150"/>
      <c r="CET8" s="3150"/>
      <c r="CEU8" s="3150"/>
      <c r="CEV8" s="3150"/>
      <c r="CEW8" s="3150"/>
      <c r="CEX8" s="3150"/>
      <c r="CEY8" s="3150"/>
      <c r="CEZ8" s="3150"/>
      <c r="CFA8" s="3150"/>
      <c r="CFB8" s="3150"/>
      <c r="CFC8" s="3150"/>
      <c r="CFD8" s="3150"/>
      <c r="CFE8" s="3150"/>
      <c r="CFF8" s="3150"/>
      <c r="CFG8" s="3150"/>
      <c r="CFH8" s="3150"/>
      <c r="CFI8" s="3150"/>
      <c r="CFJ8" s="3150"/>
      <c r="CFK8" s="3150"/>
      <c r="CFL8" s="3150"/>
      <c r="CFM8" s="3150"/>
      <c r="CFN8" s="3150"/>
      <c r="CFO8" s="3150"/>
      <c r="CFP8" s="3150"/>
      <c r="CFQ8" s="3150"/>
      <c r="CFR8" s="3150"/>
      <c r="CFS8" s="3150"/>
      <c r="CFT8" s="3150"/>
      <c r="CFU8" s="3150"/>
      <c r="CFV8" s="3150"/>
      <c r="CFW8" s="3150"/>
      <c r="CFX8" s="3150"/>
      <c r="CFY8" s="3150"/>
      <c r="CFZ8" s="3150"/>
      <c r="CGA8" s="3150"/>
      <c r="CGB8" s="3150"/>
      <c r="CGC8" s="3150"/>
      <c r="CGD8" s="3150"/>
      <c r="CGE8" s="3150"/>
      <c r="CGF8" s="3150"/>
      <c r="CGG8" s="3150"/>
      <c r="CGH8" s="3150"/>
      <c r="CGI8" s="3150"/>
      <c r="CGJ8" s="3150"/>
      <c r="CGK8" s="3150"/>
      <c r="CGL8" s="3150"/>
      <c r="CGM8" s="3150"/>
      <c r="CGN8" s="3150"/>
      <c r="CGO8" s="3150"/>
      <c r="CGP8" s="3150"/>
      <c r="CGQ8" s="3150"/>
      <c r="CGR8" s="3150"/>
      <c r="CGS8" s="3150"/>
      <c r="CGT8" s="3150"/>
      <c r="CGU8" s="3150"/>
      <c r="CGV8" s="3150"/>
      <c r="CGW8" s="3150"/>
      <c r="CGX8" s="3150"/>
      <c r="CGY8" s="3150"/>
      <c r="CGZ8" s="3150"/>
      <c r="CHA8" s="3150"/>
      <c r="CHB8" s="3150"/>
      <c r="CHC8" s="3150"/>
      <c r="CHD8" s="3150"/>
      <c r="CHE8" s="3150"/>
      <c r="CHF8" s="3150"/>
      <c r="CHG8" s="3150"/>
      <c r="CHH8" s="3150"/>
      <c r="CHI8" s="3150"/>
      <c r="CHJ8" s="3150"/>
      <c r="CHK8" s="3150"/>
      <c r="CHL8" s="3150"/>
      <c r="CHM8" s="3150"/>
      <c r="CHN8" s="3150"/>
      <c r="CHO8" s="3150"/>
      <c r="CHP8" s="3150"/>
      <c r="CHQ8" s="3150"/>
      <c r="CHR8" s="3150"/>
      <c r="CHS8" s="3150"/>
      <c r="CHT8" s="3150"/>
      <c r="CHU8" s="3150"/>
      <c r="CHV8" s="3150"/>
      <c r="CHW8" s="3150"/>
      <c r="CHX8" s="3150"/>
      <c r="CHY8" s="3150"/>
      <c r="CHZ8" s="3150"/>
      <c r="CIA8" s="3150"/>
      <c r="CIB8" s="3150"/>
      <c r="CIC8" s="3150"/>
      <c r="CID8" s="3150"/>
      <c r="CIE8" s="3150"/>
      <c r="CIF8" s="3150"/>
      <c r="CIG8" s="3150"/>
      <c r="CIH8" s="3150"/>
      <c r="CII8" s="3150"/>
      <c r="CIJ8" s="3150"/>
      <c r="CIK8" s="3150"/>
      <c r="CIL8" s="3150"/>
      <c r="CIM8" s="3150"/>
      <c r="CIN8" s="3150"/>
      <c r="CIO8" s="3150"/>
      <c r="CIP8" s="3150"/>
      <c r="CIQ8" s="3150"/>
      <c r="CIR8" s="3150"/>
      <c r="CIS8" s="3150"/>
      <c r="CIT8" s="3150"/>
      <c r="CIU8" s="3150"/>
      <c r="CIV8" s="3150"/>
      <c r="CIW8" s="3150"/>
      <c r="CIX8" s="3150"/>
      <c r="CIY8" s="3150"/>
      <c r="CIZ8" s="3150"/>
      <c r="CJA8" s="3150"/>
      <c r="CJB8" s="3150"/>
      <c r="CJC8" s="3150"/>
      <c r="CJD8" s="3150"/>
      <c r="CJE8" s="3150"/>
      <c r="CJF8" s="3150"/>
      <c r="CJG8" s="3150"/>
      <c r="CJH8" s="3150"/>
      <c r="CJI8" s="3150"/>
      <c r="CJJ8" s="3150"/>
      <c r="CJK8" s="3150"/>
      <c r="CJL8" s="3150"/>
      <c r="CJM8" s="3150"/>
      <c r="CJN8" s="3150"/>
      <c r="CJO8" s="3150"/>
      <c r="CJP8" s="3150"/>
      <c r="CJQ8" s="3150"/>
      <c r="CJR8" s="3150"/>
      <c r="CJS8" s="3150"/>
      <c r="CJT8" s="3150"/>
      <c r="CJU8" s="3150"/>
      <c r="CJV8" s="3150"/>
      <c r="CJW8" s="3150"/>
      <c r="CJX8" s="3150"/>
      <c r="CJY8" s="3150"/>
      <c r="CJZ8" s="3150"/>
      <c r="CKA8" s="3150"/>
      <c r="CKB8" s="3150"/>
      <c r="CKC8" s="3150"/>
      <c r="CKD8" s="3150"/>
      <c r="CKE8" s="3150"/>
      <c r="CKF8" s="3150"/>
      <c r="CKG8" s="3150"/>
      <c r="CKH8" s="3150"/>
      <c r="CKI8" s="3150"/>
      <c r="CKJ8" s="3150"/>
      <c r="CKK8" s="3150"/>
      <c r="CKL8" s="3150"/>
      <c r="CKM8" s="3150"/>
      <c r="CKN8" s="3150"/>
      <c r="CKO8" s="3150"/>
      <c r="CKP8" s="3150"/>
      <c r="CKQ8" s="3150"/>
      <c r="CKR8" s="3150"/>
      <c r="CKS8" s="3150"/>
      <c r="CKT8" s="3150"/>
      <c r="CKU8" s="3150"/>
      <c r="CKV8" s="3150"/>
      <c r="CKW8" s="3150"/>
      <c r="CKX8" s="3150"/>
      <c r="CKY8" s="3150"/>
      <c r="CKZ8" s="3150"/>
      <c r="CLA8" s="3150"/>
      <c r="CLB8" s="3150"/>
      <c r="CLC8" s="3150"/>
      <c r="CLD8" s="3150"/>
      <c r="CLE8" s="3150"/>
      <c r="CLF8" s="3150"/>
      <c r="CLG8" s="3150"/>
      <c r="CLH8" s="3150"/>
      <c r="CLI8" s="3150"/>
      <c r="CLJ8" s="3150"/>
      <c r="CLK8" s="3150"/>
      <c r="CLL8" s="3150"/>
      <c r="CLM8" s="3150"/>
      <c r="CLN8" s="3150"/>
      <c r="CLO8" s="3150"/>
      <c r="CLP8" s="3150"/>
      <c r="CLQ8" s="3150"/>
      <c r="CLR8" s="3150"/>
      <c r="CLS8" s="3150"/>
      <c r="CLT8" s="3150"/>
      <c r="CLU8" s="3150"/>
      <c r="CLV8" s="3150"/>
      <c r="CLW8" s="3150"/>
    </row>
    <row r="9" spans="1:2363" ht="21.75" customHeight="1" x14ac:dyDescent="0.2">
      <c r="A9" s="3829"/>
      <c r="B9" s="3830"/>
      <c r="C9" s="2140">
        <v>1</v>
      </c>
      <c r="D9" s="2489">
        <v>2</v>
      </c>
      <c r="E9" s="2942">
        <v>3</v>
      </c>
      <c r="F9" s="2944">
        <v>4</v>
      </c>
      <c r="G9" s="2029" t="s">
        <v>97</v>
      </c>
      <c r="H9" s="2946">
        <v>6</v>
      </c>
      <c r="I9" s="2947">
        <v>7</v>
      </c>
      <c r="J9" s="2948" t="s">
        <v>98</v>
      </c>
      <c r="K9" s="2944">
        <v>9</v>
      </c>
      <c r="L9" s="2947">
        <v>10</v>
      </c>
      <c r="M9" s="2241" t="s">
        <v>99</v>
      </c>
      <c r="N9" s="2028" t="s">
        <v>100</v>
      </c>
      <c r="O9" s="2089" t="s">
        <v>609</v>
      </c>
      <c r="P9" s="2950">
        <v>14</v>
      </c>
      <c r="Q9" s="2951">
        <v>15</v>
      </c>
      <c r="R9" s="2776">
        <v>16</v>
      </c>
      <c r="S9" s="2028">
        <v>17</v>
      </c>
      <c r="T9" s="2089">
        <v>18</v>
      </c>
      <c r="U9" s="2953">
        <v>19</v>
      </c>
      <c r="V9" s="2954" t="s">
        <v>610</v>
      </c>
      <c r="W9" s="2952" t="s">
        <v>618</v>
      </c>
      <c r="X9" s="2955" t="s">
        <v>619</v>
      </c>
      <c r="Y9" s="2120" t="s">
        <v>620</v>
      </c>
      <c r="Z9" s="2815" t="s">
        <v>637</v>
      </c>
      <c r="AA9" s="2087">
        <v>22</v>
      </c>
      <c r="AB9" s="2084">
        <v>23</v>
      </c>
      <c r="AC9" s="2088" t="s">
        <v>611</v>
      </c>
      <c r="AD9" s="2088">
        <v>25</v>
      </c>
      <c r="AE9" s="2464">
        <v>26</v>
      </c>
      <c r="AF9" s="2917">
        <v>27</v>
      </c>
      <c r="AG9" s="2464" t="s">
        <v>653</v>
      </c>
      <c r="AH9" s="2088" t="s">
        <v>660</v>
      </c>
      <c r="AI9" s="2088">
        <v>28</v>
      </c>
      <c r="AJ9" s="2088">
        <v>29</v>
      </c>
      <c r="AK9" s="2666" t="s">
        <v>612</v>
      </c>
      <c r="AL9" s="2087">
        <v>31</v>
      </c>
      <c r="AM9" s="2084">
        <v>32</v>
      </c>
      <c r="AN9" s="2918" t="s">
        <v>614</v>
      </c>
      <c r="AO9" s="2919">
        <v>34</v>
      </c>
      <c r="AP9" s="2920">
        <v>35</v>
      </c>
      <c r="AQ9" s="2921">
        <v>36</v>
      </c>
      <c r="AR9" s="2917">
        <v>37</v>
      </c>
      <c r="AS9" s="2088" t="s">
        <v>624</v>
      </c>
      <c r="AT9" s="2087"/>
      <c r="AU9" s="2084">
        <v>39</v>
      </c>
      <c r="AV9" s="2084">
        <v>40</v>
      </c>
      <c r="AW9" s="2846" t="s">
        <v>613</v>
      </c>
      <c r="AX9" s="2087">
        <v>42</v>
      </c>
      <c r="AY9" s="2084">
        <v>43</v>
      </c>
      <c r="AZ9" s="2918" t="s">
        <v>659</v>
      </c>
      <c r="BA9" s="2919">
        <v>45</v>
      </c>
      <c r="BB9" s="2920">
        <v>46</v>
      </c>
      <c r="BC9" s="2921">
        <v>47</v>
      </c>
      <c r="BD9" s="2917">
        <v>48</v>
      </c>
      <c r="BE9" s="2088" t="s">
        <v>667</v>
      </c>
      <c r="BF9" s="2087">
        <v>50</v>
      </c>
      <c r="BG9" s="2084">
        <v>51</v>
      </c>
      <c r="BH9" s="2084">
        <v>52</v>
      </c>
      <c r="BI9" s="2846" t="s">
        <v>658</v>
      </c>
      <c r="BJ9" s="2464">
        <v>54</v>
      </c>
      <c r="BK9" s="2088">
        <v>55</v>
      </c>
      <c r="BL9" s="2088">
        <v>56</v>
      </c>
      <c r="BM9" s="3199">
        <v>57</v>
      </c>
      <c r="BN9" s="3199">
        <v>58</v>
      </c>
      <c r="BO9" s="2088">
        <v>59</v>
      </c>
      <c r="BP9" s="2084">
        <v>60</v>
      </c>
      <c r="BQ9" s="2084" t="s">
        <v>669</v>
      </c>
      <c r="BR9" s="3458">
        <v>62</v>
      </c>
      <c r="BS9" s="2088">
        <v>63</v>
      </c>
      <c r="BT9" s="3463" t="s">
        <v>670</v>
      </c>
      <c r="BU9" s="3151"/>
      <c r="BV9" s="3066"/>
      <c r="BW9" s="3066"/>
      <c r="BX9" s="3066"/>
      <c r="BY9" s="3148"/>
      <c r="BZ9" s="3148"/>
      <c r="CA9" s="2861"/>
      <c r="CB9" s="2861"/>
      <c r="CC9" s="3152"/>
      <c r="CD9" s="2861"/>
      <c r="CE9" s="2861"/>
      <c r="CF9" s="2861"/>
      <c r="CG9" s="2861"/>
      <c r="CH9" s="2861"/>
      <c r="CI9" s="3149"/>
      <c r="CJ9" s="3149"/>
      <c r="CK9" s="3149"/>
      <c r="CL9" s="3149"/>
      <c r="CM9" s="3149"/>
      <c r="CN9" s="3149"/>
      <c r="CO9" s="3149"/>
      <c r="CP9" s="3149"/>
      <c r="CQ9" s="3149"/>
      <c r="CR9" s="3149"/>
      <c r="CS9" s="3149"/>
      <c r="CT9" s="3149"/>
      <c r="CU9" s="3149"/>
      <c r="CV9" s="3149"/>
      <c r="CW9" s="3149"/>
      <c r="CX9" s="3149"/>
      <c r="CY9" s="3149"/>
      <c r="CZ9" s="3149"/>
      <c r="DA9" s="3149"/>
      <c r="DB9" s="3149"/>
      <c r="DC9" s="3149"/>
      <c r="DD9" s="3149"/>
      <c r="DE9" s="3149"/>
      <c r="DF9" s="3149"/>
      <c r="DG9" s="3149"/>
      <c r="DH9" s="3149"/>
      <c r="DI9" s="3149"/>
      <c r="DJ9" s="3149"/>
      <c r="DK9" s="3149"/>
      <c r="DL9" s="3149"/>
      <c r="DM9" s="3149"/>
      <c r="DN9" s="3149"/>
      <c r="DO9" s="3149"/>
      <c r="DP9" s="3149"/>
      <c r="DQ9" s="3149"/>
      <c r="DR9" s="3149"/>
      <c r="DS9" s="3149"/>
      <c r="DT9" s="3149"/>
      <c r="DU9" s="3149"/>
      <c r="DV9" s="3149"/>
      <c r="DW9" s="3149"/>
      <c r="DX9" s="3149"/>
      <c r="DY9" s="3149"/>
      <c r="DZ9" s="3149"/>
      <c r="EA9" s="3149"/>
      <c r="EB9" s="3149"/>
      <c r="EC9" s="3149"/>
      <c r="ED9" s="3149"/>
      <c r="EE9" s="3149"/>
      <c r="EF9" s="3149"/>
      <c r="EG9" s="3149"/>
      <c r="EH9" s="3149"/>
      <c r="EI9" s="3149"/>
      <c r="EJ9" s="3149"/>
      <c r="EK9" s="3149"/>
      <c r="EL9" s="3149"/>
      <c r="EM9" s="3149"/>
      <c r="EN9" s="3149"/>
      <c r="EO9" s="3149"/>
      <c r="EP9" s="3149"/>
      <c r="EQ9" s="3149"/>
      <c r="ER9" s="3149"/>
      <c r="ES9" s="3149"/>
      <c r="ET9" s="3149"/>
      <c r="EU9" s="3149"/>
      <c r="EV9" s="3149"/>
      <c r="EW9" s="3149"/>
      <c r="EX9" s="3149"/>
      <c r="EY9" s="3149"/>
      <c r="EZ9" s="3149"/>
      <c r="FA9" s="3149"/>
      <c r="FB9" s="3149"/>
      <c r="FC9" s="3149"/>
      <c r="FD9" s="3149"/>
      <c r="FE9" s="3149"/>
      <c r="FF9" s="3149"/>
      <c r="FG9" s="3149"/>
      <c r="FH9" s="3149"/>
      <c r="FI9" s="3149"/>
      <c r="FJ9" s="3149"/>
      <c r="FK9" s="3149"/>
      <c r="FL9" s="3149"/>
      <c r="FM9" s="3149"/>
      <c r="FN9" s="3149"/>
      <c r="FO9" s="3149"/>
      <c r="FP9" s="3149"/>
      <c r="FQ9" s="3149"/>
      <c r="FR9" s="3149"/>
      <c r="FS9" s="3149"/>
      <c r="FT9" s="3149"/>
      <c r="FU9" s="3149"/>
      <c r="FV9" s="3149"/>
      <c r="FW9" s="3149"/>
      <c r="FX9" s="3149"/>
      <c r="FY9" s="3149"/>
      <c r="FZ9" s="3149"/>
      <c r="GA9" s="3149"/>
      <c r="GB9" s="3149"/>
      <c r="GC9" s="3149"/>
      <c r="GD9" s="3149"/>
      <c r="GE9" s="3149"/>
      <c r="GF9" s="3149"/>
      <c r="GG9" s="2858"/>
      <c r="GH9" s="2858"/>
      <c r="GI9" s="2858"/>
      <c r="GJ9" s="2858"/>
      <c r="GK9" s="2858"/>
      <c r="GL9" s="2858"/>
      <c r="GM9" s="2858"/>
      <c r="GN9" s="2858"/>
      <c r="GO9" s="2858"/>
      <c r="GP9" s="2858"/>
      <c r="GQ9" s="2858"/>
      <c r="GR9" s="2858"/>
      <c r="GS9" s="2858"/>
      <c r="GT9" s="2858"/>
      <c r="GU9" s="2858"/>
      <c r="GV9" s="2858"/>
      <c r="GW9" s="2858"/>
      <c r="GX9" s="2858"/>
      <c r="GY9" s="2858"/>
      <c r="GZ9" s="2858"/>
      <c r="HA9" s="2858"/>
      <c r="HB9" s="2858"/>
      <c r="HC9" s="2858"/>
      <c r="HD9" s="2858"/>
      <c r="HE9" s="2858"/>
      <c r="HF9" s="2858"/>
      <c r="HG9" s="2858"/>
      <c r="HH9" s="2858"/>
      <c r="HI9" s="2858"/>
      <c r="HJ9" s="2858"/>
      <c r="HK9" s="2858"/>
      <c r="HL9" s="2858"/>
      <c r="HM9" s="2858"/>
      <c r="HN9" s="2858"/>
      <c r="HO9" s="2858"/>
      <c r="HP9" s="2858"/>
      <c r="HQ9" s="2858"/>
      <c r="HR9" s="2858"/>
      <c r="HS9" s="2858"/>
      <c r="HT9" s="2858"/>
      <c r="HU9" s="2858"/>
      <c r="HV9" s="2858"/>
      <c r="HW9" s="2858"/>
      <c r="HX9" s="2858"/>
      <c r="HY9" s="2858"/>
      <c r="HZ9" s="2858"/>
      <c r="IA9" s="2858"/>
      <c r="IB9" s="2858"/>
      <c r="IC9" s="2858"/>
      <c r="ID9" s="2858"/>
      <c r="IE9" s="2858"/>
      <c r="IF9" s="2858"/>
      <c r="IG9" s="2858"/>
      <c r="IH9" s="2858"/>
      <c r="II9" s="2858"/>
      <c r="IJ9" s="2858"/>
      <c r="IK9" s="2858"/>
      <c r="IL9" s="2858"/>
      <c r="IM9" s="2858"/>
      <c r="IN9" s="2858"/>
      <c r="IO9" s="2858"/>
      <c r="IP9" s="2858"/>
      <c r="IQ9" s="2858"/>
      <c r="IR9" s="2858"/>
      <c r="IS9" s="2858"/>
      <c r="IT9" s="2858"/>
      <c r="IU9" s="2858"/>
      <c r="IV9" s="2858"/>
      <c r="IW9" s="2858"/>
      <c r="IX9" s="2858"/>
      <c r="IY9" s="2858"/>
      <c r="IZ9" s="2858"/>
      <c r="JA9" s="2858"/>
      <c r="JB9" s="2858"/>
      <c r="JC9" s="2858"/>
      <c r="JD9" s="2858"/>
      <c r="JE9" s="2858"/>
      <c r="JF9" s="2858"/>
      <c r="JG9" s="2858"/>
      <c r="JH9" s="2858"/>
      <c r="JI9" s="2858"/>
      <c r="JJ9" s="2858"/>
      <c r="JK9" s="2858"/>
      <c r="JL9" s="2858"/>
      <c r="JM9" s="2858"/>
      <c r="JN9" s="2858"/>
      <c r="JO9" s="2858"/>
      <c r="JP9" s="2858"/>
      <c r="JQ9" s="2858"/>
      <c r="JR9" s="2858"/>
      <c r="JS9" s="2858"/>
      <c r="JT9" s="2858"/>
      <c r="JU9" s="2858"/>
      <c r="JV9" s="2858"/>
      <c r="JW9" s="2858"/>
      <c r="JX9" s="2858"/>
      <c r="JY9" s="2858"/>
      <c r="JZ9" s="2858"/>
      <c r="KA9" s="2858"/>
      <c r="KB9" s="2858"/>
      <c r="KC9" s="2858"/>
      <c r="KD9" s="2858"/>
      <c r="KE9" s="2858"/>
      <c r="KF9" s="2858"/>
      <c r="KG9" s="2858"/>
      <c r="KH9" s="2858"/>
      <c r="KI9" s="2858"/>
      <c r="KJ9" s="2858"/>
      <c r="KK9" s="2858"/>
      <c r="KL9" s="2858"/>
      <c r="KM9" s="2858"/>
      <c r="KN9" s="2858"/>
      <c r="KO9" s="2858"/>
      <c r="KP9" s="2858"/>
      <c r="KQ9" s="2858"/>
      <c r="KR9" s="2858"/>
      <c r="KS9" s="2858"/>
      <c r="KT9" s="2858"/>
      <c r="KU9" s="2858"/>
      <c r="KV9" s="2858"/>
      <c r="KW9" s="2858"/>
      <c r="KX9" s="2858"/>
      <c r="KY9" s="2858"/>
      <c r="KZ9" s="2858"/>
      <c r="LA9" s="2858"/>
      <c r="LB9" s="2858"/>
      <c r="LC9" s="2858"/>
      <c r="LD9" s="2858"/>
      <c r="LE9" s="2858"/>
      <c r="LF9" s="2858"/>
      <c r="LG9" s="2858"/>
      <c r="LH9" s="2858"/>
      <c r="LI9" s="2858"/>
      <c r="LJ9" s="2858"/>
      <c r="LK9" s="2858"/>
      <c r="LL9" s="2858"/>
      <c r="LM9" s="2858"/>
      <c r="LN9" s="2858"/>
      <c r="LO9" s="2858"/>
      <c r="LP9" s="2858"/>
      <c r="LQ9" s="2858"/>
      <c r="LR9" s="2858"/>
      <c r="LS9" s="2858"/>
      <c r="LT9" s="2858"/>
      <c r="LU9" s="2858"/>
      <c r="LV9" s="2858"/>
      <c r="LW9" s="2858"/>
      <c r="LX9" s="2858"/>
      <c r="LY9" s="2858"/>
      <c r="LZ9" s="2858"/>
      <c r="MA9" s="2858"/>
      <c r="MB9" s="2858"/>
      <c r="MC9" s="2858"/>
      <c r="MD9" s="2858"/>
      <c r="ME9" s="2858"/>
      <c r="MF9" s="2858"/>
      <c r="MG9" s="2858"/>
      <c r="MH9" s="2858"/>
      <c r="MI9" s="2858"/>
      <c r="MJ9" s="2858"/>
      <c r="MK9" s="2858"/>
      <c r="ML9" s="2858"/>
      <c r="MM9" s="2858"/>
      <c r="MN9" s="2858"/>
      <c r="MO9" s="2858"/>
      <c r="MP9" s="2858"/>
      <c r="MQ9" s="2858"/>
      <c r="MR9" s="2858"/>
      <c r="MS9" s="2858"/>
      <c r="MT9" s="2858"/>
      <c r="MU9" s="2858"/>
      <c r="MV9" s="2858"/>
      <c r="MW9" s="2858"/>
      <c r="MX9" s="2858"/>
      <c r="MY9" s="2858"/>
      <c r="MZ9" s="2858"/>
      <c r="NA9" s="2858"/>
      <c r="NB9" s="2858"/>
      <c r="NC9" s="2858"/>
      <c r="ND9" s="2858"/>
      <c r="NE9" s="2858"/>
      <c r="NF9" s="2858"/>
      <c r="NG9" s="2858"/>
      <c r="NH9" s="2858"/>
      <c r="NI9" s="2858"/>
      <c r="NJ9" s="2858"/>
      <c r="NK9" s="2858"/>
      <c r="NL9" s="2858"/>
      <c r="NM9" s="2858"/>
      <c r="NN9" s="2858"/>
      <c r="NO9" s="2858"/>
      <c r="NP9" s="2858"/>
      <c r="NQ9" s="2858"/>
      <c r="NR9" s="2858"/>
      <c r="NS9" s="2858"/>
      <c r="NT9" s="2858"/>
      <c r="NU9" s="2858"/>
      <c r="NV9" s="2858"/>
      <c r="NW9" s="2858"/>
      <c r="NX9" s="2858"/>
      <c r="NY9" s="2858"/>
      <c r="NZ9" s="2858"/>
      <c r="OA9" s="2858"/>
      <c r="OB9" s="2858"/>
      <c r="OC9" s="2858"/>
      <c r="OD9" s="2858"/>
      <c r="OE9" s="2858"/>
      <c r="OF9" s="2858"/>
      <c r="OG9" s="2858"/>
      <c r="OH9" s="2858"/>
      <c r="OI9" s="2858"/>
      <c r="OJ9" s="2858"/>
      <c r="OK9" s="2858"/>
      <c r="OL9" s="2858"/>
      <c r="OM9" s="2858"/>
      <c r="ON9" s="2858"/>
      <c r="OO9" s="2858"/>
      <c r="OP9" s="2858"/>
      <c r="OQ9" s="2858"/>
      <c r="OR9" s="2858"/>
      <c r="OS9" s="2858"/>
      <c r="OT9" s="2858"/>
      <c r="OU9" s="2858"/>
      <c r="OV9" s="2858"/>
      <c r="OW9" s="2858"/>
      <c r="OX9" s="2858"/>
      <c r="OY9" s="2858"/>
      <c r="OZ9" s="2858"/>
      <c r="PA9" s="2858"/>
      <c r="PB9" s="2858"/>
      <c r="PC9" s="2858"/>
      <c r="PD9" s="2858"/>
      <c r="PE9" s="2858"/>
      <c r="PF9" s="2858"/>
      <c r="PG9" s="2858"/>
      <c r="PH9" s="2858"/>
      <c r="PI9" s="2858"/>
      <c r="PJ9" s="2858"/>
      <c r="PK9" s="2858"/>
      <c r="PL9" s="2858"/>
      <c r="PM9" s="2858"/>
      <c r="PN9" s="2858"/>
      <c r="PO9" s="2858"/>
      <c r="PP9" s="2858"/>
      <c r="PQ9" s="2858"/>
      <c r="PR9" s="2858"/>
      <c r="PS9" s="2858"/>
      <c r="PT9" s="2858"/>
      <c r="PU9" s="2858"/>
      <c r="PV9" s="2858"/>
      <c r="PW9" s="2858"/>
      <c r="PX9" s="2858"/>
      <c r="PY9" s="2858"/>
      <c r="PZ9" s="2858"/>
      <c r="QA9" s="2858"/>
      <c r="QB9" s="2858"/>
      <c r="QC9" s="2858"/>
      <c r="QD9" s="2858"/>
      <c r="QE9" s="2858"/>
      <c r="QF9" s="2858"/>
      <c r="QG9" s="2858"/>
      <c r="QH9" s="2858"/>
      <c r="QI9" s="2858"/>
      <c r="QJ9" s="2858"/>
      <c r="QK9" s="2858"/>
      <c r="QL9" s="2858"/>
      <c r="QM9" s="2858"/>
      <c r="QN9" s="2858"/>
      <c r="QO9" s="2858"/>
      <c r="QP9" s="2858"/>
      <c r="QQ9" s="2858"/>
      <c r="QR9" s="2858"/>
      <c r="QS9" s="2858"/>
      <c r="QT9" s="2858"/>
      <c r="QU9" s="2858"/>
      <c r="QV9" s="2858"/>
      <c r="QW9" s="2858"/>
      <c r="QX9" s="2858"/>
      <c r="QY9" s="2858"/>
      <c r="QZ9" s="2858"/>
      <c r="RA9" s="2858"/>
      <c r="RB9" s="2858"/>
      <c r="RC9" s="2858"/>
      <c r="RD9" s="2858"/>
      <c r="RE9" s="2858"/>
      <c r="RF9" s="2858"/>
      <c r="RG9" s="2858"/>
      <c r="RH9" s="2858"/>
      <c r="RI9" s="2858"/>
      <c r="RJ9" s="2858"/>
      <c r="RK9" s="2858"/>
      <c r="RL9" s="2858"/>
      <c r="RM9" s="2858"/>
      <c r="RN9" s="2858"/>
      <c r="RO9" s="2858"/>
      <c r="RP9" s="2858"/>
      <c r="RQ9" s="2858"/>
      <c r="RR9" s="2858"/>
      <c r="RS9" s="2858"/>
      <c r="RT9" s="2858"/>
      <c r="RU9" s="2858"/>
      <c r="RV9" s="2858"/>
      <c r="RW9" s="2858"/>
      <c r="RX9" s="2858"/>
      <c r="RY9" s="2858"/>
      <c r="RZ9" s="2858"/>
      <c r="SA9" s="2858"/>
      <c r="SB9" s="2858"/>
      <c r="SC9" s="2858"/>
      <c r="SD9" s="2858"/>
      <c r="SE9" s="2858"/>
      <c r="SF9" s="2858"/>
      <c r="SG9" s="2858"/>
      <c r="SH9" s="2858"/>
      <c r="SI9" s="2858"/>
      <c r="SJ9" s="2858"/>
      <c r="SK9" s="2858"/>
      <c r="SL9" s="2858"/>
      <c r="SM9" s="2858"/>
      <c r="SN9" s="2858"/>
      <c r="SO9" s="2858"/>
      <c r="SP9" s="2858"/>
      <c r="SQ9" s="2858"/>
      <c r="SR9" s="2858"/>
      <c r="SS9" s="2858"/>
      <c r="ST9" s="2858"/>
      <c r="SU9" s="2858"/>
      <c r="SV9" s="2858"/>
      <c r="SW9" s="2858"/>
      <c r="SX9" s="2858"/>
      <c r="SY9" s="2858"/>
      <c r="SZ9" s="2858"/>
      <c r="TA9" s="2858"/>
      <c r="TB9" s="2858"/>
      <c r="TC9" s="2858"/>
      <c r="TD9" s="2858"/>
      <c r="TE9" s="2858"/>
      <c r="TF9" s="2858"/>
      <c r="TG9" s="2858"/>
      <c r="TH9" s="2858"/>
      <c r="TI9" s="2858"/>
      <c r="TJ9" s="2858"/>
      <c r="TK9" s="2858"/>
      <c r="TL9" s="2858"/>
      <c r="TM9" s="2858"/>
      <c r="TN9" s="2858"/>
      <c r="TO9" s="2858"/>
      <c r="TP9" s="2858"/>
      <c r="TQ9" s="2858"/>
      <c r="TR9" s="2858"/>
      <c r="TS9" s="2858"/>
      <c r="TT9" s="2858"/>
      <c r="TU9" s="3937"/>
      <c r="TV9" s="3937"/>
      <c r="TW9" s="3937"/>
      <c r="TX9" s="3937"/>
      <c r="TY9" s="3937"/>
      <c r="TZ9" s="3937"/>
      <c r="UA9" s="3937"/>
      <c r="UB9" s="3937"/>
      <c r="UC9" s="3937"/>
      <c r="UD9" s="3937"/>
      <c r="UE9" s="3937"/>
      <c r="UF9" s="3937"/>
      <c r="UG9" s="3937"/>
      <c r="UH9" s="3937"/>
      <c r="UI9" s="3937"/>
      <c r="UJ9" s="3937"/>
      <c r="UK9" s="3937"/>
      <c r="UL9" s="3937"/>
      <c r="UM9" s="3937"/>
      <c r="UN9" s="3937"/>
      <c r="UO9" s="3937"/>
      <c r="UP9" s="2858"/>
      <c r="UQ9" s="2858"/>
      <c r="UR9" s="2858"/>
      <c r="US9" s="2858"/>
      <c r="UT9" s="2858"/>
      <c r="UU9" s="2858"/>
      <c r="UV9" s="2858"/>
      <c r="UW9" s="2858"/>
      <c r="UX9" s="2858"/>
      <c r="UY9" s="2858"/>
      <c r="UZ9" s="2858"/>
      <c r="VA9" s="2858"/>
      <c r="VB9" s="2858"/>
      <c r="VC9" s="2858"/>
      <c r="VD9" s="2858"/>
      <c r="VE9" s="2858"/>
      <c r="VF9" s="2858"/>
      <c r="VG9" s="2858"/>
      <c r="VH9" s="2858"/>
      <c r="VI9" s="2858"/>
      <c r="VJ9" s="2858"/>
      <c r="VK9" s="2858"/>
      <c r="VL9" s="2858"/>
      <c r="VM9" s="2858"/>
      <c r="VN9" s="2858"/>
      <c r="VO9" s="2858"/>
      <c r="VP9" s="2858"/>
      <c r="VQ9" s="2858"/>
      <c r="VR9" s="2858"/>
      <c r="VS9" s="2858"/>
      <c r="VT9" s="2858"/>
      <c r="VU9" s="2858"/>
      <c r="VV9" s="2858"/>
      <c r="VW9" s="2858"/>
      <c r="VX9" s="2858"/>
      <c r="VY9" s="2858"/>
      <c r="VZ9" s="2858"/>
      <c r="WA9" s="2858"/>
      <c r="WB9" s="2858"/>
      <c r="WC9" s="2858"/>
      <c r="WD9" s="2858"/>
      <c r="WE9" s="2858"/>
      <c r="WF9" s="2858"/>
      <c r="WG9" s="2858"/>
      <c r="WH9" s="2858"/>
      <c r="WI9" s="2858"/>
      <c r="WJ9" s="2858"/>
      <c r="WK9" s="2858"/>
      <c r="WL9" s="2858"/>
      <c r="WM9" s="2858"/>
      <c r="WN9" s="2858"/>
      <c r="WO9" s="2858"/>
      <c r="WP9" s="2858"/>
      <c r="WQ9" s="2858"/>
      <c r="WR9" s="2858"/>
      <c r="WS9" s="2858"/>
      <c r="WT9" s="2858"/>
      <c r="WU9" s="2858"/>
      <c r="WV9" s="2858"/>
      <c r="WW9" s="2858"/>
      <c r="WX9" s="2858"/>
      <c r="WY9" s="2858"/>
      <c r="WZ9" s="2858"/>
      <c r="XA9" s="2858"/>
      <c r="XB9" s="2858"/>
      <c r="XC9" s="2858"/>
      <c r="XD9" s="2858"/>
      <c r="XE9" s="2858"/>
      <c r="XF9" s="2858"/>
      <c r="XG9" s="2858"/>
      <c r="XH9" s="2858"/>
      <c r="XI9" s="2858"/>
      <c r="XJ9" s="2858"/>
      <c r="XK9" s="2858"/>
      <c r="XL9" s="2858"/>
      <c r="XM9" s="2858"/>
      <c r="XN9" s="2858"/>
      <c r="XO9" s="2858"/>
      <c r="XP9" s="2858"/>
      <c r="XQ9" s="2858"/>
      <c r="XR9" s="2858"/>
      <c r="XS9" s="2858"/>
      <c r="XT9" s="2858"/>
      <c r="XU9" s="2858"/>
      <c r="XV9" s="2858"/>
      <c r="XW9" s="2858"/>
      <c r="XX9" s="2858"/>
      <c r="XY9" s="2858"/>
      <c r="XZ9" s="2858"/>
      <c r="YA9" s="2858"/>
      <c r="YB9" s="2858"/>
      <c r="YC9" s="2858"/>
      <c r="YD9" s="2858"/>
      <c r="YE9" s="2858"/>
      <c r="YF9" s="2858"/>
      <c r="YG9" s="2858"/>
      <c r="YH9" s="2858"/>
      <c r="YI9" s="2858"/>
      <c r="YJ9" s="2858"/>
      <c r="YK9" s="2858"/>
      <c r="YL9" s="2858"/>
      <c r="YM9" s="2858"/>
      <c r="YN9" s="2858"/>
      <c r="YO9" s="2858"/>
      <c r="YP9" s="2858"/>
      <c r="YQ9" s="2858"/>
      <c r="YR9" s="2858"/>
      <c r="YS9" s="2858"/>
      <c r="YT9" s="2858"/>
      <c r="YU9" s="2858"/>
      <c r="YV9" s="2858"/>
      <c r="YW9" s="2858"/>
      <c r="YX9" s="2858"/>
      <c r="YY9" s="2858"/>
      <c r="YZ9" s="2858"/>
      <c r="ZA9" s="2858"/>
      <c r="ZB9" s="2858"/>
      <c r="ZC9" s="2858"/>
      <c r="ZD9" s="2858"/>
      <c r="ZE9" s="2858"/>
      <c r="ZF9" s="2858"/>
      <c r="ZG9" s="2858"/>
      <c r="ZH9" s="2858"/>
      <c r="ZI9" s="2858"/>
      <c r="ZJ9" s="2858"/>
      <c r="ZK9" s="2858"/>
      <c r="ZL9" s="2858"/>
      <c r="ZM9" s="2858"/>
      <c r="ZN9" s="2858"/>
      <c r="ZO9" s="2858"/>
      <c r="ZP9" s="2858"/>
      <c r="ZQ9" s="2858"/>
      <c r="ZR9" s="2858"/>
      <c r="ZS9" s="2858"/>
      <c r="ZT9" s="2858"/>
      <c r="ZU9" s="2858"/>
      <c r="ZV9" s="2858"/>
      <c r="ZW9" s="2858"/>
      <c r="ZX9" s="2858"/>
      <c r="ZY9" s="2858"/>
      <c r="ZZ9" s="2858"/>
      <c r="AAA9" s="2858"/>
      <c r="AAB9" s="2858"/>
      <c r="AAC9" s="2858"/>
      <c r="AAD9" s="2858"/>
      <c r="AAE9" s="2858"/>
      <c r="AAF9" s="2858"/>
      <c r="AAG9" s="2858"/>
      <c r="AAH9" s="2858"/>
      <c r="AAI9" s="2858"/>
      <c r="AAJ9" s="2858"/>
      <c r="AAK9" s="2858"/>
      <c r="AAL9" s="2858"/>
      <c r="AAM9" s="2858"/>
      <c r="AAN9" s="2858"/>
      <c r="AAO9" s="2858"/>
      <c r="AAP9" s="2858"/>
      <c r="AAQ9" s="2858"/>
      <c r="AAR9" s="2858"/>
      <c r="AAS9" s="2858"/>
      <c r="AAT9" s="2858"/>
      <c r="AAU9" s="2858"/>
      <c r="AAV9" s="2858"/>
      <c r="AAW9" s="2858"/>
      <c r="AAX9" s="2858"/>
      <c r="AAY9" s="2858"/>
      <c r="AAZ9" s="2858"/>
      <c r="ABA9" s="2858"/>
      <c r="ABB9" s="2858"/>
      <c r="ABC9" s="2858"/>
      <c r="ABD9" s="2858"/>
      <c r="ABE9" s="2858"/>
      <c r="ABF9" s="2858"/>
      <c r="ABG9" s="2858"/>
      <c r="ABH9" s="2858"/>
      <c r="ABI9" s="2858"/>
      <c r="ABJ9" s="2858"/>
      <c r="ABK9" s="2858"/>
      <c r="ABL9" s="2858"/>
      <c r="ABM9" s="2858"/>
      <c r="ABN9" s="2858"/>
      <c r="ABO9" s="2858"/>
      <c r="ABP9" s="2858"/>
      <c r="ABQ9" s="2858"/>
      <c r="ABR9" s="2858"/>
      <c r="ABS9" s="2858"/>
      <c r="ABT9" s="2858"/>
      <c r="ABU9" s="2858"/>
      <c r="ABV9" s="2858"/>
      <c r="ABW9" s="2858"/>
      <c r="ABX9" s="2858"/>
      <c r="ABY9" s="2858"/>
      <c r="ABZ9" s="2858"/>
      <c r="ACA9" s="2858"/>
      <c r="ACB9" s="2858"/>
      <c r="ACC9" s="2858"/>
      <c r="ACD9" s="2858"/>
      <c r="ACE9" s="2858"/>
      <c r="ACF9" s="2858"/>
      <c r="ACG9" s="2858"/>
      <c r="ACH9" s="2858"/>
      <c r="ACI9" s="2858"/>
      <c r="ACJ9" s="2858"/>
      <c r="ACK9" s="2858"/>
      <c r="ACL9" s="2858"/>
      <c r="ACM9" s="2858"/>
      <c r="ACN9" s="2858"/>
      <c r="ACO9" s="2858"/>
      <c r="ACP9" s="2858"/>
      <c r="ACQ9" s="2858"/>
      <c r="ACR9" s="2858"/>
      <c r="ACS9" s="2858"/>
      <c r="ACT9" s="2858"/>
      <c r="ACU9" s="2858"/>
      <c r="ACV9" s="2858"/>
      <c r="ACW9" s="2858"/>
      <c r="ACX9" s="2858"/>
      <c r="ACY9" s="2858"/>
      <c r="ACZ9" s="2858"/>
      <c r="ADA9" s="2858"/>
      <c r="ADB9" s="2858"/>
      <c r="ADC9" s="2858"/>
      <c r="ADD9" s="2858"/>
      <c r="ADE9" s="2858"/>
      <c r="ADF9" s="2858"/>
      <c r="ADG9" s="2858"/>
      <c r="ADH9" s="2858"/>
      <c r="ADI9" s="2858"/>
      <c r="ADJ9" s="2858"/>
      <c r="ADK9" s="2858"/>
      <c r="ADL9" s="2858"/>
      <c r="ADM9" s="2858"/>
      <c r="ADN9" s="2858"/>
      <c r="ADO9" s="2858"/>
      <c r="ADP9" s="2858"/>
      <c r="ADQ9" s="2858"/>
      <c r="ADR9" s="2858"/>
      <c r="ADS9" s="2858"/>
      <c r="ADT9" s="2858"/>
      <c r="ADU9" s="2858"/>
      <c r="ADV9" s="2858"/>
      <c r="ADW9" s="2858"/>
      <c r="ADX9" s="2858"/>
      <c r="ADY9" s="2858"/>
      <c r="ADZ9" s="2858"/>
      <c r="AEA9" s="2858"/>
      <c r="AEB9" s="2858"/>
      <c r="AEC9" s="2858"/>
      <c r="AED9" s="2858"/>
      <c r="AEE9" s="2858"/>
      <c r="AEF9" s="2858"/>
      <c r="AEG9" s="2858"/>
      <c r="AEH9" s="2858"/>
      <c r="AEI9" s="2858"/>
      <c r="AEJ9" s="2858"/>
      <c r="AEK9" s="2858"/>
      <c r="AEL9" s="2858"/>
      <c r="AEM9" s="2858"/>
      <c r="AEN9" s="2858"/>
      <c r="AEO9" s="2858"/>
      <c r="AEP9" s="2858"/>
      <c r="AEQ9" s="2858"/>
      <c r="AER9" s="2858"/>
      <c r="AES9" s="2858"/>
      <c r="AET9" s="2858"/>
      <c r="AEU9" s="2858"/>
      <c r="AEV9" s="2858"/>
      <c r="AEW9" s="2858"/>
      <c r="AEX9" s="2858"/>
      <c r="AEY9" s="2858"/>
      <c r="AEZ9" s="2858"/>
      <c r="AFA9" s="2858"/>
      <c r="AFB9" s="2858"/>
      <c r="AFC9" s="2858"/>
      <c r="AFD9" s="2858"/>
      <c r="AFE9" s="2858"/>
      <c r="AFF9" s="2858"/>
      <c r="AFG9" s="2858"/>
      <c r="AFH9" s="2858"/>
      <c r="AFI9" s="2858"/>
      <c r="AFJ9" s="2858"/>
      <c r="AFK9" s="2858"/>
      <c r="AFL9" s="2858"/>
      <c r="AFM9" s="2858"/>
      <c r="AFN9" s="2858"/>
      <c r="AFO9" s="2858"/>
      <c r="AFP9" s="2858"/>
      <c r="AFQ9" s="2858"/>
      <c r="AFR9" s="2858"/>
      <c r="AFS9" s="2858"/>
      <c r="AFT9" s="2858"/>
      <c r="AFU9" s="2858"/>
      <c r="AFV9" s="2858"/>
      <c r="AFW9" s="2858"/>
      <c r="AFX9" s="2858"/>
      <c r="AFY9" s="2858"/>
      <c r="AFZ9" s="2858"/>
      <c r="AGA9" s="2858"/>
      <c r="AGB9" s="2858"/>
      <c r="AGC9" s="2858"/>
      <c r="AGD9" s="2858"/>
      <c r="AGE9" s="2858"/>
      <c r="AGF9" s="2858"/>
      <c r="AGG9" s="2858"/>
      <c r="AGH9" s="2858"/>
      <c r="AGI9" s="2858"/>
      <c r="AGJ9" s="2858"/>
      <c r="AGK9" s="2858"/>
      <c r="AGL9" s="2858"/>
      <c r="AGM9" s="2858"/>
      <c r="AGN9" s="2858"/>
      <c r="AGO9" s="2858"/>
      <c r="AGP9" s="2858"/>
      <c r="AGQ9" s="2858"/>
      <c r="AGR9" s="2858"/>
      <c r="AGS9" s="2858"/>
      <c r="AGT9" s="2858"/>
      <c r="AGU9" s="2858"/>
      <c r="AGV9" s="2858"/>
      <c r="AGW9" s="2858"/>
      <c r="AGX9" s="2858"/>
      <c r="AGY9" s="2858"/>
      <c r="AGZ9" s="2858"/>
      <c r="AHA9" s="2858"/>
      <c r="AHB9" s="2858"/>
      <c r="AHC9" s="2858"/>
      <c r="AHD9" s="2858"/>
      <c r="AHE9" s="2858"/>
      <c r="AHF9" s="2858"/>
      <c r="AHG9" s="2858"/>
      <c r="AHH9" s="2858"/>
      <c r="AHI9" s="2858"/>
      <c r="AHJ9" s="2858"/>
      <c r="AHK9" s="2858"/>
      <c r="AHL9" s="2858"/>
      <c r="AHM9" s="2858"/>
      <c r="AHN9" s="2858"/>
      <c r="AHO9" s="2858"/>
      <c r="AHP9" s="2858"/>
      <c r="AHQ9" s="2858"/>
      <c r="AHR9" s="2858"/>
      <c r="AHS9" s="2858"/>
      <c r="AHT9" s="2858"/>
      <c r="AHU9" s="2858"/>
      <c r="AHV9" s="2858"/>
      <c r="AHW9" s="2858"/>
      <c r="AHX9" s="2858"/>
      <c r="AHY9" s="2858"/>
      <c r="AHZ9" s="2858"/>
      <c r="AIA9" s="2858"/>
      <c r="AIB9" s="2858"/>
      <c r="AIC9" s="2858"/>
      <c r="AID9" s="2858"/>
      <c r="AIE9" s="2858"/>
      <c r="AIF9" s="2858"/>
      <c r="AIG9" s="2858"/>
      <c r="AIH9" s="2858"/>
      <c r="AII9" s="2858"/>
      <c r="AIJ9" s="2858"/>
      <c r="AIK9" s="2858"/>
      <c r="AIL9" s="2858"/>
      <c r="AIM9" s="2858"/>
      <c r="AIN9" s="2858"/>
      <c r="AIO9" s="2858"/>
      <c r="AIP9" s="2858"/>
      <c r="AIQ9" s="2858"/>
      <c r="AIR9" s="2858"/>
      <c r="AIS9" s="2858"/>
      <c r="AIT9" s="2858"/>
      <c r="AIU9" s="2858"/>
      <c r="AIV9" s="2858"/>
      <c r="AIW9" s="2858"/>
      <c r="AIX9" s="2858"/>
      <c r="AIY9" s="2858"/>
      <c r="AIZ9" s="2858"/>
      <c r="AJA9" s="2858"/>
      <c r="AJB9" s="2858"/>
      <c r="AJC9" s="2858"/>
      <c r="AJD9" s="2858"/>
      <c r="AJE9" s="2858"/>
      <c r="AJF9" s="2858"/>
      <c r="AJG9" s="2858"/>
      <c r="AJH9" s="2858"/>
      <c r="AJI9" s="2858"/>
      <c r="AJJ9" s="2858"/>
      <c r="AJK9" s="2858"/>
      <c r="AJL9" s="2858"/>
      <c r="AJM9" s="2858"/>
      <c r="AJN9" s="2858"/>
      <c r="AJO9" s="2858"/>
      <c r="AJP9" s="2858"/>
      <c r="AJQ9" s="2858"/>
      <c r="AJR9" s="2858"/>
      <c r="AJS9" s="2858"/>
      <c r="AJT9" s="2858"/>
      <c r="AJU9" s="2858"/>
      <c r="AJV9" s="2858"/>
      <c r="AJW9" s="2858"/>
      <c r="AJX9" s="2858"/>
      <c r="AJY9" s="2858"/>
      <c r="AJZ9" s="2858"/>
      <c r="AKA9" s="2858"/>
      <c r="AKB9" s="2858"/>
      <c r="AKC9" s="2858"/>
      <c r="AKD9" s="2858"/>
      <c r="AKE9" s="2858"/>
      <c r="AKF9" s="2858"/>
      <c r="AKG9" s="2858"/>
      <c r="AKH9" s="2858"/>
      <c r="AKI9" s="2858"/>
      <c r="AKJ9" s="2858"/>
      <c r="AKK9" s="2858"/>
      <c r="AKL9" s="2858"/>
      <c r="AKM9" s="2858"/>
      <c r="AKN9" s="2858"/>
      <c r="AKO9" s="2858"/>
      <c r="AKP9" s="2858"/>
      <c r="AKQ9" s="2858"/>
      <c r="AKR9" s="2858"/>
      <c r="AKS9" s="2858"/>
      <c r="AKT9" s="2858"/>
      <c r="AKU9" s="2858"/>
      <c r="AKV9" s="2858"/>
      <c r="AKW9" s="2858"/>
      <c r="AKX9" s="2858"/>
      <c r="AKY9" s="2858"/>
      <c r="AKZ9" s="2858"/>
      <c r="ALA9" s="2858"/>
      <c r="ALB9" s="2858"/>
      <c r="ALC9" s="2858"/>
      <c r="ALD9" s="2858"/>
      <c r="ALE9" s="2858"/>
      <c r="ALF9" s="2858"/>
      <c r="ALG9" s="2858"/>
      <c r="ALH9" s="2858"/>
      <c r="ALI9" s="2858"/>
      <c r="ALJ9" s="2858"/>
      <c r="ALK9" s="2858"/>
      <c r="ALL9" s="2858"/>
      <c r="ALM9" s="2858"/>
      <c r="ALN9" s="2858"/>
      <c r="ALO9" s="2858"/>
      <c r="ALP9" s="2858"/>
      <c r="ALQ9" s="2858"/>
      <c r="ALR9" s="2858"/>
      <c r="ALS9" s="2858"/>
      <c r="ALT9" s="2858"/>
      <c r="ALU9" s="2858"/>
      <c r="ALV9" s="2858"/>
      <c r="ALW9" s="2858"/>
      <c r="ALX9" s="2858"/>
      <c r="ALY9" s="2858"/>
      <c r="ALZ9" s="2858"/>
      <c r="AMA9" s="2858"/>
      <c r="AMB9" s="2858"/>
      <c r="AMC9" s="2858"/>
      <c r="AMD9" s="2858"/>
      <c r="AME9" s="2858"/>
      <c r="AMF9" s="2858"/>
      <c r="AMG9" s="2858"/>
      <c r="AMH9" s="2858"/>
      <c r="AMI9" s="2858"/>
      <c r="AMJ9" s="2858"/>
      <c r="AMK9" s="2858"/>
      <c r="AML9" s="2858"/>
      <c r="AMM9" s="2858"/>
      <c r="AMN9" s="2858"/>
      <c r="AMO9" s="2858"/>
      <c r="AMP9" s="2858"/>
      <c r="AMQ9" s="2858"/>
      <c r="AMR9" s="2858"/>
      <c r="AMS9" s="2858"/>
      <c r="AMT9" s="2858"/>
      <c r="AMU9" s="2858"/>
      <c r="AMV9" s="2858"/>
      <c r="AMW9" s="2858"/>
      <c r="AMX9" s="2858"/>
      <c r="AMY9" s="2858"/>
      <c r="AMZ9" s="2858"/>
      <c r="ANA9" s="2858"/>
      <c r="ANB9" s="2858"/>
      <c r="ANC9" s="2858"/>
      <c r="AND9" s="2858"/>
      <c r="ANE9" s="2858"/>
      <c r="ANF9" s="2858"/>
      <c r="ANG9" s="2858"/>
      <c r="ANH9" s="2858"/>
      <c r="ANI9" s="2858"/>
      <c r="ANJ9" s="2858"/>
      <c r="ANK9" s="2858"/>
      <c r="ANL9" s="2858"/>
      <c r="ANM9" s="2858"/>
      <c r="ANN9" s="2858"/>
      <c r="ANO9" s="2858"/>
      <c r="ANP9" s="2858"/>
      <c r="ANQ9" s="2858"/>
      <c r="ANR9" s="2858"/>
      <c r="ANS9" s="2858"/>
      <c r="ANT9" s="2858"/>
      <c r="ANU9" s="2858"/>
      <c r="ANV9" s="2858"/>
      <c r="ANW9" s="2858"/>
      <c r="ANX9" s="2858"/>
      <c r="ANY9" s="2858"/>
      <c r="ANZ9" s="2858"/>
      <c r="AOA9" s="2858"/>
      <c r="AOB9" s="2858"/>
      <c r="AOC9" s="2858"/>
      <c r="AOD9" s="2858"/>
      <c r="AOE9" s="2858"/>
      <c r="AOF9" s="2858"/>
      <c r="AOG9" s="2858"/>
      <c r="AOH9" s="2858"/>
      <c r="AOI9" s="2858"/>
      <c r="AOJ9" s="2858"/>
      <c r="AOK9" s="2858"/>
      <c r="AOL9" s="2858"/>
      <c r="AOM9" s="2858"/>
      <c r="AON9" s="2858"/>
      <c r="AOO9" s="2858"/>
      <c r="AOP9" s="2858"/>
      <c r="AOQ9" s="2858"/>
      <c r="AOR9" s="2858"/>
      <c r="AOS9" s="2858"/>
      <c r="AOT9" s="2858"/>
      <c r="AOU9" s="2858"/>
      <c r="AOV9" s="2858"/>
      <c r="AOW9" s="2858"/>
      <c r="AOX9" s="2858"/>
      <c r="AOY9" s="2858"/>
      <c r="AOZ9" s="2858"/>
      <c r="APA9" s="2858"/>
      <c r="APB9" s="2858"/>
      <c r="APC9" s="2858"/>
      <c r="APD9" s="2858"/>
      <c r="APE9" s="2858"/>
      <c r="APF9" s="2858"/>
      <c r="APG9" s="2858"/>
      <c r="APH9" s="2858"/>
      <c r="API9" s="2858"/>
      <c r="APJ9" s="2858"/>
      <c r="APK9" s="2858"/>
      <c r="APL9" s="2858"/>
      <c r="APM9" s="2858"/>
      <c r="APN9" s="2858"/>
      <c r="APO9" s="2858"/>
      <c r="APP9" s="2858"/>
      <c r="APQ9" s="2858"/>
      <c r="APR9" s="2858"/>
      <c r="APS9" s="2858"/>
      <c r="APT9" s="2858"/>
      <c r="APU9" s="2858"/>
      <c r="APV9" s="2858"/>
      <c r="APW9" s="2858"/>
      <c r="APX9" s="2858"/>
      <c r="APY9" s="2858"/>
      <c r="APZ9" s="2858"/>
      <c r="AQA9" s="2858"/>
      <c r="AQB9" s="2858"/>
      <c r="AQC9" s="2858"/>
      <c r="AQD9" s="2858"/>
      <c r="AQE9" s="2858"/>
      <c r="AQF9" s="2858"/>
      <c r="AQG9" s="2858"/>
      <c r="AQH9" s="2858"/>
      <c r="AQI9" s="2858"/>
      <c r="AQJ9" s="2858"/>
      <c r="AQK9" s="2858"/>
      <c r="AQL9" s="2858"/>
      <c r="AQM9" s="2858"/>
      <c r="AQN9" s="2858"/>
      <c r="AQO9" s="2858"/>
      <c r="AQP9" s="2858"/>
      <c r="AQQ9" s="2858"/>
      <c r="AQR9" s="2858"/>
      <c r="AQS9" s="2858"/>
      <c r="AQT9" s="2858"/>
      <c r="AQU9" s="2858"/>
      <c r="AQV9" s="2858"/>
      <c r="AQW9" s="2858"/>
      <c r="AQX9" s="2858"/>
      <c r="AQY9" s="2858"/>
      <c r="AQZ9" s="2858"/>
      <c r="ARA9" s="2858"/>
      <c r="ARB9" s="2858"/>
      <c r="ARC9" s="2858"/>
      <c r="ARD9" s="2858"/>
      <c r="ARE9" s="2858"/>
      <c r="ARF9" s="2858"/>
      <c r="ARG9" s="2858"/>
      <c r="ARH9" s="2858"/>
      <c r="ARI9" s="2858"/>
      <c r="ARJ9" s="2858"/>
      <c r="ARK9" s="2858"/>
      <c r="ARL9" s="2858"/>
      <c r="ARM9" s="2858"/>
      <c r="ARN9" s="2858"/>
      <c r="ARO9" s="2858"/>
      <c r="ARP9" s="2858"/>
      <c r="ARQ9" s="2858"/>
      <c r="ARR9" s="2858"/>
      <c r="ARS9" s="2858"/>
      <c r="ART9" s="2858"/>
      <c r="ARU9" s="2858"/>
      <c r="ARV9" s="2858"/>
      <c r="ARW9" s="2858"/>
      <c r="ARX9" s="2858"/>
      <c r="ARY9" s="2858"/>
      <c r="ARZ9" s="2858"/>
      <c r="ASA9" s="2858"/>
      <c r="ASB9" s="2858"/>
      <c r="ASC9" s="2858"/>
      <c r="ASD9" s="2858"/>
      <c r="ASE9" s="2858"/>
      <c r="ASF9" s="2858"/>
      <c r="ASG9" s="2858"/>
      <c r="ASH9" s="2858"/>
      <c r="ASI9" s="2858"/>
      <c r="ASJ9" s="2858"/>
      <c r="ASK9" s="2858"/>
      <c r="ASL9" s="2858"/>
      <c r="ASM9" s="2858"/>
      <c r="ASN9" s="2858"/>
      <c r="ASO9" s="2858"/>
      <c r="ASP9" s="2858"/>
      <c r="ASQ9" s="2858"/>
      <c r="ASR9" s="2858"/>
      <c r="ASS9" s="2858"/>
      <c r="AST9" s="2858"/>
      <c r="ASU9" s="2858"/>
      <c r="ASV9" s="2858"/>
      <c r="ASW9" s="2858"/>
      <c r="ASX9" s="2858"/>
      <c r="ASY9" s="2858"/>
      <c r="ASZ9" s="2858"/>
      <c r="ATA9" s="2858"/>
      <c r="ATB9" s="2858"/>
      <c r="ATC9" s="2858"/>
      <c r="ATD9" s="2858"/>
      <c r="ATE9" s="2858"/>
      <c r="ATF9" s="2858"/>
      <c r="ATG9" s="2858"/>
      <c r="ATH9" s="2858"/>
      <c r="ATI9" s="2858"/>
      <c r="ATJ9" s="2858"/>
      <c r="ATK9" s="2858"/>
      <c r="ATL9" s="2858"/>
      <c r="ATM9" s="2858"/>
      <c r="ATN9" s="2858"/>
      <c r="ATO9" s="2858"/>
      <c r="ATP9" s="2858"/>
      <c r="ATQ9" s="2858"/>
      <c r="ATR9" s="2858"/>
      <c r="ATS9" s="2858"/>
      <c r="ATT9" s="2858"/>
      <c r="ATU9" s="2858"/>
      <c r="ATV9" s="2858"/>
      <c r="ATW9" s="2858"/>
      <c r="ATX9" s="2858"/>
      <c r="ATY9" s="2858"/>
      <c r="ATZ9" s="2858"/>
      <c r="AUA9" s="2858"/>
      <c r="AUB9" s="2858"/>
      <c r="AUC9" s="2858"/>
      <c r="AUD9" s="2858"/>
      <c r="AUE9" s="2858"/>
      <c r="AUF9" s="2858"/>
      <c r="AUG9" s="2858"/>
      <c r="AUH9" s="2858"/>
      <c r="AUI9" s="2858"/>
      <c r="AUJ9" s="2858"/>
      <c r="AUK9" s="2858"/>
      <c r="AUL9" s="2858"/>
      <c r="AUM9" s="2858"/>
      <c r="AUN9" s="2858"/>
      <c r="AUO9" s="2858"/>
      <c r="AUP9" s="2858"/>
      <c r="AUQ9" s="2858"/>
      <c r="AUR9" s="2858"/>
      <c r="AUS9" s="2858"/>
      <c r="AUT9" s="2858"/>
      <c r="AUU9" s="2858"/>
      <c r="AUV9" s="2858"/>
      <c r="AUW9" s="2858"/>
      <c r="AUX9" s="2858"/>
      <c r="AUY9" s="2858"/>
      <c r="AUZ9" s="2858"/>
      <c r="AVA9" s="2858"/>
      <c r="AVB9" s="2858"/>
      <c r="AVC9" s="2858"/>
      <c r="AVD9" s="2858"/>
      <c r="AVE9" s="2858"/>
      <c r="AVF9" s="2858"/>
      <c r="AVG9" s="2858"/>
      <c r="AVH9" s="2858"/>
      <c r="AVI9" s="2858"/>
      <c r="AVJ9" s="2858"/>
      <c r="AVK9" s="2858"/>
      <c r="AVL9" s="2858"/>
      <c r="AVM9" s="2858"/>
      <c r="AVN9" s="2858"/>
      <c r="AVO9" s="2858"/>
      <c r="AVP9" s="2858"/>
      <c r="AVQ9" s="2858"/>
      <c r="AVR9" s="2858"/>
      <c r="AVS9" s="2858"/>
      <c r="AVT9" s="2858"/>
      <c r="AVU9" s="2858"/>
      <c r="AVV9" s="2858"/>
      <c r="AVW9" s="2858"/>
      <c r="AVX9" s="2858"/>
      <c r="AVY9" s="2858"/>
      <c r="AVZ9" s="2858"/>
      <c r="AWA9" s="2858"/>
      <c r="AWB9" s="2858"/>
      <c r="AWC9" s="2858"/>
      <c r="AWD9" s="2858"/>
      <c r="AWE9" s="2858"/>
      <c r="AWF9" s="2858"/>
      <c r="AWG9" s="2858"/>
      <c r="AWH9" s="2858"/>
      <c r="AWI9" s="2858"/>
      <c r="AWJ9" s="2858"/>
      <c r="AWK9" s="2858"/>
      <c r="AWL9" s="2858"/>
      <c r="AWM9" s="2858"/>
      <c r="AWN9" s="2858"/>
      <c r="AWO9" s="2858"/>
      <c r="AWP9" s="2858"/>
      <c r="AWQ9" s="2858"/>
      <c r="AWR9" s="2858"/>
      <c r="AWS9" s="2858"/>
      <c r="AWT9" s="2858"/>
      <c r="AWU9" s="2858"/>
      <c r="AWV9" s="2858"/>
      <c r="AWW9" s="2858"/>
      <c r="AWX9" s="2858"/>
      <c r="AWY9" s="2858"/>
      <c r="AWZ9" s="2858"/>
      <c r="AXA9" s="2858"/>
      <c r="AXB9" s="2858"/>
      <c r="AXC9" s="2858"/>
      <c r="AXD9" s="2858"/>
      <c r="AXE9" s="2858"/>
      <c r="AXF9" s="2858"/>
      <c r="AXG9" s="2858"/>
      <c r="AXH9" s="2858"/>
      <c r="AXI9" s="2858"/>
      <c r="AXJ9" s="2858"/>
      <c r="AXK9" s="2858"/>
      <c r="AXL9" s="2858"/>
      <c r="AXM9" s="2858"/>
      <c r="AXN9" s="2858"/>
      <c r="AXO9" s="2858"/>
      <c r="AXP9" s="2858"/>
      <c r="AXQ9" s="2858"/>
      <c r="AXR9" s="2858"/>
      <c r="AXS9" s="2858"/>
      <c r="AXT9" s="2858"/>
      <c r="AXU9" s="2858"/>
      <c r="AXV9" s="2858"/>
      <c r="AXW9" s="2858"/>
      <c r="AXX9" s="2858"/>
      <c r="AXY9" s="2858"/>
      <c r="AXZ9" s="2858"/>
      <c r="AYA9" s="2858"/>
      <c r="AYB9" s="2858"/>
      <c r="AYC9" s="2858"/>
      <c r="AYD9" s="2858"/>
      <c r="AYE9" s="2858"/>
      <c r="AYF9" s="2858"/>
      <c r="AYG9" s="2858"/>
      <c r="AYH9" s="2858"/>
      <c r="AYI9" s="2858"/>
      <c r="AYJ9" s="2858"/>
      <c r="AYK9" s="2858"/>
      <c r="AYL9" s="2858"/>
      <c r="AYM9" s="2858"/>
      <c r="AYN9" s="2858"/>
      <c r="AYO9" s="2858"/>
      <c r="AYP9" s="2858"/>
      <c r="AYQ9" s="2858"/>
      <c r="AYR9" s="2858"/>
      <c r="AYS9" s="2858"/>
      <c r="AYT9" s="2858"/>
      <c r="AYU9" s="2858"/>
      <c r="AYV9" s="2858"/>
      <c r="AYW9" s="2858"/>
      <c r="AYX9" s="2858"/>
      <c r="AYY9" s="2858"/>
      <c r="AYZ9" s="2858"/>
      <c r="AZA9" s="2858"/>
      <c r="AZB9" s="2858"/>
      <c r="AZC9" s="2858"/>
      <c r="AZD9" s="2858"/>
      <c r="AZE9" s="2858"/>
      <c r="AZF9" s="2858"/>
      <c r="AZG9" s="2858"/>
      <c r="AZH9" s="2858"/>
      <c r="AZI9" s="2858"/>
      <c r="AZJ9" s="2858"/>
      <c r="AZK9" s="2858"/>
      <c r="AZL9" s="2858"/>
      <c r="AZM9" s="2858"/>
      <c r="AZN9" s="2858"/>
      <c r="AZO9" s="2858"/>
      <c r="AZP9" s="2858"/>
      <c r="AZQ9" s="2858"/>
      <c r="AZR9" s="2858"/>
      <c r="AZS9" s="2858"/>
      <c r="AZT9" s="2858"/>
      <c r="AZU9" s="2858"/>
      <c r="AZV9" s="2858"/>
      <c r="AZW9" s="2858"/>
      <c r="AZX9" s="2858"/>
      <c r="AZY9" s="2858"/>
      <c r="AZZ9" s="2858"/>
      <c r="BAA9" s="2858"/>
      <c r="BAB9" s="2858"/>
      <c r="BAC9" s="2858"/>
      <c r="BAD9" s="2858"/>
      <c r="BAE9" s="2858"/>
      <c r="BAF9" s="2858"/>
      <c r="BAG9" s="2858"/>
      <c r="BAH9" s="2858"/>
      <c r="BAI9" s="2858"/>
      <c r="BAJ9" s="2858"/>
      <c r="BAK9" s="2858"/>
      <c r="BAL9" s="2858"/>
      <c r="BAM9" s="2858"/>
      <c r="BAN9" s="2858"/>
      <c r="BAO9" s="2858"/>
      <c r="BAP9" s="2858"/>
      <c r="BAQ9" s="2858"/>
      <c r="BAR9" s="2858"/>
      <c r="BAS9" s="2858"/>
      <c r="BAT9" s="2858"/>
      <c r="BAU9" s="2858"/>
      <c r="BAV9" s="2858"/>
      <c r="BAW9" s="2858"/>
      <c r="BAX9" s="2858"/>
      <c r="BAY9" s="2858"/>
      <c r="BAZ9" s="2858"/>
      <c r="BBA9" s="2858"/>
      <c r="BBB9" s="2858"/>
      <c r="BBC9" s="2858"/>
      <c r="BBD9" s="2858"/>
      <c r="BBE9" s="2858"/>
      <c r="BBF9" s="2858"/>
      <c r="BBG9" s="2858"/>
      <c r="BBH9" s="2858"/>
      <c r="BBI9" s="2858"/>
      <c r="BBJ9" s="2858"/>
      <c r="BBK9" s="2858"/>
      <c r="BBL9" s="2858"/>
      <c r="BBM9" s="2858"/>
      <c r="BBN9" s="2858"/>
      <c r="BBO9" s="2858"/>
      <c r="BBP9" s="2858"/>
      <c r="BBQ9" s="2858"/>
      <c r="BBR9" s="2858"/>
      <c r="BBS9" s="2858"/>
      <c r="BBT9" s="2858"/>
      <c r="BBU9" s="2858"/>
      <c r="BBV9" s="2858"/>
      <c r="BBW9" s="2858"/>
      <c r="BBX9" s="2858"/>
      <c r="BBY9" s="2858"/>
      <c r="BBZ9" s="2858"/>
      <c r="BCA9" s="2858"/>
      <c r="BCB9" s="2858"/>
      <c r="BCC9" s="2858"/>
      <c r="BCD9" s="2858"/>
      <c r="BCE9" s="2858"/>
      <c r="BCF9" s="2858"/>
      <c r="BCG9" s="2858"/>
      <c r="BCH9" s="2858"/>
      <c r="BCI9" s="2858"/>
      <c r="BCJ9" s="2858"/>
      <c r="BCK9" s="2858"/>
      <c r="BCL9" s="2858"/>
      <c r="BCM9" s="2858"/>
      <c r="BCN9" s="2858"/>
      <c r="BCO9" s="2858"/>
      <c r="BCP9" s="2858"/>
      <c r="BCQ9" s="2858"/>
      <c r="BCR9" s="2858"/>
      <c r="BCS9" s="2858"/>
      <c r="BCT9" s="2858"/>
      <c r="BCU9" s="2858"/>
      <c r="BCV9" s="2858"/>
      <c r="BCW9" s="2858"/>
      <c r="BCX9" s="2858"/>
      <c r="BCY9" s="2858"/>
      <c r="BCZ9" s="2858"/>
      <c r="BDA9" s="2858"/>
      <c r="BDB9" s="2858"/>
      <c r="BDC9" s="2858"/>
      <c r="BDD9" s="2858"/>
      <c r="BDE9" s="2858"/>
      <c r="BDF9" s="2858"/>
      <c r="BDG9" s="2858"/>
      <c r="BDH9" s="2858"/>
      <c r="BDI9" s="2858"/>
      <c r="BDJ9" s="2858"/>
      <c r="BDK9" s="2858"/>
      <c r="BDL9" s="2858"/>
      <c r="BDM9" s="2858"/>
      <c r="BDN9" s="2858"/>
      <c r="BDO9" s="2858"/>
      <c r="BDP9" s="2858"/>
      <c r="BDQ9" s="2858"/>
      <c r="BDR9" s="2858"/>
      <c r="BDS9" s="2858"/>
      <c r="BDT9" s="2858"/>
      <c r="BDU9" s="2858"/>
      <c r="BDV9" s="2858"/>
      <c r="BDW9" s="2858"/>
      <c r="BDX9" s="2858"/>
      <c r="BDY9" s="2858"/>
      <c r="BDZ9" s="2858"/>
      <c r="BEA9" s="2858"/>
      <c r="BEB9" s="2858"/>
      <c r="BEC9" s="2858"/>
      <c r="BED9" s="2858"/>
      <c r="BEE9" s="2858"/>
      <c r="BEF9" s="2858"/>
      <c r="BEG9" s="2858"/>
      <c r="BEH9" s="2858"/>
      <c r="BEI9" s="2858"/>
      <c r="BEJ9" s="2858"/>
      <c r="BEK9" s="2858"/>
      <c r="BEL9" s="2858"/>
      <c r="BEM9" s="2858"/>
      <c r="BEN9" s="2858"/>
      <c r="BEO9" s="2858"/>
      <c r="BEP9" s="2858"/>
      <c r="BEQ9" s="2858"/>
      <c r="BER9" s="2858"/>
      <c r="BES9" s="2858"/>
      <c r="BET9" s="2858"/>
      <c r="BEU9" s="2858"/>
      <c r="BEV9" s="2858"/>
      <c r="BEW9" s="2858"/>
      <c r="BEX9" s="2858"/>
      <c r="BEY9" s="2858"/>
      <c r="BEZ9" s="2858"/>
      <c r="BFA9" s="2858"/>
      <c r="BFB9" s="2858"/>
      <c r="BFC9" s="2858"/>
      <c r="BFD9" s="2858"/>
      <c r="BFE9" s="2858"/>
      <c r="BFF9" s="2858"/>
      <c r="BFG9" s="2858"/>
      <c r="BFH9" s="2858"/>
      <c r="BFI9" s="2858"/>
      <c r="BFJ9" s="2858"/>
      <c r="BFK9" s="2858"/>
      <c r="BFL9" s="2858"/>
      <c r="BFM9" s="2858"/>
      <c r="BFN9" s="2858"/>
      <c r="BFO9" s="2858"/>
      <c r="BFP9" s="2858"/>
      <c r="BFQ9" s="2858"/>
      <c r="BFR9" s="2858"/>
      <c r="BFS9" s="2858"/>
      <c r="BFT9" s="2858"/>
      <c r="BFU9" s="2858"/>
      <c r="BFV9" s="2858"/>
      <c r="BFW9" s="2858"/>
      <c r="BFX9" s="2858"/>
      <c r="BFY9" s="2858"/>
      <c r="BFZ9" s="2858"/>
      <c r="BGA9" s="2858"/>
      <c r="BGB9" s="2858"/>
      <c r="BGC9" s="2858"/>
      <c r="BGD9" s="2858"/>
      <c r="BGE9" s="2858"/>
      <c r="BGF9" s="2858"/>
      <c r="BGG9" s="2858"/>
      <c r="BGH9" s="2858"/>
      <c r="BGI9" s="2858"/>
      <c r="BGJ9" s="2858"/>
      <c r="BGK9" s="2858"/>
      <c r="BGL9" s="2858"/>
      <c r="BGM9" s="2858"/>
      <c r="BGN9" s="2858"/>
      <c r="BGO9" s="2858"/>
      <c r="BGP9" s="2858"/>
      <c r="BGQ9" s="2858"/>
      <c r="BGR9" s="2858"/>
      <c r="BGS9" s="2858"/>
      <c r="BGT9" s="2858"/>
      <c r="BGU9" s="2858"/>
      <c r="BGV9" s="2858"/>
      <c r="BGW9" s="2858"/>
      <c r="BGX9" s="2858"/>
      <c r="BGY9" s="2858"/>
      <c r="BGZ9" s="2858"/>
      <c r="BHA9" s="2858"/>
      <c r="BHB9" s="2858"/>
      <c r="BHC9" s="2858"/>
      <c r="BHD9" s="2858"/>
      <c r="BHE9" s="2858"/>
      <c r="BHF9" s="2858"/>
      <c r="BHG9" s="2858"/>
      <c r="BHH9" s="2858"/>
      <c r="BHI9" s="2858"/>
      <c r="BHJ9" s="2858"/>
      <c r="BHK9" s="2858"/>
      <c r="BHL9" s="2858"/>
      <c r="BHM9" s="2858"/>
      <c r="BHN9" s="2858"/>
      <c r="BHO9" s="2858"/>
      <c r="BHP9" s="2858"/>
      <c r="BHQ9" s="2858"/>
      <c r="BHR9" s="2858"/>
      <c r="BHS9" s="2858"/>
      <c r="BHT9" s="2858"/>
      <c r="BHU9" s="2858"/>
      <c r="BHV9" s="2858"/>
      <c r="BHW9" s="2858"/>
      <c r="BHX9" s="2858"/>
      <c r="BHY9" s="2858"/>
      <c r="BHZ9" s="2858"/>
      <c r="BIA9" s="2858"/>
      <c r="BIB9" s="2858"/>
      <c r="BIC9" s="2858"/>
      <c r="BID9" s="2858"/>
      <c r="BIE9" s="2858"/>
      <c r="BIF9" s="2858"/>
      <c r="BIG9" s="2858"/>
      <c r="BIH9" s="2858"/>
      <c r="BII9" s="2858"/>
      <c r="BIJ9" s="2858"/>
      <c r="BIK9" s="2858"/>
      <c r="BIL9" s="2858"/>
      <c r="BIM9" s="2858"/>
      <c r="BIN9" s="2858"/>
      <c r="BIO9" s="2858"/>
      <c r="BIP9" s="2858"/>
      <c r="BIQ9" s="2858"/>
      <c r="BIR9" s="2858"/>
      <c r="BIS9" s="2858"/>
      <c r="BIT9" s="2858"/>
      <c r="BIU9" s="2858"/>
      <c r="BIV9" s="2858"/>
      <c r="BIW9" s="2858"/>
      <c r="BIX9" s="2858"/>
      <c r="BIY9" s="2858"/>
      <c r="BIZ9" s="2858"/>
      <c r="BJA9" s="2858"/>
      <c r="BJB9" s="2858"/>
      <c r="BJC9" s="2858"/>
      <c r="BJD9" s="2858"/>
      <c r="BJE9" s="2858"/>
      <c r="BJF9" s="2858"/>
      <c r="BJG9" s="2858"/>
      <c r="BJH9" s="2858"/>
      <c r="BJI9" s="2858"/>
      <c r="BJJ9" s="2858"/>
      <c r="BJK9" s="2858"/>
      <c r="BJL9" s="2858"/>
      <c r="BJM9" s="2858"/>
      <c r="BJN9" s="2858"/>
      <c r="BJO9" s="2858"/>
      <c r="BJP9" s="2858"/>
      <c r="BJQ9" s="2858"/>
      <c r="BJR9" s="2858"/>
      <c r="BJS9" s="2858"/>
      <c r="BJT9" s="2858"/>
      <c r="BJU9" s="2858"/>
      <c r="BJV9" s="2858"/>
      <c r="BJW9" s="2858"/>
      <c r="BJX9" s="2858"/>
      <c r="BJY9" s="2858"/>
      <c r="BJZ9" s="2858"/>
      <c r="BKA9" s="2858"/>
      <c r="BKB9" s="2858"/>
      <c r="BKC9" s="2858"/>
      <c r="BKD9" s="2858"/>
      <c r="BKE9" s="2858"/>
      <c r="BKF9" s="2858"/>
      <c r="BKG9" s="2858"/>
      <c r="BKH9" s="2858"/>
      <c r="BKI9" s="2858"/>
      <c r="BKJ9" s="2858"/>
      <c r="BKK9" s="2858"/>
      <c r="BKL9" s="2858"/>
      <c r="BKM9" s="2858"/>
      <c r="BKN9" s="2858"/>
      <c r="BKO9" s="2858"/>
      <c r="BKP9" s="2858"/>
      <c r="BKQ9" s="2858"/>
      <c r="BKR9" s="2858"/>
      <c r="BKS9" s="2858"/>
      <c r="BKT9" s="2858"/>
      <c r="BKU9" s="2858"/>
      <c r="BKV9" s="2858"/>
      <c r="BKW9" s="2858"/>
      <c r="BKX9" s="2858"/>
      <c r="BKY9" s="2858"/>
      <c r="BKZ9" s="2858"/>
      <c r="BLA9" s="2858"/>
      <c r="BLB9" s="2858"/>
      <c r="BLC9" s="2858"/>
      <c r="BLD9" s="2858"/>
      <c r="BLE9" s="2858"/>
      <c r="BLF9" s="2858"/>
      <c r="BLG9" s="2858"/>
      <c r="BLH9" s="2858"/>
      <c r="BLI9" s="2858"/>
      <c r="BLJ9" s="2858"/>
      <c r="BLK9" s="2858"/>
      <c r="BLL9" s="2858"/>
      <c r="BLM9" s="2858"/>
      <c r="BLN9" s="2858"/>
      <c r="BLO9" s="2858"/>
      <c r="BLP9" s="2858"/>
      <c r="BLQ9" s="2858"/>
      <c r="BLR9" s="2858"/>
      <c r="BLS9" s="2858"/>
      <c r="BLT9" s="2858"/>
      <c r="BLU9" s="2858"/>
      <c r="BLV9" s="2858"/>
      <c r="BLW9" s="2858"/>
      <c r="BLX9" s="2858"/>
      <c r="BLY9" s="2858"/>
      <c r="BLZ9" s="2858"/>
      <c r="BMA9" s="2858"/>
      <c r="BMB9" s="2858"/>
      <c r="BMC9" s="2858"/>
      <c r="BMD9" s="2858"/>
      <c r="BME9" s="2858"/>
      <c r="BMF9" s="2858"/>
      <c r="BMG9" s="2858"/>
      <c r="BMH9" s="2858"/>
      <c r="BMI9" s="2858"/>
      <c r="BMJ9" s="2858"/>
      <c r="BMK9" s="2858"/>
      <c r="BML9" s="2858"/>
      <c r="BMM9" s="2858"/>
      <c r="BMN9" s="2858"/>
      <c r="BMO9" s="2858"/>
      <c r="BMP9" s="2858"/>
      <c r="BMQ9" s="2858"/>
      <c r="BMR9" s="2858"/>
      <c r="BMS9" s="2858"/>
      <c r="BMT9" s="2858"/>
      <c r="BMU9" s="2858"/>
      <c r="BMV9" s="2858"/>
      <c r="BMW9" s="2858"/>
      <c r="BMX9" s="2858"/>
      <c r="BMY9" s="2858"/>
      <c r="BMZ9" s="2858"/>
      <c r="BNA9" s="2858"/>
      <c r="BNB9" s="2858"/>
      <c r="BNC9" s="2858"/>
      <c r="BND9" s="2858"/>
      <c r="BNE9" s="2858"/>
      <c r="BNF9" s="2858"/>
      <c r="BNG9" s="2858"/>
      <c r="BNH9" s="2858"/>
      <c r="BNI9" s="2858"/>
      <c r="BNJ9" s="2858"/>
      <c r="BNK9" s="2858"/>
      <c r="BNL9" s="2858"/>
      <c r="BNM9" s="2858"/>
      <c r="BNN9" s="2858"/>
      <c r="BNO9" s="2858"/>
      <c r="BNP9" s="2858"/>
      <c r="BNQ9" s="2858"/>
      <c r="BNR9" s="2858"/>
      <c r="BNS9" s="2858"/>
      <c r="BNT9" s="2858"/>
      <c r="BNU9" s="2858"/>
      <c r="BNV9" s="2858"/>
      <c r="BNW9" s="2858"/>
      <c r="BNX9" s="2858"/>
      <c r="BNY9" s="2858"/>
      <c r="BNZ9" s="2858"/>
      <c r="BOA9" s="2858"/>
      <c r="BOB9" s="2858"/>
      <c r="BOC9" s="2858"/>
      <c r="BOD9" s="2858"/>
      <c r="BOE9" s="2858"/>
      <c r="BOF9" s="2858"/>
      <c r="BOG9" s="2858"/>
      <c r="BOH9" s="2858"/>
      <c r="BOI9" s="2858"/>
      <c r="BOJ9" s="2858"/>
      <c r="BOK9" s="2858"/>
      <c r="BOL9" s="2858"/>
      <c r="BOM9" s="2858"/>
      <c r="BON9" s="2858"/>
      <c r="BOO9" s="2858"/>
      <c r="BOP9" s="2858"/>
      <c r="BOQ9" s="2858"/>
      <c r="BOR9" s="2858"/>
      <c r="BOS9" s="2858"/>
      <c r="BOT9" s="2858"/>
      <c r="BOU9" s="2858"/>
      <c r="BOV9" s="2858"/>
      <c r="BOW9" s="2858"/>
      <c r="BOX9" s="2858"/>
      <c r="BOY9" s="2858"/>
      <c r="BOZ9" s="2858"/>
      <c r="BPA9" s="2858"/>
      <c r="BPB9" s="2858"/>
      <c r="BPC9" s="2858"/>
      <c r="BPD9" s="2858"/>
      <c r="BPE9" s="2858"/>
      <c r="BPF9" s="2858"/>
      <c r="BPG9" s="2858"/>
      <c r="BPH9" s="2858"/>
      <c r="BPI9" s="2858"/>
      <c r="BPJ9" s="2858"/>
      <c r="BPK9" s="2858"/>
      <c r="BPL9" s="2858"/>
      <c r="BPM9" s="2858"/>
      <c r="BPN9" s="2858"/>
      <c r="BPO9" s="2858"/>
      <c r="BPP9" s="2858"/>
      <c r="BPQ9" s="2858"/>
      <c r="BPR9" s="2858"/>
      <c r="BPS9" s="2858"/>
      <c r="BPT9" s="2858"/>
      <c r="BPU9" s="2858"/>
      <c r="BPV9" s="2858"/>
      <c r="BPW9" s="2858"/>
      <c r="BPX9" s="2858"/>
      <c r="BPY9" s="2858"/>
      <c r="BPZ9" s="2858"/>
      <c r="BQA9" s="2858"/>
      <c r="BQB9" s="2858"/>
      <c r="BQC9" s="2858"/>
      <c r="BQD9" s="2858"/>
      <c r="BQE9" s="2858"/>
      <c r="BQF9" s="2858"/>
      <c r="BQG9" s="2858"/>
      <c r="BQH9" s="2858"/>
      <c r="BQI9" s="2858"/>
      <c r="BQJ9" s="2858"/>
      <c r="BQK9" s="2858"/>
      <c r="BQL9" s="2858"/>
      <c r="BQM9" s="2858"/>
      <c r="BQN9" s="2858"/>
      <c r="BQO9" s="2858"/>
      <c r="BQP9" s="2858"/>
      <c r="BQQ9" s="2858"/>
      <c r="BQR9" s="2858"/>
      <c r="BQS9" s="2858"/>
      <c r="BQT9" s="2858"/>
      <c r="BQU9" s="2858"/>
      <c r="BQV9" s="2858"/>
      <c r="BQW9" s="2858"/>
      <c r="BQX9" s="2858"/>
      <c r="BQY9" s="2858"/>
      <c r="BQZ9" s="2858"/>
      <c r="BRA9" s="2858"/>
      <c r="BRB9" s="2858"/>
      <c r="BRC9" s="2858"/>
      <c r="BRD9" s="2858"/>
      <c r="BRE9" s="2858"/>
      <c r="BRF9" s="2858"/>
      <c r="BRG9" s="2858"/>
      <c r="BRH9" s="2858"/>
      <c r="BRI9" s="2858"/>
      <c r="BRJ9" s="2858"/>
      <c r="BRK9" s="2858"/>
      <c r="BRL9" s="2858"/>
      <c r="BRM9" s="2858"/>
      <c r="BRN9" s="2858"/>
      <c r="BRO9" s="2858"/>
      <c r="BRP9" s="2858"/>
      <c r="BRQ9" s="2858"/>
      <c r="BRR9" s="2858"/>
      <c r="BRS9" s="2858"/>
      <c r="BRT9" s="2858"/>
      <c r="BRU9" s="2858"/>
      <c r="BRV9" s="2858"/>
      <c r="BRW9" s="2858"/>
      <c r="BRX9" s="2858"/>
      <c r="BRY9" s="2858"/>
      <c r="BRZ9" s="2858"/>
      <c r="BSA9" s="2858"/>
      <c r="BSB9" s="2858"/>
      <c r="BSC9" s="2858"/>
      <c r="BSD9" s="2858"/>
      <c r="BSE9" s="2858"/>
      <c r="BSF9" s="2858"/>
      <c r="BSG9" s="2858"/>
      <c r="BSH9" s="2858"/>
      <c r="BSI9" s="2858"/>
      <c r="BSJ9" s="2858"/>
      <c r="BSK9" s="2858"/>
      <c r="BSL9" s="2858"/>
      <c r="BSM9" s="2858"/>
      <c r="BSN9" s="2858"/>
      <c r="BSO9" s="2858"/>
      <c r="BSP9" s="2858"/>
      <c r="BSQ9" s="2858"/>
      <c r="BSR9" s="2858"/>
      <c r="BSS9" s="2858"/>
      <c r="BST9" s="2858"/>
      <c r="BSU9" s="2858"/>
      <c r="BSV9" s="2858"/>
      <c r="BSW9" s="2858"/>
      <c r="BSX9" s="2858"/>
      <c r="BSY9" s="2858"/>
      <c r="BSZ9" s="2858"/>
      <c r="BTA9" s="2858"/>
      <c r="BTB9" s="2858"/>
      <c r="BTC9" s="2858"/>
      <c r="BTD9" s="2858"/>
      <c r="BTE9" s="2858"/>
      <c r="BTF9" s="2858"/>
      <c r="BTG9" s="2858"/>
      <c r="BTH9" s="2858"/>
      <c r="BTI9" s="2858"/>
      <c r="BTJ9" s="2858"/>
      <c r="BTK9" s="2858"/>
      <c r="BTL9" s="2858"/>
      <c r="BTM9" s="2858"/>
      <c r="BTN9" s="2858"/>
      <c r="BTO9" s="2858"/>
      <c r="BTP9" s="2858"/>
      <c r="BTQ9" s="2858"/>
      <c r="BTR9" s="2858"/>
      <c r="BTS9" s="2858"/>
      <c r="BTT9" s="2858"/>
      <c r="BTU9" s="2858"/>
      <c r="BTV9" s="2858"/>
      <c r="BTW9" s="2858"/>
      <c r="BTX9" s="2858"/>
      <c r="BTY9" s="2858"/>
      <c r="BTZ9" s="2858"/>
      <c r="BUA9" s="2858"/>
      <c r="BUB9" s="2858"/>
      <c r="BUC9" s="2858"/>
      <c r="BUD9" s="2858"/>
      <c r="BUE9" s="2858"/>
      <c r="BUF9" s="2858"/>
      <c r="BUG9" s="2858"/>
      <c r="BUH9" s="2858"/>
      <c r="BUI9" s="2858"/>
      <c r="BUJ9" s="2858"/>
      <c r="BUK9" s="2858"/>
      <c r="BUL9" s="2858"/>
      <c r="BUM9" s="2858"/>
      <c r="BUN9" s="2858"/>
      <c r="BUO9" s="2858"/>
      <c r="BUP9" s="2858"/>
      <c r="BUQ9" s="2858"/>
      <c r="BUR9" s="2858"/>
      <c r="BUS9" s="2858"/>
      <c r="BUT9" s="2858"/>
      <c r="BUU9" s="2858"/>
      <c r="BUV9" s="2858"/>
      <c r="BUW9" s="2858"/>
      <c r="BUX9" s="2858"/>
      <c r="BUY9" s="2858"/>
      <c r="BUZ9" s="2858"/>
      <c r="BVA9" s="2858"/>
      <c r="BVB9" s="2858"/>
      <c r="BVC9" s="2858"/>
      <c r="BVD9" s="2858"/>
      <c r="BVE9" s="2858"/>
      <c r="BVF9" s="2858"/>
      <c r="BVG9" s="2858"/>
      <c r="BVH9" s="2858"/>
      <c r="BVI9" s="2858"/>
      <c r="BVJ9" s="2858"/>
      <c r="BVK9" s="2858"/>
      <c r="BVL9" s="2858"/>
      <c r="BVM9" s="2858"/>
      <c r="BVN9" s="2858"/>
      <c r="BVO9" s="2858"/>
      <c r="BVP9" s="2858"/>
      <c r="BVQ9" s="2858"/>
      <c r="BVR9" s="2858"/>
      <c r="BVS9" s="2858"/>
      <c r="BVT9" s="2858"/>
      <c r="BVU9" s="2858"/>
      <c r="BVV9" s="2858"/>
      <c r="BVW9" s="2858"/>
      <c r="BVX9" s="2858"/>
      <c r="BVY9" s="2858"/>
      <c r="BVZ9" s="2858"/>
      <c r="BWA9" s="2858"/>
      <c r="BWB9" s="2858"/>
      <c r="BWC9" s="2858"/>
      <c r="BWD9" s="2858"/>
      <c r="BWE9" s="2858"/>
      <c r="BWF9" s="2858"/>
      <c r="BWG9" s="2858"/>
      <c r="BWH9" s="2858"/>
      <c r="BWI9" s="2858"/>
      <c r="BWJ9" s="2858"/>
      <c r="BWK9" s="2858"/>
      <c r="BWL9" s="2858"/>
      <c r="BWM9" s="2858"/>
      <c r="BWN9" s="2858"/>
      <c r="BWO9" s="2858"/>
      <c r="BWP9" s="2858"/>
      <c r="BWQ9" s="2858"/>
      <c r="BWR9" s="2858"/>
      <c r="BWS9" s="2858"/>
      <c r="BWT9" s="2858"/>
      <c r="BWU9" s="2858"/>
      <c r="BWV9" s="2858"/>
      <c r="BWW9" s="2858"/>
      <c r="BWX9" s="2858"/>
      <c r="BWY9" s="2858"/>
      <c r="BWZ9" s="2858"/>
      <c r="BXA9" s="2858"/>
      <c r="BXB9" s="2858"/>
      <c r="BXC9" s="2858"/>
      <c r="BXD9" s="2858"/>
      <c r="BXE9" s="2858"/>
      <c r="BXF9" s="2858"/>
      <c r="BXG9" s="2858"/>
      <c r="BXH9" s="2858"/>
      <c r="BXI9" s="2858"/>
      <c r="BXJ9" s="2858"/>
      <c r="BXK9" s="2858"/>
      <c r="BXL9" s="2858"/>
      <c r="BXM9" s="2858"/>
      <c r="BXN9" s="2858"/>
      <c r="BXO9" s="2858"/>
      <c r="BXP9" s="2858"/>
      <c r="BXQ9" s="2858"/>
      <c r="BXR9" s="2858"/>
      <c r="BXS9" s="2858"/>
      <c r="BXT9" s="2858"/>
      <c r="BXU9" s="2858"/>
      <c r="BXV9" s="2858"/>
      <c r="BXW9" s="2858"/>
      <c r="BXX9" s="2858"/>
      <c r="BXY9" s="2858"/>
      <c r="BXZ9" s="2858"/>
      <c r="BYA9" s="2858"/>
      <c r="BYB9" s="2858"/>
      <c r="BYC9" s="2858"/>
      <c r="BYD9" s="2858"/>
      <c r="BYE9" s="2858"/>
      <c r="BYF9" s="2858"/>
      <c r="BYG9" s="2858"/>
      <c r="BYH9" s="2858"/>
      <c r="BYI9" s="2858"/>
      <c r="BYJ9" s="2858"/>
      <c r="BYK9" s="2858"/>
      <c r="BYL9" s="2858"/>
      <c r="BYM9" s="2858"/>
      <c r="BYN9" s="2858"/>
      <c r="BYO9" s="2858"/>
      <c r="BYP9" s="2858"/>
      <c r="BYQ9" s="2858"/>
      <c r="BYR9" s="2858"/>
      <c r="BYS9" s="2858"/>
      <c r="BYT9" s="2858"/>
      <c r="BYU9" s="2858"/>
      <c r="BYV9" s="2858"/>
      <c r="BYW9" s="2858"/>
      <c r="BYX9" s="2858"/>
      <c r="BYY9" s="2858"/>
      <c r="BYZ9" s="2858"/>
      <c r="BZA9" s="2858"/>
      <c r="BZB9" s="2858"/>
      <c r="BZC9" s="2858"/>
      <c r="BZD9" s="2858"/>
      <c r="BZE9" s="2858"/>
      <c r="BZF9" s="2858"/>
      <c r="BZG9" s="2858"/>
      <c r="BZH9" s="2858"/>
      <c r="BZI9" s="2858"/>
      <c r="BZJ9" s="2858"/>
      <c r="BZK9" s="2858"/>
      <c r="BZL9" s="2858"/>
      <c r="BZM9" s="2858"/>
      <c r="BZN9" s="2858"/>
      <c r="BZO9" s="2858"/>
      <c r="BZP9" s="2858"/>
      <c r="BZQ9" s="2858"/>
      <c r="BZR9" s="2858"/>
      <c r="BZS9" s="2858"/>
      <c r="BZT9" s="2858"/>
      <c r="BZU9" s="2858"/>
      <c r="BZV9" s="2858"/>
      <c r="BZW9" s="2858"/>
      <c r="BZX9" s="2858"/>
      <c r="BZY9" s="2858"/>
      <c r="BZZ9" s="2858"/>
      <c r="CAA9" s="2858"/>
      <c r="CAB9" s="2858"/>
      <c r="CAC9" s="2858"/>
      <c r="CAD9" s="2858"/>
      <c r="CAE9" s="2858"/>
      <c r="CAF9" s="2858"/>
      <c r="CAG9" s="2858"/>
      <c r="CAH9" s="2858"/>
      <c r="CAI9" s="2858"/>
      <c r="CAJ9" s="2858"/>
      <c r="CAK9" s="2858"/>
      <c r="CAL9" s="2858"/>
      <c r="CAM9" s="2858"/>
      <c r="CAN9" s="2858"/>
      <c r="CAO9" s="2858"/>
      <c r="CAP9" s="2858"/>
      <c r="CAQ9" s="2858"/>
      <c r="CAR9" s="2858"/>
      <c r="CAS9" s="2858"/>
      <c r="CAT9" s="2858"/>
      <c r="CAU9" s="2858"/>
      <c r="CAV9" s="2858"/>
      <c r="CAW9" s="2858"/>
      <c r="CAX9" s="2858"/>
      <c r="CAY9" s="2858"/>
      <c r="CAZ9" s="2858"/>
      <c r="CBA9" s="2858"/>
      <c r="CBB9" s="2858"/>
      <c r="CBC9" s="2858"/>
      <c r="CBD9" s="2858"/>
      <c r="CBE9" s="2858"/>
      <c r="CBF9" s="2858"/>
      <c r="CBG9" s="2858"/>
      <c r="CBH9" s="2858"/>
      <c r="CBI9" s="2858"/>
      <c r="CBJ9" s="2858"/>
      <c r="CBK9" s="2858"/>
      <c r="CBL9" s="2858"/>
      <c r="CBM9" s="2858"/>
      <c r="CBN9" s="2858"/>
      <c r="CBO9" s="2858"/>
      <c r="CBP9" s="2858"/>
      <c r="CBQ9" s="2858"/>
      <c r="CBR9" s="2858"/>
      <c r="CBS9" s="2858"/>
      <c r="CBT9" s="2858"/>
      <c r="CBU9" s="2858"/>
      <c r="CBV9" s="2858"/>
      <c r="CBW9" s="2858"/>
      <c r="CBX9" s="2858"/>
      <c r="CBY9" s="2858"/>
      <c r="CBZ9" s="2858"/>
      <c r="CCA9" s="2858"/>
      <c r="CCB9" s="2858"/>
      <c r="CCC9" s="2858"/>
      <c r="CCD9" s="2858"/>
      <c r="CCE9" s="2858"/>
      <c r="CCF9" s="2858"/>
      <c r="CCG9" s="2858"/>
      <c r="CCH9" s="2858"/>
      <c r="CCI9" s="2858"/>
      <c r="CCJ9" s="2858"/>
      <c r="CCK9" s="2858"/>
      <c r="CCL9" s="2858"/>
      <c r="CCM9" s="2858"/>
      <c r="CCN9" s="2858"/>
      <c r="CCO9" s="2858"/>
      <c r="CCP9" s="2858"/>
      <c r="CCQ9" s="2858"/>
      <c r="CCR9" s="2858"/>
      <c r="CCS9" s="2858"/>
      <c r="CCT9" s="2858"/>
      <c r="CCU9" s="2858"/>
      <c r="CCV9" s="2858"/>
      <c r="CCW9" s="2858"/>
      <c r="CCX9" s="2858"/>
      <c r="CCY9" s="2858"/>
      <c r="CCZ9" s="2858"/>
      <c r="CDA9" s="2858"/>
      <c r="CDB9" s="2858"/>
      <c r="CDC9" s="2858"/>
      <c r="CDD9" s="2858"/>
      <c r="CDE9" s="2858"/>
      <c r="CDF9" s="2858"/>
      <c r="CDG9" s="2858"/>
      <c r="CDH9" s="2858"/>
      <c r="CDI9" s="2858"/>
      <c r="CDJ9" s="2858"/>
      <c r="CDK9" s="2858"/>
      <c r="CDL9" s="2858"/>
      <c r="CDM9" s="2858"/>
      <c r="CDN9" s="2858"/>
      <c r="CDO9" s="2858"/>
      <c r="CDP9" s="2858"/>
      <c r="CDQ9" s="2858"/>
      <c r="CDR9" s="2858"/>
      <c r="CDS9" s="2858"/>
      <c r="CDT9" s="2858"/>
      <c r="CDU9" s="2858"/>
      <c r="CDV9" s="2858"/>
      <c r="CDW9" s="2858"/>
      <c r="CDX9" s="2858"/>
      <c r="CDY9" s="2858"/>
      <c r="CDZ9" s="2858"/>
      <c r="CEA9" s="2858"/>
      <c r="CEB9" s="2858"/>
      <c r="CEC9" s="2858"/>
      <c r="CED9" s="2858"/>
      <c r="CEE9" s="2858"/>
      <c r="CEF9" s="2858"/>
      <c r="CEG9" s="2858"/>
      <c r="CEH9" s="2858"/>
      <c r="CEI9" s="2858"/>
      <c r="CEJ9" s="2858"/>
      <c r="CEK9" s="2858"/>
      <c r="CEL9" s="2858"/>
      <c r="CEM9" s="2858"/>
      <c r="CEN9" s="2858"/>
      <c r="CEO9" s="2858"/>
      <c r="CEP9" s="2858"/>
      <c r="CEQ9" s="2858"/>
      <c r="CER9" s="2858"/>
      <c r="CES9" s="2858"/>
      <c r="CET9" s="2858"/>
      <c r="CEU9" s="2858"/>
      <c r="CEV9" s="2858"/>
      <c r="CEW9" s="2858"/>
      <c r="CEX9" s="2858"/>
      <c r="CEY9" s="2858"/>
      <c r="CEZ9" s="2858"/>
      <c r="CFA9" s="2858"/>
      <c r="CFB9" s="2858"/>
      <c r="CFC9" s="2858"/>
      <c r="CFD9" s="2858"/>
      <c r="CFE9" s="2858"/>
      <c r="CFF9" s="2858"/>
      <c r="CFG9" s="2858"/>
      <c r="CFH9" s="2858"/>
      <c r="CFI9" s="2858"/>
      <c r="CFJ9" s="2858"/>
      <c r="CFK9" s="2858"/>
      <c r="CFL9" s="2858"/>
      <c r="CFM9" s="2858"/>
      <c r="CFN9" s="2858"/>
      <c r="CFO9" s="2858"/>
      <c r="CFP9" s="2858"/>
      <c r="CFQ9" s="2858"/>
      <c r="CFR9" s="2858"/>
      <c r="CFS9" s="2858"/>
      <c r="CFT9" s="2858"/>
      <c r="CFU9" s="2858"/>
      <c r="CFV9" s="2858"/>
      <c r="CFW9" s="2858"/>
      <c r="CFX9" s="2858"/>
      <c r="CFY9" s="2858"/>
      <c r="CFZ9" s="2858"/>
      <c r="CGA9" s="2858"/>
      <c r="CGB9" s="2858"/>
      <c r="CGC9" s="2858"/>
      <c r="CGD9" s="2858"/>
      <c r="CGE9" s="2858"/>
      <c r="CGF9" s="2858"/>
      <c r="CGG9" s="2858"/>
      <c r="CGH9" s="2858"/>
      <c r="CGI9" s="2858"/>
      <c r="CGJ9" s="2858"/>
      <c r="CGK9" s="2858"/>
      <c r="CGL9" s="2858"/>
      <c r="CGM9" s="2858"/>
      <c r="CGN9" s="2858"/>
      <c r="CGO9" s="2858"/>
      <c r="CGP9" s="2858"/>
      <c r="CGQ9" s="2858"/>
      <c r="CGR9" s="2858"/>
      <c r="CGS9" s="2858"/>
      <c r="CGT9" s="2858"/>
      <c r="CGU9" s="2858"/>
      <c r="CGV9" s="2858"/>
      <c r="CGW9" s="2858"/>
      <c r="CGX9" s="2858"/>
      <c r="CGY9" s="2858"/>
      <c r="CGZ9" s="2858"/>
      <c r="CHA9" s="2858"/>
      <c r="CHB9" s="2858"/>
      <c r="CHC9" s="2858"/>
      <c r="CHD9" s="2858"/>
      <c r="CHE9" s="2858"/>
      <c r="CHF9" s="2858"/>
      <c r="CHG9" s="2858"/>
      <c r="CHH9" s="2858"/>
      <c r="CHI9" s="2858"/>
      <c r="CHJ9" s="2858"/>
      <c r="CHK9" s="2858"/>
      <c r="CHL9" s="2858"/>
      <c r="CHM9" s="2858"/>
      <c r="CHN9" s="2858"/>
      <c r="CHO9" s="2858"/>
      <c r="CHP9" s="2858"/>
      <c r="CHQ9" s="2858"/>
      <c r="CHR9" s="2858"/>
      <c r="CHS9" s="2858"/>
      <c r="CHT9" s="2858"/>
      <c r="CHU9" s="2858"/>
      <c r="CHV9" s="2858"/>
      <c r="CHW9" s="2858"/>
      <c r="CHX9" s="2858"/>
      <c r="CHY9" s="2858"/>
      <c r="CHZ9" s="2858"/>
      <c r="CIA9" s="2858"/>
      <c r="CIB9" s="2858"/>
      <c r="CIC9" s="2858"/>
      <c r="CID9" s="2858"/>
      <c r="CIE9" s="2858"/>
      <c r="CIF9" s="2858"/>
      <c r="CIG9" s="2858"/>
      <c r="CIH9" s="2858"/>
      <c r="CII9" s="2858"/>
      <c r="CIJ9" s="2858"/>
      <c r="CIK9" s="2858"/>
      <c r="CIL9" s="2858"/>
      <c r="CIM9" s="2858"/>
      <c r="CIN9" s="2858"/>
      <c r="CIO9" s="2858"/>
      <c r="CIP9" s="2858"/>
      <c r="CIQ9" s="2858"/>
      <c r="CIR9" s="2858"/>
      <c r="CIS9" s="2858"/>
      <c r="CIT9" s="2858"/>
      <c r="CIU9" s="2858"/>
      <c r="CIV9" s="2858"/>
      <c r="CIW9" s="2858"/>
      <c r="CIX9" s="2858"/>
      <c r="CIY9" s="2858"/>
      <c r="CIZ9" s="2858"/>
      <c r="CJA9" s="2858"/>
      <c r="CJB9" s="2858"/>
      <c r="CJC9" s="2858"/>
      <c r="CJD9" s="2858"/>
      <c r="CJE9" s="2858"/>
      <c r="CJF9" s="2858"/>
      <c r="CJG9" s="2858"/>
      <c r="CJH9" s="2858"/>
      <c r="CJI9" s="2858"/>
      <c r="CJJ9" s="2858"/>
      <c r="CJK9" s="2858"/>
      <c r="CJL9" s="2858"/>
      <c r="CJM9" s="2858"/>
      <c r="CJN9" s="2858"/>
      <c r="CJO9" s="2858"/>
      <c r="CJP9" s="2858"/>
      <c r="CJQ9" s="2858"/>
      <c r="CJR9" s="2858"/>
      <c r="CJS9" s="2858"/>
      <c r="CJT9" s="2858"/>
      <c r="CJU9" s="2858"/>
      <c r="CJV9" s="2858"/>
      <c r="CJW9" s="2858"/>
      <c r="CJX9" s="2858"/>
      <c r="CJY9" s="2858"/>
      <c r="CJZ9" s="2858"/>
      <c r="CKA9" s="2858"/>
      <c r="CKB9" s="2858"/>
      <c r="CKC9" s="2858"/>
      <c r="CKD9" s="2858"/>
      <c r="CKE9" s="2858"/>
      <c r="CKF9" s="2858"/>
      <c r="CKG9" s="2858"/>
      <c r="CKH9" s="2858"/>
      <c r="CKI9" s="2858"/>
      <c r="CKJ9" s="2858"/>
      <c r="CKK9" s="2858"/>
      <c r="CKL9" s="2858"/>
      <c r="CKM9" s="2858"/>
      <c r="CKN9" s="2858"/>
      <c r="CKO9" s="2858"/>
      <c r="CKP9" s="2858"/>
      <c r="CKQ9" s="2858"/>
      <c r="CKR9" s="2858"/>
      <c r="CKS9" s="2858"/>
      <c r="CKT9" s="2858"/>
      <c r="CKU9" s="2858"/>
      <c r="CKV9" s="2858"/>
      <c r="CKW9" s="2858"/>
      <c r="CKX9" s="2858"/>
      <c r="CKY9" s="2858"/>
      <c r="CKZ9" s="2858"/>
      <c r="CLA9" s="2858"/>
      <c r="CLB9" s="2858"/>
      <c r="CLC9" s="2858"/>
      <c r="CLD9" s="2858"/>
      <c r="CLE9" s="2858"/>
      <c r="CLF9" s="2858"/>
      <c r="CLG9" s="2858"/>
      <c r="CLH9" s="2858"/>
      <c r="CLI9" s="2858"/>
      <c r="CLJ9" s="2858"/>
      <c r="CLK9" s="2858"/>
      <c r="CLL9" s="2858"/>
      <c r="CLM9" s="2858"/>
      <c r="CLN9" s="2858"/>
      <c r="CLO9" s="2858"/>
      <c r="CLP9" s="2858"/>
      <c r="CLQ9" s="2858"/>
      <c r="CLR9" s="2858"/>
      <c r="CLS9" s="2858"/>
      <c r="CLT9" s="2858"/>
      <c r="CLU9" s="2858"/>
      <c r="CLV9" s="2858"/>
      <c r="CLW9" s="2858"/>
    </row>
    <row r="10" spans="1:2363" s="2863" customFormat="1" ht="15" customHeight="1" x14ac:dyDescent="0.25">
      <c r="A10" s="3859" t="s">
        <v>577</v>
      </c>
      <c r="B10" s="3862" t="s">
        <v>578</v>
      </c>
      <c r="C10" s="3009">
        <v>1</v>
      </c>
      <c r="D10" s="2727" t="s">
        <v>651</v>
      </c>
      <c r="E10" s="3576">
        <v>124</v>
      </c>
      <c r="F10" s="3577">
        <v>10397.66</v>
      </c>
      <c r="G10" s="3577">
        <f>+F10/E10</f>
        <v>83.852096774193541</v>
      </c>
      <c r="H10" s="3576">
        <v>253</v>
      </c>
      <c r="I10" s="3578">
        <v>3304.09</v>
      </c>
      <c r="J10" s="3579">
        <f>+I10/H10</f>
        <v>13.059644268774704</v>
      </c>
      <c r="K10" s="3576">
        <v>4</v>
      </c>
      <c r="L10" s="3578">
        <v>415</v>
      </c>
      <c r="M10" s="3579">
        <f>+L10/K10</f>
        <v>103.75</v>
      </c>
      <c r="N10" s="3577">
        <f>+F10+I10+L10</f>
        <v>14116.75</v>
      </c>
      <c r="O10" s="3580">
        <f>+F10+I10</f>
        <v>13701.75</v>
      </c>
      <c r="P10" s="3556"/>
      <c r="Q10" s="3557"/>
      <c r="R10" s="3571">
        <v>72197551.939999998</v>
      </c>
      <c r="S10" s="3557"/>
      <c r="T10" s="3558"/>
      <c r="U10" s="3571">
        <v>9941563.9399999995</v>
      </c>
      <c r="V10" s="3573">
        <f>+P10+Q10+R10+S10+T10+U10</f>
        <v>82139115.879999995</v>
      </c>
      <c r="W10" s="3567">
        <v>124</v>
      </c>
      <c r="X10" s="3568"/>
      <c r="Y10" s="3559">
        <v>0.25</v>
      </c>
      <c r="Z10" s="3551">
        <v>13586595.35</v>
      </c>
      <c r="AA10" s="3429">
        <v>13586595.35</v>
      </c>
      <c r="AB10" s="3430">
        <v>13586595.35</v>
      </c>
      <c r="AC10" s="3439">
        <f>+AA10-AB10</f>
        <v>0</v>
      </c>
      <c r="AD10" s="1897">
        <v>82139115.879999995</v>
      </c>
      <c r="AE10" s="1897"/>
      <c r="AF10" s="1897">
        <v>0</v>
      </c>
      <c r="AG10" s="2463"/>
      <c r="AH10" s="3447">
        <f>AD10+AF10+AE10+AG10</f>
        <v>82139115.879999995</v>
      </c>
      <c r="AI10" s="2774">
        <v>82139115.879999995</v>
      </c>
      <c r="AJ10" s="2956">
        <v>0</v>
      </c>
      <c r="AK10" s="2772">
        <f>AI10+AJ10</f>
        <v>82139115.879999995</v>
      </c>
      <c r="AL10" s="1836">
        <v>0</v>
      </c>
      <c r="AM10" s="1836">
        <v>0</v>
      </c>
      <c r="AN10" s="2520">
        <f t="shared" ref="AN10:AN11" si="0">AL10+AM10</f>
        <v>0</v>
      </c>
      <c r="AO10" s="3235">
        <v>0</v>
      </c>
      <c r="AP10" s="2684">
        <v>0</v>
      </c>
      <c r="AQ10" s="2165">
        <v>0</v>
      </c>
      <c r="AR10" s="3466">
        <v>2189500</v>
      </c>
      <c r="AS10" s="2166">
        <f>+AO10+AP10+AQ10+AR10</f>
        <v>2189500</v>
      </c>
      <c r="AT10" s="3292">
        <v>2189500</v>
      </c>
      <c r="AU10" s="2521">
        <v>0</v>
      </c>
      <c r="AV10" s="3465">
        <v>2189500</v>
      </c>
      <c r="AW10" s="3441">
        <f>AU10+AV10</f>
        <v>2189500</v>
      </c>
      <c r="AX10" s="1836">
        <v>13586595.35</v>
      </c>
      <c r="AY10" s="1836">
        <v>13586595.35</v>
      </c>
      <c r="AZ10" s="2520">
        <f>AX10-AY10</f>
        <v>0</v>
      </c>
      <c r="BA10" s="3289">
        <v>82139115.879999995</v>
      </c>
      <c r="BB10" s="3075">
        <v>0</v>
      </c>
      <c r="BC10" s="3076">
        <v>0</v>
      </c>
      <c r="BD10" s="3286">
        <v>9305145.1600000001</v>
      </c>
      <c r="BE10" s="3468">
        <f>+BA10+BB10+BC10+BD10+AZ10</f>
        <v>91444261.039999992</v>
      </c>
      <c r="BF10" s="3478">
        <v>0</v>
      </c>
      <c r="BG10" s="3268">
        <v>82139115.879999995</v>
      </c>
      <c r="BH10" s="3268">
        <v>9305145.1600000001</v>
      </c>
      <c r="BI10" s="3217">
        <f>BG10+BH10</f>
        <v>91444261.039999992</v>
      </c>
      <c r="BJ10" s="1837">
        <v>0</v>
      </c>
      <c r="BK10" s="3309">
        <v>0</v>
      </c>
      <c r="BL10" s="3309">
        <f>BJ10-BK10</f>
        <v>0</v>
      </c>
      <c r="BM10" s="3449">
        <v>0</v>
      </c>
      <c r="BN10" s="3442">
        <f t="shared" ref="BN10:BP14" si="1">+AP10+AE10</f>
        <v>0</v>
      </c>
      <c r="BO10" s="2065">
        <f t="shared" si="1"/>
        <v>0</v>
      </c>
      <c r="BP10" s="3450">
        <v>290600</v>
      </c>
      <c r="BQ10" s="3311">
        <f>BM10+BN10+BO10+BP10</f>
        <v>290600</v>
      </c>
      <c r="BR10" s="3459">
        <v>0</v>
      </c>
      <c r="BS10" s="1858">
        <v>290600</v>
      </c>
      <c r="BT10" s="3462">
        <f>+BS10+BR10</f>
        <v>290600</v>
      </c>
      <c r="BU10" s="2860"/>
      <c r="BV10" s="3066"/>
      <c r="BW10" s="3066"/>
      <c r="BX10" s="3066"/>
      <c r="BY10" s="3148"/>
      <c r="BZ10" s="3148"/>
      <c r="CA10" s="2861"/>
      <c r="CB10" s="2861"/>
      <c r="CC10" s="2861"/>
      <c r="CD10" s="2861"/>
      <c r="CE10" s="2861"/>
      <c r="CF10" s="2862"/>
      <c r="CG10" s="2862"/>
      <c r="CH10" s="2862"/>
      <c r="CI10" s="2862"/>
      <c r="CJ10" s="2862"/>
      <c r="CK10" s="2862"/>
      <c r="CL10" s="2862"/>
      <c r="CM10" s="2862"/>
      <c r="CN10" s="2862"/>
      <c r="CO10" s="2862"/>
      <c r="CP10" s="2862"/>
      <c r="CQ10" s="2862"/>
      <c r="CR10" s="2862"/>
      <c r="CS10" s="2862"/>
      <c r="CT10" s="2862"/>
      <c r="CU10" s="2862"/>
      <c r="CV10" s="2862"/>
      <c r="CW10" s="2862"/>
      <c r="CX10" s="2862"/>
      <c r="CY10" s="2862"/>
      <c r="CZ10" s="2862"/>
      <c r="DA10" s="2862"/>
      <c r="DB10" s="2862"/>
      <c r="DC10" s="2862"/>
      <c r="DD10" s="2862"/>
      <c r="DE10" s="2862"/>
      <c r="DF10" s="2862"/>
      <c r="DG10" s="2862"/>
      <c r="DH10" s="2862"/>
      <c r="DI10" s="2862"/>
      <c r="DJ10" s="2862"/>
      <c r="DK10" s="2862"/>
      <c r="DL10" s="2862"/>
      <c r="DM10" s="2862"/>
      <c r="DN10" s="2862"/>
      <c r="DO10" s="2862"/>
      <c r="DP10" s="2862"/>
      <c r="DQ10" s="2862"/>
      <c r="DR10" s="2862"/>
      <c r="DS10" s="2862"/>
      <c r="DT10" s="2862"/>
      <c r="DU10" s="2862"/>
      <c r="DV10" s="2862"/>
      <c r="DW10" s="2862"/>
      <c r="DX10" s="2862"/>
      <c r="DY10" s="2862"/>
      <c r="DZ10" s="2862"/>
      <c r="EA10" s="2862"/>
      <c r="EB10" s="2862"/>
      <c r="EC10" s="2862"/>
      <c r="ED10" s="2862"/>
      <c r="EE10" s="2862"/>
      <c r="EF10" s="2862"/>
      <c r="EG10" s="2862"/>
      <c r="TU10" s="3937"/>
      <c r="TV10" s="3937"/>
      <c r="TW10" s="3937"/>
      <c r="TX10" s="3937"/>
      <c r="TY10" s="3937"/>
      <c r="TZ10" s="3937"/>
      <c r="UA10" s="3937"/>
      <c r="UB10" s="3937"/>
      <c r="UC10" s="3937"/>
      <c r="UD10" s="3937"/>
      <c r="UE10" s="3937"/>
      <c r="UF10" s="3937"/>
      <c r="UG10" s="3937"/>
      <c r="UH10" s="3937"/>
      <c r="UI10" s="3937"/>
      <c r="UJ10" s="3937"/>
      <c r="UK10" s="3937"/>
      <c r="UL10" s="3937"/>
      <c r="UM10" s="3937"/>
      <c r="UN10" s="3937"/>
      <c r="UO10" s="3937"/>
    </row>
    <row r="11" spans="1:2363" ht="15" customHeight="1" x14ac:dyDescent="0.25">
      <c r="A11" s="3860"/>
      <c r="B11" s="3863"/>
      <c r="C11" s="3228">
        <v>2</v>
      </c>
      <c r="D11" s="2727" t="s">
        <v>652</v>
      </c>
      <c r="E11" s="3581">
        <v>80</v>
      </c>
      <c r="F11" s="3577">
        <v>5937.2</v>
      </c>
      <c r="G11" s="3582">
        <f>+F11/E11</f>
        <v>74.215000000000003</v>
      </c>
      <c r="H11" s="3576">
        <v>19</v>
      </c>
      <c r="I11" s="3578">
        <v>322.8</v>
      </c>
      <c r="J11" s="3583">
        <f>+I11/H11</f>
        <v>16.989473684210527</v>
      </c>
      <c r="K11" s="3576"/>
      <c r="L11" s="3578"/>
      <c r="M11" s="3583"/>
      <c r="N11" s="3577">
        <f>+F11+I11+L11</f>
        <v>6260</v>
      </c>
      <c r="O11" s="3584">
        <f>+F11+I11</f>
        <v>6260</v>
      </c>
      <c r="P11" s="3563"/>
      <c r="Q11" s="3564"/>
      <c r="R11" s="3572">
        <v>38807321.219999999</v>
      </c>
      <c r="S11" s="3564"/>
      <c r="T11" s="3565">
        <f>44132.96+474790.48</f>
        <v>518923.44</v>
      </c>
      <c r="U11" s="3572">
        <v>9802895.1899999995</v>
      </c>
      <c r="V11" s="3574">
        <f>+P11+Q11+R11+S11+T11+U11</f>
        <v>49129139.849999994</v>
      </c>
      <c r="W11" s="3569">
        <v>80</v>
      </c>
      <c r="X11" s="3570">
        <v>80</v>
      </c>
      <c r="Y11" s="3566">
        <v>0.25</v>
      </c>
      <c r="Z11" s="3553">
        <v>9089294.2400000002</v>
      </c>
      <c r="AA11" s="2186">
        <v>9005560.1799999997</v>
      </c>
      <c r="AB11" s="2186">
        <v>9005560.1799999997</v>
      </c>
      <c r="AC11" s="3439">
        <f>+AA11-AB11</f>
        <v>0</v>
      </c>
      <c r="AD11" s="1897">
        <v>38851454.18</v>
      </c>
      <c r="AE11" s="1897">
        <v>9802895.1899999995</v>
      </c>
      <c r="AF11" s="1897">
        <v>0</v>
      </c>
      <c r="AG11" s="2463"/>
      <c r="AH11" s="2112">
        <f t="shared" ref="AH11:AH14" si="2">AD11+AF11+AE11+AG11</f>
        <v>48654349.369999997</v>
      </c>
      <c r="AI11" s="3446">
        <f>6063450.97+23571789.47+259006.62</f>
        <v>29894247.059999999</v>
      </c>
      <c r="AJ11" s="1929">
        <v>18715969.359999999</v>
      </c>
      <c r="AK11" s="2772">
        <f>AI11+AJ11</f>
        <v>48610216.420000002</v>
      </c>
      <c r="AL11" s="1836">
        <v>0</v>
      </c>
      <c r="AM11" s="1836">
        <v>0</v>
      </c>
      <c r="AN11" s="1835">
        <f t="shared" si="0"/>
        <v>0</v>
      </c>
      <c r="AO11" s="2673">
        <v>0</v>
      </c>
      <c r="AP11" s="2684">
        <v>0</v>
      </c>
      <c r="AQ11" s="2165">
        <v>0</v>
      </c>
      <c r="AR11" s="3466">
        <v>1229000</v>
      </c>
      <c r="AS11" s="2510">
        <f>AO11+AQ11+AR11+AP11</f>
        <v>1229000</v>
      </c>
      <c r="AT11" s="2518">
        <v>685800</v>
      </c>
      <c r="AU11" s="2104">
        <v>0</v>
      </c>
      <c r="AV11" s="2518">
        <f>+AR11</f>
        <v>1229000</v>
      </c>
      <c r="AW11" s="3218">
        <f>+AU11+AV11</f>
        <v>1229000</v>
      </c>
      <c r="AX11" s="1836">
        <v>9089294.2400000002</v>
      </c>
      <c r="AY11" s="1836">
        <v>9089294.2400000002</v>
      </c>
      <c r="AZ11" s="1835">
        <f>AX11-AY11</f>
        <v>0</v>
      </c>
      <c r="BA11" s="3077">
        <f>38851454.18+388986.52</f>
        <v>39240440.700000003</v>
      </c>
      <c r="BB11" s="3075">
        <f>9802895.19+85803.96</f>
        <v>9888699.1500000004</v>
      </c>
      <c r="BC11" s="3076">
        <v>0</v>
      </c>
      <c r="BD11" s="3286">
        <f>13020896.83+AV11</f>
        <v>14249896.83</v>
      </c>
      <c r="BE11" s="3468">
        <f>+BA11+BB11+BC11+BD11</f>
        <v>63379036.68</v>
      </c>
      <c r="BF11" s="3314">
        <v>0</v>
      </c>
      <c r="BG11" s="1835">
        <f>6063450.97+23571789.47+1078804.27+161399.75</f>
        <v>30875444.459999997</v>
      </c>
      <c r="BH11" s="2769">
        <f>17465453.85+744108.75</f>
        <v>18209562.600000001</v>
      </c>
      <c r="BI11" s="3258">
        <f t="shared" ref="BI11:BI14" si="3">BG11+BH11</f>
        <v>49085007.060000002</v>
      </c>
      <c r="BJ11" s="2126">
        <v>0</v>
      </c>
      <c r="BK11" s="3310">
        <v>0</v>
      </c>
      <c r="BL11" s="3310">
        <f>BJ11-BK11</f>
        <v>0</v>
      </c>
      <c r="BM11" s="3443">
        <v>0</v>
      </c>
      <c r="BN11" s="3454">
        <v>0</v>
      </c>
      <c r="BO11" s="3455">
        <f t="shared" si="1"/>
        <v>0</v>
      </c>
      <c r="BP11" s="3312">
        <v>108000</v>
      </c>
      <c r="BQ11" s="3486">
        <f>+BP11+BM11+BN11+BO11</f>
        <v>108000</v>
      </c>
      <c r="BR11" s="3459">
        <v>0</v>
      </c>
      <c r="BS11" s="1858">
        <v>108000</v>
      </c>
      <c r="BT11" s="3462">
        <f>+BS11+BR11</f>
        <v>108000</v>
      </c>
      <c r="BU11" s="2860"/>
      <c r="BV11" s="3066"/>
      <c r="BW11" s="3066"/>
      <c r="BX11" s="3066"/>
      <c r="BY11" s="3148"/>
      <c r="BZ11" s="3148"/>
      <c r="CA11" s="2861"/>
      <c r="CB11" s="2861"/>
      <c r="CC11" s="2861"/>
      <c r="CD11" s="2861"/>
      <c r="CE11" s="2861"/>
      <c r="CF11" s="3149"/>
      <c r="CG11" s="3149"/>
      <c r="CH11" s="3149"/>
      <c r="CI11" s="3149"/>
      <c r="CJ11" s="3149"/>
      <c r="CK11" s="3149"/>
      <c r="CL11" s="3149"/>
      <c r="CM11" s="3149"/>
      <c r="CN11" s="3149"/>
      <c r="CO11" s="3149"/>
      <c r="CP11" s="3149"/>
      <c r="CQ11" s="3149"/>
      <c r="CR11" s="3149"/>
      <c r="CS11" s="3149"/>
      <c r="CT11" s="3149"/>
      <c r="CU11" s="3149"/>
      <c r="CV11" s="3149"/>
      <c r="CW11" s="3149"/>
      <c r="CX11" s="3149"/>
      <c r="CY11" s="3149"/>
      <c r="CZ11" s="3149"/>
      <c r="DA11" s="3149"/>
      <c r="DB11" s="3149"/>
      <c r="DC11" s="3149"/>
      <c r="DD11" s="3149"/>
      <c r="DE11" s="3149"/>
      <c r="DF11" s="3149"/>
      <c r="DG11" s="3149"/>
      <c r="DH11" s="3149"/>
      <c r="DI11" s="3149"/>
      <c r="DJ11" s="3149"/>
      <c r="DK11" s="3149"/>
      <c r="DL11" s="3149"/>
      <c r="DM11" s="3149"/>
      <c r="DN11" s="3149"/>
      <c r="DO11" s="3149"/>
      <c r="DP11" s="3149"/>
      <c r="DQ11" s="3149"/>
      <c r="DR11" s="3149"/>
      <c r="DS11" s="3149"/>
      <c r="DT11" s="3149"/>
      <c r="DU11" s="3149"/>
      <c r="DV11" s="3149"/>
      <c r="DW11" s="3149"/>
      <c r="DX11" s="3149"/>
      <c r="DY11" s="3149"/>
      <c r="DZ11" s="3149"/>
      <c r="EA11" s="3149"/>
      <c r="EB11" s="3149"/>
      <c r="EC11" s="3149"/>
      <c r="ED11" s="3149"/>
      <c r="EE11" s="3149"/>
      <c r="EF11" s="3149"/>
      <c r="EG11" s="3149"/>
      <c r="EH11" s="2858"/>
      <c r="EI11" s="2858"/>
      <c r="EJ11" s="2858"/>
      <c r="EK11" s="2858"/>
      <c r="EL11" s="2858"/>
      <c r="EM11" s="2858"/>
      <c r="EN11" s="2858"/>
      <c r="EO11" s="2858"/>
      <c r="EP11" s="2858"/>
      <c r="EQ11" s="2858"/>
      <c r="ER11" s="2858"/>
      <c r="ES11" s="2858"/>
      <c r="ET11" s="2858"/>
      <c r="EU11" s="2858"/>
      <c r="EV11" s="2858"/>
      <c r="EW11" s="2858"/>
      <c r="EX11" s="2858"/>
      <c r="EY11" s="2858"/>
      <c r="EZ11" s="2858"/>
      <c r="FA11" s="2858"/>
      <c r="FB11" s="2858"/>
      <c r="FC11" s="2858"/>
      <c r="FD11" s="2858"/>
      <c r="FE11" s="2858"/>
      <c r="FF11" s="2858"/>
      <c r="FG11" s="2858"/>
      <c r="FH11" s="2858"/>
      <c r="FI11" s="2858"/>
      <c r="FJ11" s="2858"/>
      <c r="FK11" s="2858"/>
      <c r="FL11" s="2858"/>
      <c r="FM11" s="2858"/>
      <c r="FN11" s="2858"/>
      <c r="FO11" s="2858"/>
      <c r="FP11" s="2858"/>
      <c r="FQ11" s="2858"/>
      <c r="FR11" s="2858"/>
      <c r="FS11" s="2858"/>
      <c r="FT11" s="2858"/>
      <c r="FU11" s="2858"/>
      <c r="FV11" s="2858"/>
      <c r="FW11" s="2858"/>
      <c r="FX11" s="2858"/>
      <c r="FY11" s="2858"/>
      <c r="FZ11" s="2858"/>
      <c r="GA11" s="2858"/>
      <c r="GB11" s="2858"/>
      <c r="GC11" s="2858"/>
      <c r="GD11" s="2858"/>
      <c r="GE11" s="2858"/>
      <c r="GF11" s="2858"/>
      <c r="GG11" s="2858"/>
      <c r="GH11" s="2858"/>
      <c r="GI11" s="2858"/>
      <c r="GJ11" s="2858"/>
      <c r="GK11" s="2858"/>
      <c r="GL11" s="2858"/>
      <c r="GM11" s="2858"/>
      <c r="GN11" s="2858"/>
      <c r="GO11" s="2858"/>
      <c r="GP11" s="2858"/>
      <c r="GQ11" s="2858"/>
      <c r="GR11" s="2858"/>
      <c r="GS11" s="2858"/>
      <c r="GT11" s="2858"/>
      <c r="GU11" s="2858"/>
      <c r="GV11" s="2858"/>
      <c r="GW11" s="2858"/>
      <c r="GX11" s="2858"/>
      <c r="GY11" s="2858"/>
      <c r="GZ11" s="2858"/>
      <c r="HA11" s="2858"/>
      <c r="HB11" s="2858"/>
      <c r="HC11" s="2858"/>
      <c r="HD11" s="2858"/>
      <c r="HE11" s="2858"/>
      <c r="HF11" s="2858"/>
      <c r="HG11" s="2858"/>
      <c r="HH11" s="2858"/>
      <c r="HI11" s="2858"/>
      <c r="HJ11" s="2858"/>
      <c r="HK11" s="2858"/>
      <c r="HL11" s="2858"/>
      <c r="HM11" s="2858"/>
      <c r="HN11" s="2858"/>
      <c r="HO11" s="2858"/>
      <c r="HP11" s="2858"/>
      <c r="HQ11" s="2858"/>
      <c r="HR11" s="2858"/>
      <c r="HS11" s="2858"/>
      <c r="HT11" s="2858"/>
      <c r="HU11" s="2858"/>
      <c r="HV11" s="2858"/>
      <c r="HW11" s="2858"/>
      <c r="HX11" s="2858"/>
      <c r="HY11" s="2858"/>
      <c r="HZ11" s="2858"/>
      <c r="IA11" s="2858"/>
      <c r="IB11" s="2858"/>
      <c r="IC11" s="2858"/>
      <c r="ID11" s="2858"/>
      <c r="IE11" s="2858"/>
      <c r="IF11" s="2858"/>
      <c r="IG11" s="2858"/>
      <c r="IH11" s="2858"/>
      <c r="II11" s="2858"/>
      <c r="IJ11" s="2858"/>
      <c r="IK11" s="2858"/>
      <c r="IL11" s="2858"/>
      <c r="IM11" s="2858"/>
      <c r="IN11" s="2858"/>
      <c r="IO11" s="2858"/>
      <c r="IP11" s="2858"/>
      <c r="IQ11" s="2858"/>
      <c r="IR11" s="2858"/>
      <c r="IS11" s="2858"/>
      <c r="IT11" s="2858"/>
      <c r="IU11" s="2858"/>
      <c r="IV11" s="2858"/>
      <c r="IW11" s="2858"/>
      <c r="IX11" s="2858"/>
      <c r="IY11" s="2858"/>
      <c r="IZ11" s="2858"/>
      <c r="JA11" s="2858"/>
      <c r="JB11" s="2858"/>
      <c r="JC11" s="2858"/>
      <c r="JD11" s="2858"/>
      <c r="JE11" s="2858"/>
      <c r="JF11" s="2858"/>
      <c r="JG11" s="2858"/>
      <c r="JH11" s="2858"/>
      <c r="JI11" s="2858"/>
      <c r="JJ11" s="2858"/>
      <c r="JK11" s="2858"/>
      <c r="JL11" s="2858"/>
      <c r="JM11" s="2858"/>
      <c r="JN11" s="2858"/>
      <c r="JO11" s="2858"/>
      <c r="JP11" s="2858"/>
      <c r="JQ11" s="2858"/>
      <c r="JR11" s="2858"/>
      <c r="JS11" s="2858"/>
      <c r="JT11" s="2858"/>
      <c r="JU11" s="2858"/>
      <c r="JV11" s="2858"/>
      <c r="JW11" s="2858"/>
      <c r="JX11" s="2858"/>
      <c r="JY11" s="2858"/>
      <c r="JZ11" s="2858"/>
      <c r="KA11" s="2858"/>
      <c r="KB11" s="2858"/>
      <c r="KC11" s="2858"/>
      <c r="KD11" s="2858"/>
      <c r="KE11" s="2858"/>
      <c r="KF11" s="2858"/>
      <c r="KG11" s="2858"/>
      <c r="KH11" s="2858"/>
      <c r="KI11" s="2858"/>
      <c r="KJ11" s="2858"/>
      <c r="KK11" s="2858"/>
      <c r="KL11" s="2858"/>
      <c r="KM11" s="2858"/>
      <c r="KN11" s="2858"/>
      <c r="KO11" s="2858"/>
      <c r="KP11" s="2858"/>
      <c r="KQ11" s="2858"/>
      <c r="KR11" s="2858"/>
      <c r="KS11" s="2858"/>
      <c r="KT11" s="2858"/>
      <c r="KU11" s="2858"/>
      <c r="KV11" s="2858"/>
      <c r="KW11" s="2858"/>
      <c r="KX11" s="2858"/>
      <c r="KY11" s="2858"/>
      <c r="KZ11" s="2858"/>
      <c r="LA11" s="2858"/>
      <c r="LB11" s="2858"/>
      <c r="LC11" s="2858"/>
      <c r="LD11" s="2858"/>
      <c r="LE11" s="2858"/>
      <c r="LF11" s="2858"/>
      <c r="LG11" s="2858"/>
      <c r="LH11" s="2858"/>
      <c r="LI11" s="2858"/>
      <c r="LJ11" s="2858"/>
      <c r="LK11" s="2858"/>
      <c r="LL11" s="2858"/>
      <c r="LM11" s="2858"/>
      <c r="LN11" s="2858"/>
      <c r="LO11" s="2858"/>
      <c r="LP11" s="2858"/>
      <c r="LQ11" s="2858"/>
      <c r="LR11" s="2858"/>
      <c r="LS11" s="2858"/>
      <c r="LT11" s="2858"/>
      <c r="LU11" s="2858"/>
      <c r="LV11" s="2858"/>
      <c r="LW11" s="2858"/>
      <c r="LX11" s="2858"/>
      <c r="LY11" s="2858"/>
      <c r="LZ11" s="2858"/>
      <c r="MA11" s="2858"/>
      <c r="MB11" s="2858"/>
      <c r="MC11" s="2858"/>
      <c r="MD11" s="2858"/>
      <c r="ME11" s="2858"/>
      <c r="MF11" s="2858"/>
      <c r="MG11" s="2858"/>
      <c r="MH11" s="2858"/>
      <c r="MI11" s="2858"/>
      <c r="MJ11" s="2858"/>
      <c r="MK11" s="2858"/>
      <c r="ML11" s="2858"/>
      <c r="MM11" s="2858"/>
      <c r="MN11" s="2858"/>
      <c r="MO11" s="2858"/>
      <c r="MP11" s="2858"/>
      <c r="MQ11" s="2858"/>
      <c r="MR11" s="2858"/>
      <c r="MS11" s="2858"/>
      <c r="MT11" s="2858"/>
      <c r="MU11" s="2858"/>
      <c r="MV11" s="2858"/>
      <c r="MW11" s="2858"/>
      <c r="MX11" s="2858"/>
      <c r="MY11" s="2858"/>
      <c r="MZ11" s="2858"/>
      <c r="NA11" s="2858"/>
      <c r="NB11" s="2858"/>
      <c r="NC11" s="2858"/>
      <c r="ND11" s="2858"/>
      <c r="NE11" s="2858"/>
      <c r="NF11" s="2858"/>
      <c r="NG11" s="2858"/>
      <c r="NH11" s="2858"/>
      <c r="NI11" s="2858"/>
      <c r="NJ11" s="2858"/>
      <c r="NK11" s="2858"/>
      <c r="NL11" s="2858"/>
      <c r="NM11" s="2858"/>
      <c r="NN11" s="2858"/>
      <c r="NO11" s="2858"/>
      <c r="NP11" s="2858"/>
      <c r="NQ11" s="2858"/>
      <c r="NR11" s="2858"/>
      <c r="NS11" s="2858"/>
      <c r="NT11" s="2858"/>
      <c r="NU11" s="2858"/>
      <c r="NV11" s="2858"/>
      <c r="NW11" s="2858"/>
      <c r="NX11" s="2858"/>
      <c r="NY11" s="2858"/>
      <c r="NZ11" s="2858"/>
      <c r="OA11" s="2858"/>
      <c r="OB11" s="2858"/>
      <c r="OC11" s="2858"/>
      <c r="OD11" s="2858"/>
      <c r="OE11" s="2858"/>
      <c r="OF11" s="2858"/>
      <c r="OG11" s="2858"/>
      <c r="OH11" s="2858"/>
      <c r="OI11" s="2858"/>
      <c r="OJ11" s="2858"/>
      <c r="OK11" s="2858"/>
      <c r="OL11" s="2858"/>
      <c r="OM11" s="2858"/>
      <c r="ON11" s="2858"/>
      <c r="OO11" s="2858"/>
      <c r="OP11" s="2858"/>
      <c r="OQ11" s="2858"/>
      <c r="OR11" s="2858"/>
      <c r="OS11" s="2858"/>
      <c r="OT11" s="2858"/>
      <c r="OU11" s="2858"/>
      <c r="OV11" s="2858"/>
      <c r="OW11" s="2858"/>
      <c r="OX11" s="2858"/>
      <c r="OY11" s="2858"/>
      <c r="OZ11" s="2858"/>
      <c r="PA11" s="2858"/>
      <c r="PB11" s="2858"/>
      <c r="PC11" s="2858"/>
      <c r="PD11" s="2858"/>
      <c r="PE11" s="2858"/>
      <c r="PF11" s="2858"/>
      <c r="PG11" s="2858"/>
      <c r="PH11" s="2858"/>
      <c r="PI11" s="2858"/>
      <c r="PJ11" s="2858"/>
      <c r="PK11" s="2858"/>
      <c r="PL11" s="2858"/>
      <c r="PM11" s="2858"/>
      <c r="PN11" s="2858"/>
      <c r="PO11" s="2858"/>
      <c r="PP11" s="2858"/>
      <c r="PQ11" s="2858"/>
      <c r="PR11" s="2858"/>
      <c r="PS11" s="2858"/>
      <c r="PT11" s="2858"/>
      <c r="PU11" s="2858"/>
      <c r="PV11" s="2858"/>
      <c r="PW11" s="2858"/>
      <c r="PX11" s="2858"/>
      <c r="PY11" s="2858"/>
      <c r="PZ11" s="2858"/>
      <c r="QA11" s="2858"/>
      <c r="QB11" s="2858"/>
      <c r="QC11" s="2858"/>
      <c r="QD11" s="2858"/>
      <c r="QE11" s="2858"/>
      <c r="QF11" s="2858"/>
      <c r="QG11" s="2858"/>
      <c r="QH11" s="2858"/>
      <c r="QI11" s="2858"/>
      <c r="QJ11" s="2858"/>
      <c r="QK11" s="2858"/>
      <c r="QL11" s="2858"/>
      <c r="QM11" s="2858"/>
      <c r="QN11" s="2858"/>
      <c r="QO11" s="2858"/>
      <c r="QP11" s="2858"/>
      <c r="QQ11" s="2858"/>
      <c r="QR11" s="2858"/>
      <c r="QS11" s="2858"/>
      <c r="QT11" s="2858"/>
      <c r="QU11" s="2858"/>
      <c r="QV11" s="2858"/>
      <c r="QW11" s="2858"/>
      <c r="QX11" s="2858"/>
      <c r="QY11" s="2858"/>
      <c r="QZ11" s="2858"/>
      <c r="RA11" s="2858"/>
      <c r="RB11" s="2858"/>
      <c r="RC11" s="2858"/>
      <c r="RD11" s="2858"/>
      <c r="RE11" s="2858"/>
      <c r="RF11" s="2858"/>
      <c r="RG11" s="2858"/>
      <c r="RH11" s="2858"/>
      <c r="RI11" s="2858"/>
      <c r="RJ11" s="2858"/>
      <c r="RK11" s="2858"/>
      <c r="RL11" s="2858"/>
      <c r="RM11" s="2858"/>
      <c r="RN11" s="2858"/>
      <c r="RO11" s="2858"/>
      <c r="RP11" s="2858"/>
      <c r="RQ11" s="2858"/>
      <c r="RR11" s="2858"/>
      <c r="RS11" s="2858"/>
      <c r="RT11" s="2858"/>
      <c r="RU11" s="2858"/>
      <c r="RV11" s="2858"/>
      <c r="RW11" s="2858"/>
      <c r="RX11" s="2858"/>
      <c r="RY11" s="2858"/>
      <c r="RZ11" s="2858"/>
      <c r="SA11" s="2858"/>
      <c r="SB11" s="2858"/>
      <c r="SC11" s="2858"/>
      <c r="SD11" s="2858"/>
      <c r="SE11" s="2858"/>
      <c r="SF11" s="2858"/>
      <c r="SG11" s="2858"/>
      <c r="SH11" s="2858"/>
      <c r="SI11" s="2858"/>
      <c r="SJ11" s="2858"/>
      <c r="SK11" s="2858"/>
      <c r="SL11" s="2858"/>
      <c r="SM11" s="2858"/>
      <c r="SN11" s="2858"/>
      <c r="SO11" s="2858"/>
      <c r="SP11" s="2858"/>
      <c r="SQ11" s="2858"/>
      <c r="SR11" s="2858"/>
      <c r="SS11" s="2858"/>
      <c r="ST11" s="2858"/>
      <c r="SU11" s="2858"/>
      <c r="SV11" s="2858"/>
      <c r="SW11" s="2858"/>
      <c r="SX11" s="2858"/>
      <c r="SY11" s="2858"/>
      <c r="SZ11" s="2858"/>
      <c r="TA11" s="2858"/>
      <c r="TB11" s="2858"/>
      <c r="TC11" s="2858"/>
      <c r="TD11" s="2858"/>
      <c r="TE11" s="2858"/>
      <c r="TF11" s="2858"/>
      <c r="TG11" s="2858"/>
      <c r="TH11" s="2858"/>
      <c r="TI11" s="2858"/>
      <c r="TJ11" s="2858"/>
      <c r="TK11" s="2858"/>
      <c r="TL11" s="2858"/>
      <c r="TM11" s="2858"/>
      <c r="TN11" s="2858"/>
      <c r="TO11" s="2858"/>
      <c r="TP11" s="2858"/>
      <c r="TQ11" s="2858"/>
      <c r="TR11" s="2858"/>
      <c r="TS11" s="2858"/>
      <c r="TT11" s="2858"/>
      <c r="TU11" s="3937"/>
      <c r="TV11" s="3937"/>
      <c r="TW11" s="3937"/>
      <c r="TX11" s="3937"/>
      <c r="TY11" s="3937"/>
      <c r="TZ11" s="3937"/>
      <c r="UA11" s="3937"/>
      <c r="UB11" s="3937"/>
      <c r="UC11" s="3937"/>
      <c r="UD11" s="3937"/>
      <c r="UE11" s="3937"/>
      <c r="UF11" s="3937"/>
      <c r="UG11" s="3937"/>
      <c r="UH11" s="3937"/>
      <c r="UI11" s="3937"/>
      <c r="UJ11" s="3937"/>
      <c r="UK11" s="3937"/>
      <c r="UL11" s="3937"/>
      <c r="UM11" s="3937"/>
      <c r="UN11" s="3937"/>
      <c r="UO11" s="3937"/>
      <c r="UP11" s="2858"/>
      <c r="UQ11" s="2858"/>
      <c r="UR11" s="2858"/>
      <c r="US11" s="2858"/>
      <c r="UT11" s="2858"/>
      <c r="UU11" s="2858"/>
      <c r="UV11" s="2858"/>
      <c r="UW11" s="2858"/>
      <c r="UX11" s="2858"/>
      <c r="UY11" s="2858"/>
      <c r="UZ11" s="2858"/>
      <c r="VA11" s="2858"/>
      <c r="VB11" s="2858"/>
      <c r="VC11" s="2858"/>
      <c r="VD11" s="2858"/>
      <c r="VE11" s="2858"/>
      <c r="VF11" s="2858"/>
      <c r="VG11" s="2858"/>
      <c r="VH11" s="2858"/>
      <c r="VI11" s="2858"/>
      <c r="VJ11" s="2858"/>
      <c r="VK11" s="2858"/>
      <c r="VL11" s="2858"/>
      <c r="VM11" s="2858"/>
      <c r="VN11" s="2858"/>
      <c r="VO11" s="2858"/>
      <c r="VP11" s="2858"/>
      <c r="VQ11" s="2858"/>
      <c r="VR11" s="2858"/>
      <c r="VS11" s="2858"/>
      <c r="VT11" s="2858"/>
      <c r="VU11" s="2858"/>
      <c r="VV11" s="2858"/>
      <c r="VW11" s="2858"/>
      <c r="VX11" s="2858"/>
      <c r="VY11" s="2858"/>
      <c r="VZ11" s="2858"/>
      <c r="WA11" s="2858"/>
      <c r="WB11" s="2858"/>
      <c r="WC11" s="2858"/>
      <c r="WD11" s="2858"/>
      <c r="WE11" s="2858"/>
      <c r="WF11" s="2858"/>
      <c r="WG11" s="2858"/>
      <c r="WH11" s="2858"/>
      <c r="WI11" s="2858"/>
      <c r="WJ11" s="2858"/>
      <c r="WK11" s="2858"/>
      <c r="WL11" s="2858"/>
      <c r="WM11" s="2858"/>
      <c r="WN11" s="2858"/>
      <c r="WO11" s="2858"/>
      <c r="WP11" s="2858"/>
      <c r="WQ11" s="2858"/>
      <c r="WR11" s="2858"/>
      <c r="WS11" s="2858"/>
      <c r="WT11" s="2858"/>
      <c r="WU11" s="2858"/>
      <c r="WV11" s="2858"/>
      <c r="WW11" s="2858"/>
      <c r="WX11" s="2858"/>
      <c r="WY11" s="2858"/>
      <c r="WZ11" s="2858"/>
      <c r="XA11" s="2858"/>
      <c r="XB11" s="2858"/>
      <c r="XC11" s="2858"/>
      <c r="XD11" s="2858"/>
      <c r="XE11" s="2858"/>
      <c r="XF11" s="2858"/>
      <c r="XG11" s="2858"/>
      <c r="XH11" s="2858"/>
      <c r="XI11" s="2858"/>
      <c r="XJ11" s="2858"/>
      <c r="XK11" s="2858"/>
      <c r="XL11" s="2858"/>
      <c r="XM11" s="2858"/>
      <c r="XN11" s="2858"/>
      <c r="XO11" s="2858"/>
      <c r="XP11" s="2858"/>
      <c r="XQ11" s="2858"/>
      <c r="XR11" s="2858"/>
      <c r="XS11" s="2858"/>
      <c r="XT11" s="2858"/>
      <c r="XU11" s="2858"/>
      <c r="XV11" s="2858"/>
      <c r="XW11" s="2858"/>
      <c r="XX11" s="2858"/>
      <c r="XY11" s="2858"/>
      <c r="XZ11" s="2858"/>
      <c r="YA11" s="2858"/>
      <c r="YB11" s="2858"/>
      <c r="YC11" s="2858"/>
      <c r="YD11" s="2858"/>
      <c r="YE11" s="2858"/>
      <c r="YF11" s="2858"/>
      <c r="YG11" s="2858"/>
      <c r="YH11" s="2858"/>
      <c r="YI11" s="2858"/>
      <c r="YJ11" s="2858"/>
      <c r="YK11" s="2858"/>
      <c r="YL11" s="2858"/>
      <c r="YM11" s="2858"/>
      <c r="YN11" s="2858"/>
      <c r="YO11" s="2858"/>
      <c r="YP11" s="2858"/>
      <c r="YQ11" s="2858"/>
      <c r="YR11" s="2858"/>
      <c r="YS11" s="2858"/>
      <c r="YT11" s="2858"/>
      <c r="YU11" s="2858"/>
      <c r="YV11" s="2858"/>
      <c r="YW11" s="2858"/>
      <c r="YX11" s="2858"/>
      <c r="YY11" s="2858"/>
      <c r="YZ11" s="2858"/>
      <c r="ZA11" s="2858"/>
      <c r="ZB11" s="2858"/>
      <c r="ZC11" s="2858"/>
      <c r="ZD11" s="2858"/>
      <c r="ZE11" s="2858"/>
      <c r="ZF11" s="2858"/>
      <c r="ZG11" s="2858"/>
      <c r="ZH11" s="2858"/>
      <c r="ZI11" s="2858"/>
      <c r="ZJ11" s="2858"/>
      <c r="ZK11" s="2858"/>
      <c r="ZL11" s="2858"/>
      <c r="ZM11" s="2858"/>
      <c r="ZN11" s="2858"/>
      <c r="ZO11" s="2858"/>
      <c r="ZP11" s="2858"/>
      <c r="ZQ11" s="2858"/>
      <c r="ZR11" s="2858"/>
      <c r="ZS11" s="2858"/>
      <c r="ZT11" s="2858"/>
      <c r="ZU11" s="2858"/>
      <c r="ZV11" s="2858"/>
      <c r="ZW11" s="2858"/>
      <c r="ZX11" s="2858"/>
      <c r="ZY11" s="2858"/>
      <c r="ZZ11" s="2858"/>
      <c r="AAA11" s="2858"/>
      <c r="AAB11" s="2858"/>
      <c r="AAC11" s="2858"/>
      <c r="AAD11" s="2858"/>
      <c r="AAE11" s="2858"/>
      <c r="AAF11" s="2858"/>
      <c r="AAG11" s="2858"/>
      <c r="AAH11" s="2858"/>
      <c r="AAI11" s="2858"/>
      <c r="AAJ11" s="2858"/>
      <c r="AAK11" s="2858"/>
      <c r="AAL11" s="2858"/>
      <c r="AAM11" s="2858"/>
      <c r="AAN11" s="2858"/>
      <c r="AAO11" s="2858"/>
      <c r="AAP11" s="2858"/>
      <c r="AAQ11" s="2858"/>
      <c r="AAR11" s="2858"/>
      <c r="AAS11" s="2858"/>
      <c r="AAT11" s="2858"/>
      <c r="AAU11" s="2858"/>
      <c r="AAV11" s="2858"/>
      <c r="AAW11" s="2858"/>
      <c r="AAX11" s="2858"/>
      <c r="AAY11" s="2858"/>
      <c r="AAZ11" s="2858"/>
      <c r="ABA11" s="2858"/>
      <c r="ABB11" s="2858"/>
      <c r="ABC11" s="2858"/>
      <c r="ABD11" s="2858"/>
      <c r="ABE11" s="2858"/>
      <c r="ABF11" s="2858"/>
      <c r="ABG11" s="2858"/>
      <c r="ABH11" s="2858"/>
      <c r="ABI11" s="2858"/>
      <c r="ABJ11" s="2858"/>
      <c r="ABK11" s="2858"/>
      <c r="ABL11" s="2858"/>
      <c r="ABM11" s="2858"/>
      <c r="ABN11" s="2858"/>
      <c r="ABO11" s="2858"/>
      <c r="ABP11" s="2858"/>
      <c r="ABQ11" s="2858"/>
      <c r="ABR11" s="2858"/>
      <c r="ABS11" s="2858"/>
      <c r="ABT11" s="2858"/>
      <c r="ABU11" s="2858"/>
      <c r="ABV11" s="2858"/>
      <c r="ABW11" s="2858"/>
      <c r="ABX11" s="2858"/>
      <c r="ABY11" s="2858"/>
      <c r="ABZ11" s="2858"/>
      <c r="ACA11" s="2858"/>
      <c r="ACB11" s="2858"/>
      <c r="ACC11" s="2858"/>
      <c r="ACD11" s="2858"/>
      <c r="ACE11" s="2858"/>
      <c r="ACF11" s="2858"/>
      <c r="ACG11" s="2858"/>
      <c r="ACH11" s="2858"/>
      <c r="ACI11" s="2858"/>
      <c r="ACJ11" s="2858"/>
      <c r="ACK11" s="2858"/>
      <c r="ACL11" s="2858"/>
      <c r="ACM11" s="2858"/>
      <c r="ACN11" s="2858"/>
      <c r="ACO11" s="2858"/>
      <c r="ACP11" s="2858"/>
      <c r="ACQ11" s="2858"/>
      <c r="ACR11" s="2858"/>
      <c r="ACS11" s="2858"/>
      <c r="ACT11" s="2858"/>
      <c r="ACU11" s="2858"/>
      <c r="ACV11" s="2858"/>
      <c r="ACW11" s="2858"/>
      <c r="ACX11" s="2858"/>
      <c r="ACY11" s="2858"/>
      <c r="ACZ11" s="2858"/>
      <c r="ADA11" s="2858"/>
      <c r="ADB11" s="2858"/>
      <c r="ADC11" s="2858"/>
      <c r="ADD11" s="2858"/>
      <c r="ADE11" s="2858"/>
      <c r="ADF11" s="2858"/>
      <c r="ADG11" s="2858"/>
      <c r="ADH11" s="2858"/>
      <c r="ADI11" s="2858"/>
      <c r="ADJ11" s="2858"/>
      <c r="ADK11" s="2858"/>
      <c r="ADL11" s="2858"/>
      <c r="ADM11" s="2858"/>
      <c r="ADN11" s="2858"/>
      <c r="ADO11" s="2858"/>
      <c r="ADP11" s="2858"/>
      <c r="ADQ11" s="2858"/>
      <c r="ADR11" s="2858"/>
      <c r="ADS11" s="2858"/>
      <c r="ADT11" s="2858"/>
      <c r="ADU11" s="2858"/>
      <c r="ADV11" s="2858"/>
      <c r="ADW11" s="2858"/>
      <c r="ADX11" s="2858"/>
      <c r="ADY11" s="2858"/>
      <c r="ADZ11" s="2858"/>
      <c r="AEA11" s="2858"/>
      <c r="AEB11" s="2858"/>
      <c r="AEC11" s="2858"/>
      <c r="AED11" s="2858"/>
      <c r="AEE11" s="2858"/>
      <c r="AEF11" s="2858"/>
      <c r="AEG11" s="2858"/>
      <c r="AEH11" s="2858"/>
      <c r="AEI11" s="2858"/>
      <c r="AEJ11" s="2858"/>
      <c r="AEK11" s="2858"/>
      <c r="AEL11" s="2858"/>
      <c r="AEM11" s="2858"/>
      <c r="AEN11" s="2858"/>
      <c r="AEO11" s="2858"/>
      <c r="AEP11" s="2858"/>
      <c r="AEQ11" s="2858"/>
      <c r="AER11" s="2858"/>
      <c r="AES11" s="2858"/>
      <c r="AET11" s="2858"/>
      <c r="AEU11" s="2858"/>
      <c r="AEV11" s="2858"/>
      <c r="AEW11" s="2858"/>
      <c r="AEX11" s="2858"/>
      <c r="AEY11" s="2858"/>
      <c r="AEZ11" s="2858"/>
      <c r="AFA11" s="2858"/>
      <c r="AFB11" s="2858"/>
      <c r="AFC11" s="2858"/>
      <c r="AFD11" s="2858"/>
      <c r="AFE11" s="2858"/>
      <c r="AFF11" s="2858"/>
      <c r="AFG11" s="2858"/>
      <c r="AFH11" s="2858"/>
      <c r="AFI11" s="2858"/>
      <c r="AFJ11" s="2858"/>
      <c r="AFK11" s="2858"/>
      <c r="AFL11" s="2858"/>
      <c r="AFM11" s="2858"/>
      <c r="AFN11" s="2858"/>
      <c r="AFO11" s="2858"/>
      <c r="AFP11" s="2858"/>
      <c r="AFQ11" s="2858"/>
      <c r="AFR11" s="2858"/>
      <c r="AFS11" s="2858"/>
      <c r="AFT11" s="2858"/>
      <c r="AFU11" s="2858"/>
      <c r="AFV11" s="2858"/>
      <c r="AFW11" s="2858"/>
      <c r="AFX11" s="2858"/>
      <c r="AFY11" s="2858"/>
      <c r="AFZ11" s="2858"/>
      <c r="AGA11" s="2858"/>
      <c r="AGB11" s="2858"/>
      <c r="AGC11" s="2858"/>
      <c r="AGD11" s="2858"/>
      <c r="AGE11" s="2858"/>
      <c r="AGF11" s="2858"/>
      <c r="AGG11" s="2858"/>
      <c r="AGH11" s="2858"/>
      <c r="AGI11" s="2858"/>
      <c r="AGJ11" s="2858"/>
      <c r="AGK11" s="2858"/>
      <c r="AGL11" s="2858"/>
      <c r="AGM11" s="2858"/>
      <c r="AGN11" s="2858"/>
      <c r="AGO11" s="2858"/>
      <c r="AGP11" s="2858"/>
      <c r="AGQ11" s="2858"/>
      <c r="AGR11" s="2858"/>
      <c r="AGS11" s="2858"/>
      <c r="AGT11" s="2858"/>
      <c r="AGU11" s="2858"/>
      <c r="AGV11" s="2858"/>
      <c r="AGW11" s="2858"/>
      <c r="AGX11" s="2858"/>
      <c r="AGY11" s="2858"/>
      <c r="AGZ11" s="2858"/>
      <c r="AHA11" s="2858"/>
      <c r="AHB11" s="2858"/>
      <c r="AHC11" s="2858"/>
      <c r="AHD11" s="2858"/>
      <c r="AHE11" s="2858"/>
      <c r="AHF11" s="2858"/>
      <c r="AHG11" s="2858"/>
      <c r="AHH11" s="2858"/>
      <c r="AHI11" s="2858"/>
      <c r="AHJ11" s="2858"/>
      <c r="AHK11" s="2858"/>
      <c r="AHL11" s="2858"/>
      <c r="AHM11" s="2858"/>
      <c r="AHN11" s="2858"/>
      <c r="AHO11" s="2858"/>
      <c r="AHP11" s="2858"/>
      <c r="AHQ11" s="2858"/>
      <c r="AHR11" s="2858"/>
      <c r="AHS11" s="2858"/>
      <c r="AHT11" s="2858"/>
      <c r="AHU11" s="2858"/>
      <c r="AHV11" s="2858"/>
      <c r="AHW11" s="2858"/>
      <c r="AHX11" s="2858"/>
      <c r="AHY11" s="2858"/>
      <c r="AHZ11" s="2858"/>
      <c r="AIA11" s="2858"/>
      <c r="AIB11" s="2858"/>
      <c r="AIC11" s="2858"/>
      <c r="AID11" s="2858"/>
      <c r="AIE11" s="2858"/>
      <c r="AIF11" s="2858"/>
      <c r="AIG11" s="2858"/>
      <c r="AIH11" s="2858"/>
      <c r="AII11" s="2858"/>
      <c r="AIJ11" s="2858"/>
      <c r="AIK11" s="2858"/>
      <c r="AIL11" s="2858"/>
      <c r="AIM11" s="2858"/>
      <c r="AIN11" s="2858"/>
      <c r="AIO11" s="2858"/>
      <c r="AIP11" s="2858"/>
      <c r="AIQ11" s="2858"/>
      <c r="AIR11" s="2858"/>
      <c r="AIS11" s="2858"/>
      <c r="AIT11" s="2858"/>
      <c r="AIU11" s="2858"/>
      <c r="AIV11" s="2858"/>
      <c r="AIW11" s="2858"/>
      <c r="AIX11" s="2858"/>
      <c r="AIY11" s="2858"/>
      <c r="AIZ11" s="2858"/>
      <c r="AJA11" s="2858"/>
      <c r="AJB11" s="2858"/>
      <c r="AJC11" s="2858"/>
      <c r="AJD11" s="2858"/>
      <c r="AJE11" s="2858"/>
      <c r="AJF11" s="2858"/>
      <c r="AJG11" s="2858"/>
      <c r="AJH11" s="2858"/>
      <c r="AJI11" s="2858"/>
      <c r="AJJ11" s="2858"/>
      <c r="AJK11" s="2858"/>
      <c r="AJL11" s="2858"/>
      <c r="AJM11" s="2858"/>
      <c r="AJN11" s="2858"/>
      <c r="AJO11" s="2858"/>
      <c r="AJP11" s="2858"/>
      <c r="AJQ11" s="2858"/>
      <c r="AJR11" s="2858"/>
      <c r="AJS11" s="2858"/>
      <c r="AJT11" s="2858"/>
      <c r="AJU11" s="2858"/>
      <c r="AJV11" s="2858"/>
      <c r="AJW11" s="2858"/>
      <c r="AJX11" s="2858"/>
      <c r="AJY11" s="2858"/>
      <c r="AJZ11" s="2858"/>
      <c r="AKA11" s="2858"/>
      <c r="AKB11" s="2858"/>
      <c r="AKC11" s="2858"/>
      <c r="AKD11" s="2858"/>
      <c r="AKE11" s="2858"/>
      <c r="AKF11" s="2858"/>
      <c r="AKG11" s="2858"/>
      <c r="AKH11" s="2858"/>
      <c r="AKI11" s="2858"/>
      <c r="AKJ11" s="2858"/>
      <c r="AKK11" s="2858"/>
      <c r="AKL11" s="2858"/>
      <c r="AKM11" s="2858"/>
      <c r="AKN11" s="2858"/>
      <c r="AKO11" s="2858"/>
      <c r="AKP11" s="2858"/>
      <c r="AKQ11" s="2858"/>
      <c r="AKR11" s="2858"/>
      <c r="AKS11" s="2858"/>
      <c r="AKT11" s="2858"/>
      <c r="AKU11" s="2858"/>
      <c r="AKV11" s="2858"/>
      <c r="AKW11" s="2858"/>
      <c r="AKX11" s="2858"/>
      <c r="AKY11" s="2858"/>
      <c r="AKZ11" s="2858"/>
      <c r="ALA11" s="2858"/>
      <c r="ALB11" s="2858"/>
      <c r="ALC11" s="2858"/>
      <c r="ALD11" s="2858"/>
      <c r="ALE11" s="2858"/>
      <c r="ALF11" s="2858"/>
      <c r="ALG11" s="2858"/>
      <c r="ALH11" s="2858"/>
      <c r="ALI11" s="2858"/>
      <c r="ALJ11" s="2858"/>
      <c r="ALK11" s="2858"/>
      <c r="ALL11" s="2858"/>
      <c r="ALM11" s="2858"/>
      <c r="ALN11" s="2858"/>
      <c r="ALO11" s="2858"/>
      <c r="ALP11" s="2858"/>
      <c r="ALQ11" s="2858"/>
      <c r="ALR11" s="2858"/>
      <c r="ALS11" s="2858"/>
      <c r="ALT11" s="2858"/>
      <c r="ALU11" s="2858"/>
      <c r="ALV11" s="2858"/>
      <c r="ALW11" s="2858"/>
      <c r="ALX11" s="2858"/>
      <c r="ALY11" s="2858"/>
      <c r="ALZ11" s="2858"/>
      <c r="AMA11" s="2858"/>
      <c r="AMB11" s="2858"/>
      <c r="AMC11" s="2858"/>
      <c r="AMD11" s="2858"/>
      <c r="AME11" s="2858"/>
      <c r="AMF11" s="2858"/>
      <c r="AMG11" s="2858"/>
      <c r="AMH11" s="2858"/>
      <c r="AMI11" s="2858"/>
      <c r="AMJ11" s="2858"/>
      <c r="AMK11" s="2858"/>
      <c r="AML11" s="2858"/>
      <c r="AMM11" s="2858"/>
      <c r="AMN11" s="2858"/>
      <c r="AMO11" s="2858"/>
      <c r="AMP11" s="2858"/>
      <c r="AMQ11" s="2858"/>
      <c r="AMR11" s="2858"/>
      <c r="AMS11" s="2858"/>
      <c r="AMT11" s="2858"/>
      <c r="AMU11" s="2858"/>
      <c r="AMV11" s="2858"/>
      <c r="AMW11" s="2858"/>
      <c r="AMX11" s="2858"/>
      <c r="AMY11" s="2858"/>
      <c r="AMZ11" s="2858"/>
      <c r="ANA11" s="2858"/>
      <c r="ANB11" s="2858"/>
      <c r="ANC11" s="2858"/>
      <c r="AND11" s="2858"/>
      <c r="ANE11" s="2858"/>
      <c r="ANF11" s="2858"/>
      <c r="ANG11" s="2858"/>
      <c r="ANH11" s="2858"/>
      <c r="ANI11" s="2858"/>
      <c r="ANJ11" s="2858"/>
      <c r="ANK11" s="2858"/>
      <c r="ANL11" s="2858"/>
      <c r="ANM11" s="2858"/>
      <c r="ANN11" s="2858"/>
      <c r="ANO11" s="2858"/>
      <c r="ANP11" s="2858"/>
      <c r="ANQ11" s="2858"/>
      <c r="ANR11" s="2858"/>
      <c r="ANS11" s="2858"/>
      <c r="ANT11" s="2858"/>
      <c r="ANU11" s="2858"/>
      <c r="ANV11" s="2858"/>
      <c r="ANW11" s="2858"/>
      <c r="ANX11" s="2858"/>
      <c r="ANY11" s="2858"/>
      <c r="ANZ11" s="2858"/>
      <c r="AOA11" s="2858"/>
      <c r="AOB11" s="2858"/>
      <c r="AOC11" s="2858"/>
      <c r="AOD11" s="2858"/>
      <c r="AOE11" s="2858"/>
      <c r="AOF11" s="2858"/>
      <c r="AOG11" s="2858"/>
      <c r="AOH11" s="2858"/>
      <c r="AOI11" s="2858"/>
      <c r="AOJ11" s="2858"/>
      <c r="AOK11" s="2858"/>
      <c r="AOL11" s="2858"/>
      <c r="AOM11" s="2858"/>
      <c r="AON11" s="2858"/>
      <c r="AOO11" s="2858"/>
      <c r="AOP11" s="2858"/>
      <c r="AOQ11" s="2858"/>
      <c r="AOR11" s="2858"/>
      <c r="AOS11" s="2858"/>
      <c r="AOT11" s="2858"/>
      <c r="AOU11" s="2858"/>
      <c r="AOV11" s="2858"/>
      <c r="AOW11" s="2858"/>
      <c r="AOX11" s="2858"/>
      <c r="AOY11" s="2858"/>
      <c r="AOZ11" s="2858"/>
      <c r="APA11" s="2858"/>
      <c r="APB11" s="2858"/>
      <c r="APC11" s="2858"/>
      <c r="APD11" s="2858"/>
      <c r="APE11" s="2858"/>
      <c r="APF11" s="2858"/>
      <c r="APG11" s="2858"/>
      <c r="APH11" s="2858"/>
      <c r="API11" s="2858"/>
      <c r="APJ11" s="2858"/>
      <c r="APK11" s="2858"/>
      <c r="APL11" s="2858"/>
      <c r="APM11" s="2858"/>
      <c r="APN11" s="2858"/>
      <c r="APO11" s="2858"/>
      <c r="APP11" s="2858"/>
      <c r="APQ11" s="2858"/>
      <c r="APR11" s="2858"/>
      <c r="APS11" s="2858"/>
      <c r="APT11" s="2858"/>
      <c r="APU11" s="2858"/>
      <c r="APV11" s="2858"/>
      <c r="APW11" s="2858"/>
      <c r="APX11" s="2858"/>
      <c r="APY11" s="2858"/>
      <c r="APZ11" s="2858"/>
      <c r="AQA11" s="2858"/>
      <c r="AQB11" s="2858"/>
      <c r="AQC11" s="2858"/>
      <c r="AQD11" s="2858"/>
      <c r="AQE11" s="2858"/>
      <c r="AQF11" s="2858"/>
      <c r="AQG11" s="2858"/>
      <c r="AQH11" s="2858"/>
      <c r="AQI11" s="2858"/>
      <c r="AQJ11" s="2858"/>
      <c r="AQK11" s="2858"/>
      <c r="AQL11" s="2858"/>
      <c r="AQM11" s="2858"/>
      <c r="AQN11" s="2858"/>
      <c r="AQO11" s="2858"/>
      <c r="AQP11" s="2858"/>
      <c r="AQQ11" s="2858"/>
      <c r="AQR11" s="2858"/>
      <c r="AQS11" s="2858"/>
      <c r="AQT11" s="2858"/>
      <c r="AQU11" s="2858"/>
      <c r="AQV11" s="2858"/>
      <c r="AQW11" s="2858"/>
      <c r="AQX11" s="2858"/>
      <c r="AQY11" s="2858"/>
      <c r="AQZ11" s="2858"/>
      <c r="ARA11" s="2858"/>
      <c r="ARB11" s="2858"/>
      <c r="ARC11" s="2858"/>
      <c r="ARD11" s="2858"/>
      <c r="ARE11" s="2858"/>
      <c r="ARF11" s="2858"/>
      <c r="ARG11" s="2858"/>
      <c r="ARH11" s="2858"/>
      <c r="ARI11" s="2858"/>
      <c r="ARJ11" s="2858"/>
      <c r="ARK11" s="2858"/>
      <c r="ARL11" s="2858"/>
      <c r="ARM11" s="2858"/>
      <c r="ARN11" s="2858"/>
      <c r="ARO11" s="2858"/>
      <c r="ARP11" s="2858"/>
      <c r="ARQ11" s="2858"/>
      <c r="ARR11" s="2858"/>
      <c r="ARS11" s="2858"/>
      <c r="ART11" s="2858"/>
      <c r="ARU11" s="2858"/>
      <c r="ARV11" s="2858"/>
      <c r="ARW11" s="2858"/>
      <c r="ARX11" s="2858"/>
      <c r="ARY11" s="2858"/>
      <c r="ARZ11" s="2858"/>
      <c r="ASA11" s="2858"/>
      <c r="ASB11" s="2858"/>
      <c r="ASC11" s="2858"/>
      <c r="ASD11" s="2858"/>
      <c r="ASE11" s="2858"/>
      <c r="ASF11" s="2858"/>
      <c r="ASG11" s="2858"/>
      <c r="ASH11" s="2858"/>
      <c r="ASI11" s="2858"/>
      <c r="ASJ11" s="2858"/>
      <c r="ASK11" s="2858"/>
      <c r="ASL11" s="2858"/>
      <c r="ASM11" s="2858"/>
      <c r="ASN11" s="2858"/>
      <c r="ASO11" s="2858"/>
      <c r="ASP11" s="2858"/>
      <c r="ASQ11" s="2858"/>
      <c r="ASR11" s="2858"/>
      <c r="ASS11" s="2858"/>
      <c r="AST11" s="2858"/>
      <c r="ASU11" s="2858"/>
      <c r="ASV11" s="2858"/>
      <c r="ASW11" s="2858"/>
      <c r="ASX11" s="2858"/>
      <c r="ASY11" s="2858"/>
      <c r="ASZ11" s="2858"/>
      <c r="ATA11" s="2858"/>
      <c r="ATB11" s="2858"/>
      <c r="ATC11" s="2858"/>
      <c r="ATD11" s="2858"/>
      <c r="ATE11" s="2858"/>
      <c r="ATF11" s="2858"/>
      <c r="ATG11" s="2858"/>
      <c r="ATH11" s="2858"/>
      <c r="ATI11" s="2858"/>
      <c r="ATJ11" s="2858"/>
      <c r="ATK11" s="2858"/>
      <c r="ATL11" s="2858"/>
      <c r="ATM11" s="2858"/>
      <c r="ATN11" s="2858"/>
      <c r="ATO11" s="2858"/>
      <c r="ATP11" s="2858"/>
      <c r="ATQ11" s="2858"/>
      <c r="ATR11" s="2858"/>
      <c r="ATS11" s="2858"/>
      <c r="ATT11" s="2858"/>
      <c r="ATU11" s="2858"/>
      <c r="ATV11" s="2858"/>
      <c r="ATW11" s="2858"/>
      <c r="ATX11" s="2858"/>
      <c r="ATY11" s="2858"/>
      <c r="ATZ11" s="2858"/>
      <c r="AUA11" s="2858"/>
      <c r="AUB11" s="2858"/>
      <c r="AUC11" s="2858"/>
      <c r="AUD11" s="2858"/>
      <c r="AUE11" s="2858"/>
      <c r="AUF11" s="2858"/>
      <c r="AUG11" s="2858"/>
      <c r="AUH11" s="2858"/>
      <c r="AUI11" s="2858"/>
      <c r="AUJ11" s="2858"/>
      <c r="AUK11" s="2858"/>
      <c r="AUL11" s="2858"/>
      <c r="AUM11" s="2858"/>
      <c r="AUN11" s="2858"/>
      <c r="AUO11" s="2858"/>
      <c r="AUP11" s="2858"/>
      <c r="AUQ11" s="2858"/>
      <c r="AUR11" s="2858"/>
      <c r="AUS11" s="2858"/>
      <c r="AUT11" s="2858"/>
      <c r="AUU11" s="2858"/>
      <c r="AUV11" s="2858"/>
      <c r="AUW11" s="2858"/>
      <c r="AUX11" s="2858"/>
      <c r="AUY11" s="2858"/>
      <c r="AUZ11" s="2858"/>
      <c r="AVA11" s="2858"/>
      <c r="AVB11" s="2858"/>
      <c r="AVC11" s="2858"/>
      <c r="AVD11" s="2858"/>
      <c r="AVE11" s="2858"/>
      <c r="AVF11" s="2858"/>
      <c r="AVG11" s="2858"/>
      <c r="AVH11" s="2858"/>
      <c r="AVI11" s="2858"/>
      <c r="AVJ11" s="2858"/>
      <c r="AVK11" s="2858"/>
      <c r="AVL11" s="2858"/>
      <c r="AVM11" s="2858"/>
      <c r="AVN11" s="2858"/>
      <c r="AVO11" s="2858"/>
      <c r="AVP11" s="2858"/>
      <c r="AVQ11" s="2858"/>
      <c r="AVR11" s="2858"/>
      <c r="AVS11" s="2858"/>
      <c r="AVT11" s="2858"/>
      <c r="AVU11" s="2858"/>
      <c r="AVV11" s="2858"/>
      <c r="AVW11" s="2858"/>
      <c r="AVX11" s="2858"/>
      <c r="AVY11" s="2858"/>
      <c r="AVZ11" s="2858"/>
      <c r="AWA11" s="2858"/>
      <c r="AWB11" s="2858"/>
      <c r="AWC11" s="2858"/>
      <c r="AWD11" s="2858"/>
      <c r="AWE11" s="2858"/>
      <c r="AWF11" s="2858"/>
      <c r="AWG11" s="2858"/>
      <c r="AWH11" s="2858"/>
      <c r="AWI11" s="2858"/>
      <c r="AWJ11" s="2858"/>
      <c r="AWK11" s="2858"/>
      <c r="AWL11" s="2858"/>
      <c r="AWM11" s="2858"/>
      <c r="AWN11" s="2858"/>
      <c r="AWO11" s="2858"/>
      <c r="AWP11" s="2858"/>
      <c r="AWQ11" s="2858"/>
      <c r="AWR11" s="2858"/>
      <c r="AWS11" s="2858"/>
      <c r="AWT11" s="2858"/>
      <c r="AWU11" s="2858"/>
      <c r="AWV11" s="2858"/>
      <c r="AWW11" s="2858"/>
      <c r="AWX11" s="2858"/>
      <c r="AWY11" s="2858"/>
      <c r="AWZ11" s="2858"/>
      <c r="AXA11" s="2858"/>
      <c r="AXB11" s="2858"/>
      <c r="AXC11" s="2858"/>
      <c r="AXD11" s="2858"/>
      <c r="AXE11" s="2858"/>
      <c r="AXF11" s="2858"/>
      <c r="AXG11" s="2858"/>
      <c r="AXH11" s="2858"/>
      <c r="AXI11" s="2858"/>
      <c r="AXJ11" s="2858"/>
      <c r="AXK11" s="2858"/>
      <c r="AXL11" s="2858"/>
      <c r="AXM11" s="2858"/>
      <c r="AXN11" s="2858"/>
      <c r="AXO11" s="2858"/>
      <c r="AXP11" s="2858"/>
      <c r="AXQ11" s="2858"/>
      <c r="AXR11" s="2858"/>
      <c r="AXS11" s="2858"/>
      <c r="AXT11" s="2858"/>
      <c r="AXU11" s="2858"/>
      <c r="AXV11" s="2858"/>
      <c r="AXW11" s="2858"/>
      <c r="AXX11" s="2858"/>
      <c r="AXY11" s="2858"/>
      <c r="AXZ11" s="2858"/>
      <c r="AYA11" s="2858"/>
      <c r="AYB11" s="2858"/>
      <c r="AYC11" s="2858"/>
      <c r="AYD11" s="2858"/>
      <c r="AYE11" s="2858"/>
      <c r="AYF11" s="2858"/>
      <c r="AYG11" s="2858"/>
      <c r="AYH11" s="2858"/>
      <c r="AYI11" s="2858"/>
      <c r="AYJ11" s="2858"/>
      <c r="AYK11" s="2858"/>
      <c r="AYL11" s="2858"/>
      <c r="AYM11" s="2858"/>
      <c r="AYN11" s="2858"/>
      <c r="AYO11" s="2858"/>
      <c r="AYP11" s="2858"/>
      <c r="AYQ11" s="2858"/>
      <c r="AYR11" s="2858"/>
      <c r="AYS11" s="2858"/>
      <c r="AYT11" s="2858"/>
      <c r="AYU11" s="2858"/>
      <c r="AYV11" s="2858"/>
      <c r="AYW11" s="2858"/>
      <c r="AYX11" s="2858"/>
      <c r="AYY11" s="2858"/>
      <c r="AYZ11" s="2858"/>
      <c r="AZA11" s="2858"/>
      <c r="AZB11" s="2858"/>
      <c r="AZC11" s="2858"/>
      <c r="AZD11" s="2858"/>
      <c r="AZE11" s="2858"/>
      <c r="AZF11" s="2858"/>
      <c r="AZG11" s="2858"/>
      <c r="AZH11" s="2858"/>
      <c r="AZI11" s="2858"/>
      <c r="AZJ11" s="2858"/>
      <c r="AZK11" s="2858"/>
      <c r="AZL11" s="2858"/>
      <c r="AZM11" s="2858"/>
      <c r="AZN11" s="2858"/>
      <c r="AZO11" s="2858"/>
      <c r="AZP11" s="2858"/>
      <c r="AZQ11" s="2858"/>
      <c r="AZR11" s="2858"/>
      <c r="AZS11" s="2858"/>
      <c r="AZT11" s="2858"/>
      <c r="AZU11" s="2858"/>
      <c r="AZV11" s="2858"/>
      <c r="AZW11" s="2858"/>
      <c r="AZX11" s="2858"/>
      <c r="AZY11" s="2858"/>
      <c r="AZZ11" s="2858"/>
      <c r="BAA11" s="2858"/>
      <c r="BAB11" s="2858"/>
      <c r="BAC11" s="2858"/>
      <c r="BAD11" s="2858"/>
      <c r="BAE11" s="2858"/>
      <c r="BAF11" s="2858"/>
      <c r="BAG11" s="2858"/>
      <c r="BAH11" s="2858"/>
      <c r="BAI11" s="2858"/>
      <c r="BAJ11" s="2858"/>
      <c r="BAK11" s="2858"/>
      <c r="BAL11" s="2858"/>
      <c r="BAM11" s="2858"/>
      <c r="BAN11" s="2858"/>
      <c r="BAO11" s="2858"/>
      <c r="BAP11" s="2858"/>
      <c r="BAQ11" s="2858"/>
      <c r="BAR11" s="2858"/>
      <c r="BAS11" s="2858"/>
      <c r="BAT11" s="2858"/>
      <c r="BAU11" s="2858"/>
      <c r="BAV11" s="2858"/>
      <c r="BAW11" s="2858"/>
      <c r="BAX11" s="2858"/>
      <c r="BAY11" s="2858"/>
      <c r="BAZ11" s="2858"/>
      <c r="BBA11" s="2858"/>
      <c r="BBB11" s="2858"/>
      <c r="BBC11" s="2858"/>
      <c r="BBD11" s="2858"/>
      <c r="BBE11" s="2858"/>
      <c r="BBF11" s="2858"/>
      <c r="BBG11" s="2858"/>
      <c r="BBH11" s="2858"/>
      <c r="BBI11" s="2858"/>
      <c r="BBJ11" s="2858"/>
      <c r="BBK11" s="2858"/>
      <c r="BBL11" s="2858"/>
      <c r="BBM11" s="2858"/>
      <c r="BBN11" s="2858"/>
      <c r="BBO11" s="2858"/>
      <c r="BBP11" s="2858"/>
      <c r="BBQ11" s="2858"/>
      <c r="BBR11" s="2858"/>
      <c r="BBS11" s="2858"/>
      <c r="BBT11" s="2858"/>
      <c r="BBU11" s="2858"/>
      <c r="BBV11" s="2858"/>
      <c r="BBW11" s="2858"/>
      <c r="BBX11" s="2858"/>
      <c r="BBY11" s="2858"/>
      <c r="BBZ11" s="2858"/>
      <c r="BCA11" s="2858"/>
      <c r="BCB11" s="2858"/>
      <c r="BCC11" s="2858"/>
      <c r="BCD11" s="2858"/>
      <c r="BCE11" s="2858"/>
      <c r="BCF11" s="2858"/>
      <c r="BCG11" s="2858"/>
      <c r="BCH11" s="2858"/>
      <c r="BCI11" s="2858"/>
      <c r="BCJ11" s="2858"/>
      <c r="BCK11" s="2858"/>
      <c r="BCL11" s="2858"/>
      <c r="BCM11" s="2858"/>
      <c r="BCN11" s="2858"/>
      <c r="BCO11" s="2858"/>
      <c r="BCP11" s="2858"/>
      <c r="BCQ11" s="2858"/>
      <c r="BCR11" s="2858"/>
      <c r="BCS11" s="2858"/>
      <c r="BCT11" s="2858"/>
      <c r="BCU11" s="2858"/>
      <c r="BCV11" s="2858"/>
      <c r="BCW11" s="2858"/>
      <c r="BCX11" s="2858"/>
      <c r="BCY11" s="2858"/>
      <c r="BCZ11" s="2858"/>
      <c r="BDA11" s="2858"/>
      <c r="BDB11" s="2858"/>
      <c r="BDC11" s="2858"/>
      <c r="BDD11" s="2858"/>
      <c r="BDE11" s="2858"/>
      <c r="BDF11" s="2858"/>
      <c r="BDG11" s="2858"/>
      <c r="BDH11" s="2858"/>
      <c r="BDI11" s="2858"/>
      <c r="BDJ11" s="2858"/>
      <c r="BDK11" s="2858"/>
      <c r="BDL11" s="2858"/>
      <c r="BDM11" s="2858"/>
      <c r="BDN11" s="2858"/>
      <c r="BDO11" s="2858"/>
      <c r="BDP11" s="2858"/>
      <c r="BDQ11" s="2858"/>
      <c r="BDR11" s="2858"/>
      <c r="BDS11" s="2858"/>
      <c r="BDT11" s="2858"/>
      <c r="BDU11" s="2858"/>
      <c r="BDV11" s="2858"/>
      <c r="BDW11" s="2858"/>
      <c r="BDX11" s="2858"/>
      <c r="BDY11" s="2858"/>
      <c r="BDZ11" s="2858"/>
      <c r="BEA11" s="2858"/>
      <c r="BEB11" s="2858"/>
      <c r="BEC11" s="2858"/>
      <c r="BED11" s="2858"/>
      <c r="BEE11" s="2858"/>
      <c r="BEF11" s="2858"/>
      <c r="BEG11" s="2858"/>
      <c r="BEH11" s="2858"/>
      <c r="BEI11" s="2858"/>
      <c r="BEJ11" s="2858"/>
      <c r="BEK11" s="2858"/>
      <c r="BEL11" s="2858"/>
      <c r="BEM11" s="2858"/>
      <c r="BEN11" s="2858"/>
      <c r="BEO11" s="2858"/>
      <c r="BEP11" s="2858"/>
      <c r="BEQ11" s="2858"/>
      <c r="BER11" s="2858"/>
      <c r="BES11" s="2858"/>
      <c r="BET11" s="2858"/>
      <c r="BEU11" s="2858"/>
      <c r="BEV11" s="2858"/>
      <c r="BEW11" s="2858"/>
      <c r="BEX11" s="2858"/>
      <c r="BEY11" s="2858"/>
      <c r="BEZ11" s="2858"/>
      <c r="BFA11" s="2858"/>
      <c r="BFB11" s="2858"/>
      <c r="BFC11" s="2858"/>
      <c r="BFD11" s="2858"/>
      <c r="BFE11" s="2858"/>
      <c r="BFF11" s="2858"/>
      <c r="BFG11" s="2858"/>
      <c r="BFH11" s="2858"/>
      <c r="BFI11" s="2858"/>
      <c r="BFJ11" s="2858"/>
      <c r="BFK11" s="2858"/>
      <c r="BFL11" s="2858"/>
      <c r="BFM11" s="2858"/>
      <c r="BFN11" s="2858"/>
      <c r="BFO11" s="2858"/>
      <c r="BFP11" s="2858"/>
      <c r="BFQ11" s="2858"/>
      <c r="BFR11" s="2858"/>
      <c r="BFS11" s="2858"/>
      <c r="BFT11" s="2858"/>
      <c r="BFU11" s="2858"/>
      <c r="BFV11" s="2858"/>
      <c r="BFW11" s="2858"/>
      <c r="BFX11" s="2858"/>
      <c r="BFY11" s="2858"/>
      <c r="BFZ11" s="2858"/>
      <c r="BGA11" s="2858"/>
      <c r="BGB11" s="2858"/>
      <c r="BGC11" s="2858"/>
      <c r="BGD11" s="2858"/>
      <c r="BGE11" s="2858"/>
      <c r="BGF11" s="2858"/>
      <c r="BGG11" s="2858"/>
      <c r="BGH11" s="2858"/>
      <c r="BGI11" s="2858"/>
      <c r="BGJ11" s="2858"/>
      <c r="BGK11" s="2858"/>
      <c r="BGL11" s="2858"/>
      <c r="BGM11" s="2858"/>
      <c r="BGN11" s="2858"/>
      <c r="BGO11" s="2858"/>
      <c r="BGP11" s="2858"/>
      <c r="BGQ11" s="2858"/>
      <c r="BGR11" s="2858"/>
      <c r="BGS11" s="2858"/>
      <c r="BGT11" s="2858"/>
      <c r="BGU11" s="2858"/>
      <c r="BGV11" s="2858"/>
      <c r="BGW11" s="2858"/>
      <c r="BGX11" s="2858"/>
      <c r="BGY11" s="2858"/>
      <c r="BGZ11" s="2858"/>
      <c r="BHA11" s="2858"/>
      <c r="BHB11" s="2858"/>
      <c r="BHC11" s="2858"/>
      <c r="BHD11" s="2858"/>
      <c r="BHE11" s="2858"/>
      <c r="BHF11" s="2858"/>
      <c r="BHG11" s="2858"/>
      <c r="BHH11" s="2858"/>
      <c r="BHI11" s="2858"/>
      <c r="BHJ11" s="2858"/>
      <c r="BHK11" s="2858"/>
      <c r="BHL11" s="2858"/>
      <c r="BHM11" s="2858"/>
      <c r="BHN11" s="2858"/>
      <c r="BHO11" s="2858"/>
      <c r="BHP11" s="2858"/>
      <c r="BHQ11" s="2858"/>
      <c r="BHR11" s="2858"/>
      <c r="BHS11" s="2858"/>
      <c r="BHT11" s="2858"/>
      <c r="BHU11" s="2858"/>
      <c r="BHV11" s="2858"/>
      <c r="BHW11" s="2858"/>
      <c r="BHX11" s="2858"/>
      <c r="BHY11" s="2858"/>
      <c r="BHZ11" s="2858"/>
      <c r="BIA11" s="2858"/>
      <c r="BIB11" s="2858"/>
      <c r="BIC11" s="2858"/>
      <c r="BID11" s="2858"/>
      <c r="BIE11" s="2858"/>
      <c r="BIF11" s="2858"/>
      <c r="BIG11" s="2858"/>
      <c r="BIH11" s="2858"/>
      <c r="BII11" s="2858"/>
      <c r="BIJ11" s="2858"/>
      <c r="BIK11" s="2858"/>
      <c r="BIL11" s="2858"/>
      <c r="BIM11" s="2858"/>
      <c r="BIN11" s="2858"/>
      <c r="BIO11" s="2858"/>
      <c r="BIP11" s="2858"/>
      <c r="BIQ11" s="2858"/>
      <c r="BIR11" s="2858"/>
      <c r="BIS11" s="2858"/>
      <c r="BIT11" s="2858"/>
      <c r="BIU11" s="2858"/>
      <c r="BIV11" s="2858"/>
      <c r="BIW11" s="2858"/>
      <c r="BIX11" s="2858"/>
      <c r="BIY11" s="2858"/>
      <c r="BIZ11" s="2858"/>
      <c r="BJA11" s="2858"/>
      <c r="BJB11" s="2858"/>
      <c r="BJC11" s="2858"/>
      <c r="BJD11" s="2858"/>
      <c r="BJE11" s="2858"/>
      <c r="BJF11" s="2858"/>
      <c r="BJG11" s="2858"/>
      <c r="BJH11" s="2858"/>
      <c r="BJI11" s="2858"/>
      <c r="BJJ11" s="2858"/>
      <c r="BJK11" s="2858"/>
      <c r="BJL11" s="2858"/>
      <c r="BJM11" s="2858"/>
      <c r="BJN11" s="2858"/>
      <c r="BJO11" s="2858"/>
      <c r="BJP11" s="2858"/>
      <c r="BJQ11" s="2858"/>
      <c r="BJR11" s="2858"/>
      <c r="BJS11" s="2858"/>
      <c r="BJT11" s="2858"/>
      <c r="BJU11" s="2858"/>
      <c r="BJV11" s="2858"/>
      <c r="BJW11" s="2858"/>
      <c r="BJX11" s="2858"/>
      <c r="BJY11" s="2858"/>
      <c r="BJZ11" s="2858"/>
      <c r="BKA11" s="2858"/>
      <c r="BKB11" s="2858"/>
      <c r="BKC11" s="2858"/>
      <c r="BKD11" s="2858"/>
      <c r="BKE11" s="2858"/>
      <c r="BKF11" s="2858"/>
      <c r="BKG11" s="2858"/>
      <c r="BKH11" s="2858"/>
      <c r="BKI11" s="2858"/>
      <c r="BKJ11" s="2858"/>
      <c r="BKK11" s="2858"/>
      <c r="BKL11" s="2858"/>
      <c r="BKM11" s="2858"/>
      <c r="BKN11" s="2858"/>
      <c r="BKO11" s="2858"/>
      <c r="BKP11" s="2858"/>
      <c r="BKQ11" s="2858"/>
      <c r="BKR11" s="2858"/>
      <c r="BKS11" s="2858"/>
      <c r="BKT11" s="2858"/>
      <c r="BKU11" s="2858"/>
      <c r="BKV11" s="2858"/>
      <c r="BKW11" s="2858"/>
      <c r="BKX11" s="2858"/>
      <c r="BKY11" s="2858"/>
      <c r="BKZ11" s="2858"/>
      <c r="BLA11" s="2858"/>
      <c r="BLB11" s="2858"/>
      <c r="BLC11" s="2858"/>
      <c r="BLD11" s="2858"/>
      <c r="BLE11" s="2858"/>
      <c r="BLF11" s="2858"/>
      <c r="BLG11" s="2858"/>
      <c r="BLH11" s="2858"/>
      <c r="BLI11" s="2858"/>
      <c r="BLJ11" s="2858"/>
      <c r="BLK11" s="2858"/>
      <c r="BLL11" s="2858"/>
      <c r="BLM11" s="2858"/>
      <c r="BLN11" s="2858"/>
      <c r="BLO11" s="2858"/>
      <c r="BLP11" s="2858"/>
      <c r="BLQ11" s="2858"/>
      <c r="BLR11" s="2858"/>
      <c r="BLS11" s="2858"/>
      <c r="BLT11" s="2858"/>
      <c r="BLU11" s="2858"/>
      <c r="BLV11" s="2858"/>
      <c r="BLW11" s="2858"/>
      <c r="BLX11" s="2858"/>
      <c r="BLY11" s="2858"/>
      <c r="BLZ11" s="2858"/>
      <c r="BMA11" s="2858"/>
      <c r="BMB11" s="2858"/>
      <c r="BMC11" s="2858"/>
      <c r="BMD11" s="2858"/>
      <c r="BME11" s="2858"/>
      <c r="BMF11" s="2858"/>
      <c r="BMG11" s="2858"/>
      <c r="BMH11" s="2858"/>
      <c r="BMI11" s="2858"/>
      <c r="BMJ11" s="2858"/>
      <c r="BMK11" s="2858"/>
      <c r="BML11" s="2858"/>
      <c r="BMM11" s="2858"/>
      <c r="BMN11" s="2858"/>
      <c r="BMO11" s="2858"/>
      <c r="BMP11" s="2858"/>
      <c r="BMQ11" s="2858"/>
      <c r="BMR11" s="2858"/>
      <c r="BMS11" s="2858"/>
      <c r="BMT11" s="2858"/>
      <c r="BMU11" s="2858"/>
      <c r="BMV11" s="2858"/>
      <c r="BMW11" s="2858"/>
      <c r="BMX11" s="2858"/>
      <c r="BMY11" s="2858"/>
      <c r="BMZ11" s="2858"/>
      <c r="BNA11" s="2858"/>
      <c r="BNB11" s="2858"/>
      <c r="BNC11" s="2858"/>
      <c r="BND11" s="2858"/>
      <c r="BNE11" s="2858"/>
      <c r="BNF11" s="2858"/>
      <c r="BNG11" s="2858"/>
      <c r="BNH11" s="2858"/>
      <c r="BNI11" s="2858"/>
      <c r="BNJ11" s="2858"/>
      <c r="BNK11" s="2858"/>
      <c r="BNL11" s="2858"/>
      <c r="BNM11" s="2858"/>
      <c r="BNN11" s="2858"/>
      <c r="BNO11" s="2858"/>
      <c r="BNP11" s="2858"/>
      <c r="BNQ11" s="2858"/>
      <c r="BNR11" s="2858"/>
      <c r="BNS11" s="2858"/>
      <c r="BNT11" s="2858"/>
      <c r="BNU11" s="2858"/>
      <c r="BNV11" s="2858"/>
      <c r="BNW11" s="2858"/>
      <c r="BNX11" s="2858"/>
      <c r="BNY11" s="2858"/>
      <c r="BNZ11" s="2858"/>
      <c r="BOA11" s="2858"/>
      <c r="BOB11" s="2858"/>
      <c r="BOC11" s="2858"/>
      <c r="BOD11" s="2858"/>
      <c r="BOE11" s="2858"/>
      <c r="BOF11" s="2858"/>
      <c r="BOG11" s="2858"/>
      <c r="BOH11" s="2858"/>
      <c r="BOI11" s="2858"/>
      <c r="BOJ11" s="2858"/>
      <c r="BOK11" s="2858"/>
      <c r="BOL11" s="2858"/>
      <c r="BOM11" s="2858"/>
      <c r="BON11" s="2858"/>
      <c r="BOO11" s="2858"/>
      <c r="BOP11" s="2858"/>
      <c r="BOQ11" s="2858"/>
      <c r="BOR11" s="2858"/>
      <c r="BOS11" s="2858"/>
      <c r="BOT11" s="2858"/>
      <c r="BOU11" s="2858"/>
      <c r="BOV11" s="2858"/>
      <c r="BOW11" s="2858"/>
      <c r="BOX11" s="2858"/>
      <c r="BOY11" s="2858"/>
      <c r="BOZ11" s="2858"/>
      <c r="BPA11" s="2858"/>
      <c r="BPB11" s="2858"/>
      <c r="BPC11" s="2858"/>
      <c r="BPD11" s="2858"/>
      <c r="BPE11" s="2858"/>
      <c r="BPF11" s="2858"/>
      <c r="BPG11" s="2858"/>
      <c r="BPH11" s="2858"/>
      <c r="BPI11" s="2858"/>
      <c r="BPJ11" s="2858"/>
      <c r="BPK11" s="2858"/>
      <c r="BPL11" s="2858"/>
      <c r="BPM11" s="2858"/>
      <c r="BPN11" s="2858"/>
      <c r="BPO11" s="2858"/>
      <c r="BPP11" s="2858"/>
      <c r="BPQ11" s="2858"/>
      <c r="BPR11" s="2858"/>
      <c r="BPS11" s="2858"/>
      <c r="BPT11" s="2858"/>
      <c r="BPU11" s="2858"/>
      <c r="BPV11" s="2858"/>
      <c r="BPW11" s="2858"/>
      <c r="BPX11" s="2858"/>
      <c r="BPY11" s="2858"/>
      <c r="BPZ11" s="2858"/>
      <c r="BQA11" s="2858"/>
      <c r="BQB11" s="2858"/>
      <c r="BQC11" s="2858"/>
      <c r="BQD11" s="2858"/>
      <c r="BQE11" s="2858"/>
      <c r="BQF11" s="2858"/>
      <c r="BQG11" s="2858"/>
      <c r="BQH11" s="2858"/>
      <c r="BQI11" s="2858"/>
      <c r="BQJ11" s="2858"/>
      <c r="BQK11" s="2858"/>
      <c r="BQL11" s="2858"/>
      <c r="BQM11" s="2858"/>
      <c r="BQN11" s="2858"/>
      <c r="BQO11" s="2858"/>
      <c r="BQP11" s="2858"/>
      <c r="BQQ11" s="2858"/>
      <c r="BQR11" s="2858"/>
      <c r="BQS11" s="2858"/>
      <c r="BQT11" s="2858"/>
      <c r="BQU11" s="2858"/>
      <c r="BQV11" s="2858"/>
      <c r="BQW11" s="2858"/>
      <c r="BQX11" s="2858"/>
      <c r="BQY11" s="2858"/>
      <c r="BQZ11" s="2858"/>
      <c r="BRA11" s="2858"/>
      <c r="BRB11" s="2858"/>
      <c r="BRC11" s="2858"/>
      <c r="BRD11" s="2858"/>
      <c r="BRE11" s="2858"/>
      <c r="BRF11" s="2858"/>
      <c r="BRG11" s="2858"/>
      <c r="BRH11" s="2858"/>
      <c r="BRI11" s="2858"/>
      <c r="BRJ11" s="2858"/>
      <c r="BRK11" s="2858"/>
      <c r="BRL11" s="2858"/>
      <c r="BRM11" s="2858"/>
      <c r="BRN11" s="2858"/>
      <c r="BRO11" s="2858"/>
      <c r="BRP11" s="2858"/>
      <c r="BRQ11" s="2858"/>
      <c r="BRR11" s="2858"/>
      <c r="BRS11" s="2858"/>
      <c r="BRT11" s="2858"/>
      <c r="BRU11" s="2858"/>
      <c r="BRV11" s="2858"/>
      <c r="BRW11" s="2858"/>
      <c r="BRX11" s="2858"/>
      <c r="BRY11" s="2858"/>
      <c r="BRZ11" s="2858"/>
      <c r="BSA11" s="2858"/>
      <c r="BSB11" s="2858"/>
      <c r="BSC11" s="2858"/>
      <c r="BSD11" s="2858"/>
      <c r="BSE11" s="2858"/>
      <c r="BSF11" s="2858"/>
      <c r="BSG11" s="2858"/>
      <c r="BSH11" s="2858"/>
      <c r="BSI11" s="2858"/>
      <c r="BSJ11" s="2858"/>
      <c r="BSK11" s="2858"/>
      <c r="BSL11" s="2858"/>
      <c r="BSM11" s="2858"/>
      <c r="BSN11" s="2858"/>
      <c r="BSO11" s="2858"/>
      <c r="BSP11" s="2858"/>
      <c r="BSQ11" s="2858"/>
      <c r="BSR11" s="2858"/>
      <c r="BSS11" s="2858"/>
      <c r="BST11" s="2858"/>
      <c r="BSU11" s="2858"/>
      <c r="BSV11" s="2858"/>
      <c r="BSW11" s="2858"/>
      <c r="BSX11" s="2858"/>
      <c r="BSY11" s="2858"/>
      <c r="BSZ11" s="2858"/>
      <c r="BTA11" s="2858"/>
      <c r="BTB11" s="2858"/>
      <c r="BTC11" s="2858"/>
      <c r="BTD11" s="2858"/>
      <c r="BTE11" s="2858"/>
      <c r="BTF11" s="2858"/>
      <c r="BTG11" s="2858"/>
      <c r="BTH11" s="2858"/>
      <c r="BTI11" s="2858"/>
      <c r="BTJ11" s="2858"/>
      <c r="BTK11" s="2858"/>
      <c r="BTL11" s="2858"/>
      <c r="BTM11" s="2858"/>
      <c r="BTN11" s="2858"/>
      <c r="BTO11" s="2858"/>
      <c r="BTP11" s="2858"/>
      <c r="BTQ11" s="2858"/>
      <c r="BTR11" s="2858"/>
      <c r="BTS11" s="2858"/>
      <c r="BTT11" s="2858"/>
      <c r="BTU11" s="2858"/>
      <c r="BTV11" s="2858"/>
      <c r="BTW11" s="2858"/>
      <c r="BTX11" s="2858"/>
      <c r="BTY11" s="2858"/>
      <c r="BTZ11" s="2858"/>
      <c r="BUA11" s="2858"/>
      <c r="BUB11" s="2858"/>
      <c r="BUC11" s="2858"/>
      <c r="BUD11" s="2858"/>
      <c r="BUE11" s="2858"/>
      <c r="BUF11" s="2858"/>
      <c r="BUG11" s="2858"/>
      <c r="BUH11" s="2858"/>
      <c r="BUI11" s="2858"/>
      <c r="BUJ11" s="2858"/>
      <c r="BUK11" s="2858"/>
      <c r="BUL11" s="2858"/>
      <c r="BUM11" s="2858"/>
      <c r="BUN11" s="2858"/>
      <c r="BUO11" s="2858"/>
      <c r="BUP11" s="2858"/>
      <c r="BUQ11" s="2858"/>
      <c r="BUR11" s="2858"/>
      <c r="BUS11" s="2858"/>
      <c r="BUT11" s="2858"/>
      <c r="BUU11" s="2858"/>
      <c r="BUV11" s="2858"/>
      <c r="BUW11" s="2858"/>
      <c r="BUX11" s="2858"/>
      <c r="BUY11" s="2858"/>
      <c r="BUZ11" s="2858"/>
      <c r="BVA11" s="2858"/>
      <c r="BVB11" s="2858"/>
      <c r="BVC11" s="2858"/>
      <c r="BVD11" s="2858"/>
      <c r="BVE11" s="2858"/>
      <c r="BVF11" s="2858"/>
      <c r="BVG11" s="2858"/>
      <c r="BVH11" s="2858"/>
      <c r="BVI11" s="2858"/>
      <c r="BVJ11" s="2858"/>
      <c r="BVK11" s="2858"/>
      <c r="BVL11" s="2858"/>
      <c r="BVM11" s="2858"/>
      <c r="BVN11" s="2858"/>
      <c r="BVO11" s="2858"/>
      <c r="BVP11" s="2858"/>
      <c r="BVQ11" s="2858"/>
      <c r="BVR11" s="2858"/>
      <c r="BVS11" s="2858"/>
      <c r="BVT11" s="2858"/>
      <c r="BVU11" s="2858"/>
      <c r="BVV11" s="2858"/>
      <c r="BVW11" s="2858"/>
      <c r="BVX11" s="2858"/>
      <c r="BVY11" s="2858"/>
      <c r="BVZ11" s="2858"/>
      <c r="BWA11" s="2858"/>
      <c r="BWB11" s="2858"/>
      <c r="BWC11" s="2858"/>
      <c r="BWD11" s="2858"/>
      <c r="BWE11" s="2858"/>
      <c r="BWF11" s="2858"/>
      <c r="BWG11" s="2858"/>
      <c r="BWH11" s="2858"/>
      <c r="BWI11" s="2858"/>
      <c r="BWJ11" s="2858"/>
      <c r="BWK11" s="2858"/>
      <c r="BWL11" s="2858"/>
      <c r="BWM11" s="2858"/>
      <c r="BWN11" s="2858"/>
      <c r="BWO11" s="2858"/>
      <c r="BWP11" s="2858"/>
      <c r="BWQ11" s="2858"/>
      <c r="BWR11" s="2858"/>
      <c r="BWS11" s="2858"/>
      <c r="BWT11" s="2858"/>
      <c r="BWU11" s="2858"/>
      <c r="BWV11" s="2858"/>
      <c r="BWW11" s="2858"/>
      <c r="BWX11" s="2858"/>
      <c r="BWY11" s="2858"/>
      <c r="BWZ11" s="2858"/>
      <c r="BXA11" s="2858"/>
      <c r="BXB11" s="2858"/>
      <c r="BXC11" s="2858"/>
      <c r="BXD11" s="2858"/>
      <c r="BXE11" s="2858"/>
      <c r="BXF11" s="2858"/>
      <c r="BXG11" s="2858"/>
      <c r="BXH11" s="2858"/>
      <c r="BXI11" s="2858"/>
      <c r="BXJ11" s="2858"/>
      <c r="BXK11" s="2858"/>
      <c r="BXL11" s="2858"/>
      <c r="BXM11" s="2858"/>
      <c r="BXN11" s="2858"/>
      <c r="BXO11" s="2858"/>
      <c r="BXP11" s="2858"/>
      <c r="BXQ11" s="2858"/>
      <c r="BXR11" s="2858"/>
      <c r="BXS11" s="2858"/>
      <c r="BXT11" s="2858"/>
      <c r="BXU11" s="2858"/>
      <c r="BXV11" s="2858"/>
      <c r="BXW11" s="2858"/>
      <c r="BXX11" s="2858"/>
      <c r="BXY11" s="2858"/>
      <c r="BXZ11" s="2858"/>
      <c r="BYA11" s="2858"/>
      <c r="BYB11" s="2858"/>
      <c r="BYC11" s="2858"/>
      <c r="BYD11" s="2858"/>
      <c r="BYE11" s="2858"/>
      <c r="BYF11" s="2858"/>
      <c r="BYG11" s="2858"/>
      <c r="BYH11" s="2858"/>
      <c r="BYI11" s="2858"/>
      <c r="BYJ11" s="2858"/>
      <c r="BYK11" s="2858"/>
      <c r="BYL11" s="2858"/>
      <c r="BYM11" s="2858"/>
      <c r="BYN11" s="2858"/>
      <c r="BYO11" s="2858"/>
      <c r="BYP11" s="2858"/>
      <c r="BYQ11" s="2858"/>
      <c r="BYR11" s="2858"/>
      <c r="BYS11" s="2858"/>
      <c r="BYT11" s="2858"/>
      <c r="BYU11" s="2858"/>
      <c r="BYV11" s="2858"/>
      <c r="BYW11" s="2858"/>
      <c r="BYX11" s="2858"/>
      <c r="BYY11" s="2858"/>
      <c r="BYZ11" s="2858"/>
      <c r="BZA11" s="2858"/>
      <c r="BZB11" s="2858"/>
      <c r="BZC11" s="2858"/>
      <c r="BZD11" s="2858"/>
      <c r="BZE11" s="2858"/>
      <c r="BZF11" s="2858"/>
      <c r="BZG11" s="2858"/>
      <c r="BZH11" s="2858"/>
      <c r="BZI11" s="2858"/>
      <c r="BZJ11" s="2858"/>
      <c r="BZK11" s="2858"/>
      <c r="BZL11" s="2858"/>
      <c r="BZM11" s="2858"/>
      <c r="BZN11" s="2858"/>
      <c r="BZO11" s="2858"/>
      <c r="BZP11" s="2858"/>
      <c r="BZQ11" s="2858"/>
      <c r="BZR11" s="2858"/>
      <c r="BZS11" s="2858"/>
      <c r="BZT11" s="2858"/>
      <c r="BZU11" s="2858"/>
      <c r="BZV11" s="2858"/>
      <c r="BZW11" s="2858"/>
      <c r="BZX11" s="2858"/>
      <c r="BZY11" s="2858"/>
      <c r="BZZ11" s="2858"/>
      <c r="CAA11" s="2858"/>
      <c r="CAB11" s="2858"/>
      <c r="CAC11" s="2858"/>
      <c r="CAD11" s="2858"/>
      <c r="CAE11" s="2858"/>
      <c r="CAF11" s="2858"/>
      <c r="CAG11" s="2858"/>
      <c r="CAH11" s="2858"/>
      <c r="CAI11" s="2858"/>
      <c r="CAJ11" s="2858"/>
      <c r="CAK11" s="2858"/>
      <c r="CAL11" s="2858"/>
      <c r="CAM11" s="2858"/>
      <c r="CAN11" s="2858"/>
      <c r="CAO11" s="2858"/>
      <c r="CAP11" s="2858"/>
      <c r="CAQ11" s="2858"/>
      <c r="CAR11" s="2858"/>
      <c r="CAS11" s="2858"/>
      <c r="CAT11" s="2858"/>
      <c r="CAU11" s="2858"/>
      <c r="CAV11" s="2858"/>
      <c r="CAW11" s="2858"/>
      <c r="CAX11" s="2858"/>
      <c r="CAY11" s="2858"/>
      <c r="CAZ11" s="2858"/>
      <c r="CBA11" s="2858"/>
      <c r="CBB11" s="2858"/>
      <c r="CBC11" s="2858"/>
      <c r="CBD11" s="2858"/>
      <c r="CBE11" s="2858"/>
      <c r="CBF11" s="2858"/>
      <c r="CBG11" s="2858"/>
      <c r="CBH11" s="2858"/>
      <c r="CBI11" s="2858"/>
      <c r="CBJ11" s="2858"/>
      <c r="CBK11" s="2858"/>
      <c r="CBL11" s="2858"/>
      <c r="CBM11" s="2858"/>
      <c r="CBN11" s="2858"/>
      <c r="CBO11" s="2858"/>
      <c r="CBP11" s="2858"/>
      <c r="CBQ11" s="2858"/>
      <c r="CBR11" s="2858"/>
      <c r="CBS11" s="2858"/>
      <c r="CBT11" s="2858"/>
      <c r="CBU11" s="2858"/>
      <c r="CBV11" s="2858"/>
      <c r="CBW11" s="2858"/>
      <c r="CBX11" s="2858"/>
      <c r="CBY11" s="2858"/>
      <c r="CBZ11" s="2858"/>
      <c r="CCA11" s="2858"/>
      <c r="CCB11" s="2858"/>
      <c r="CCC11" s="2858"/>
      <c r="CCD11" s="2858"/>
      <c r="CCE11" s="2858"/>
      <c r="CCF11" s="2858"/>
      <c r="CCG11" s="2858"/>
      <c r="CCH11" s="2858"/>
      <c r="CCI11" s="2858"/>
      <c r="CCJ11" s="2858"/>
      <c r="CCK11" s="2858"/>
      <c r="CCL11" s="2858"/>
      <c r="CCM11" s="2858"/>
      <c r="CCN11" s="2858"/>
      <c r="CCO11" s="2858"/>
      <c r="CCP11" s="2858"/>
      <c r="CCQ11" s="2858"/>
      <c r="CCR11" s="2858"/>
      <c r="CCS11" s="2858"/>
      <c r="CCT11" s="2858"/>
      <c r="CCU11" s="2858"/>
      <c r="CCV11" s="2858"/>
      <c r="CCW11" s="2858"/>
      <c r="CCX11" s="2858"/>
      <c r="CCY11" s="2858"/>
      <c r="CCZ11" s="2858"/>
      <c r="CDA11" s="2858"/>
      <c r="CDB11" s="2858"/>
      <c r="CDC11" s="2858"/>
      <c r="CDD11" s="2858"/>
      <c r="CDE11" s="2858"/>
      <c r="CDF11" s="2858"/>
      <c r="CDG11" s="2858"/>
      <c r="CDH11" s="2858"/>
      <c r="CDI11" s="2858"/>
      <c r="CDJ11" s="2858"/>
      <c r="CDK11" s="2858"/>
      <c r="CDL11" s="2858"/>
      <c r="CDM11" s="2858"/>
      <c r="CDN11" s="2858"/>
      <c r="CDO11" s="2858"/>
      <c r="CDP11" s="2858"/>
      <c r="CDQ11" s="2858"/>
      <c r="CDR11" s="2858"/>
      <c r="CDS11" s="2858"/>
      <c r="CDT11" s="2858"/>
      <c r="CDU11" s="2858"/>
      <c r="CDV11" s="2858"/>
      <c r="CDW11" s="2858"/>
      <c r="CDX11" s="2858"/>
      <c r="CDY11" s="2858"/>
      <c r="CDZ11" s="2858"/>
      <c r="CEA11" s="2858"/>
      <c r="CEB11" s="2858"/>
      <c r="CEC11" s="2858"/>
      <c r="CED11" s="2858"/>
      <c r="CEE11" s="2858"/>
      <c r="CEF11" s="2858"/>
      <c r="CEG11" s="2858"/>
      <c r="CEH11" s="2858"/>
      <c r="CEI11" s="2858"/>
      <c r="CEJ11" s="2858"/>
      <c r="CEK11" s="2858"/>
      <c r="CEL11" s="2858"/>
      <c r="CEM11" s="2858"/>
      <c r="CEN11" s="2858"/>
      <c r="CEO11" s="2858"/>
      <c r="CEP11" s="2858"/>
      <c r="CEQ11" s="2858"/>
      <c r="CER11" s="2858"/>
      <c r="CES11" s="2858"/>
      <c r="CET11" s="2858"/>
      <c r="CEU11" s="2858"/>
      <c r="CEV11" s="2858"/>
      <c r="CEW11" s="2858"/>
      <c r="CEX11" s="2858"/>
      <c r="CEY11" s="2858"/>
      <c r="CEZ11" s="2858"/>
      <c r="CFA11" s="2858"/>
      <c r="CFB11" s="2858"/>
      <c r="CFC11" s="2858"/>
      <c r="CFD11" s="2858"/>
      <c r="CFE11" s="2858"/>
      <c r="CFF11" s="2858"/>
      <c r="CFG11" s="2858"/>
      <c r="CFH11" s="2858"/>
      <c r="CFI11" s="2858"/>
      <c r="CFJ11" s="2858"/>
      <c r="CFK11" s="2858"/>
      <c r="CFL11" s="2858"/>
      <c r="CFM11" s="2858"/>
      <c r="CFN11" s="2858"/>
      <c r="CFO11" s="2858"/>
      <c r="CFP11" s="2858"/>
      <c r="CFQ11" s="2858"/>
      <c r="CFR11" s="2858"/>
      <c r="CFS11" s="2858"/>
      <c r="CFT11" s="2858"/>
      <c r="CFU11" s="2858"/>
      <c r="CFV11" s="2858"/>
      <c r="CFW11" s="2858"/>
      <c r="CFX11" s="2858"/>
      <c r="CFY11" s="2858"/>
      <c r="CFZ11" s="2858"/>
      <c r="CGA11" s="2858"/>
      <c r="CGB11" s="2858"/>
      <c r="CGC11" s="2858"/>
      <c r="CGD11" s="2858"/>
      <c r="CGE11" s="2858"/>
      <c r="CGF11" s="2858"/>
      <c r="CGG11" s="2858"/>
      <c r="CGH11" s="2858"/>
      <c r="CGI11" s="2858"/>
      <c r="CGJ11" s="2858"/>
      <c r="CGK11" s="2858"/>
      <c r="CGL11" s="2858"/>
      <c r="CGM11" s="2858"/>
      <c r="CGN11" s="2858"/>
      <c r="CGO11" s="2858"/>
      <c r="CGP11" s="2858"/>
      <c r="CGQ11" s="2858"/>
      <c r="CGR11" s="2858"/>
      <c r="CGS11" s="2858"/>
      <c r="CGT11" s="2858"/>
      <c r="CGU11" s="2858"/>
      <c r="CGV11" s="2858"/>
      <c r="CGW11" s="2858"/>
      <c r="CGX11" s="2858"/>
      <c r="CGY11" s="2858"/>
      <c r="CGZ11" s="2858"/>
      <c r="CHA11" s="2858"/>
      <c r="CHB11" s="2858"/>
      <c r="CHC11" s="2858"/>
      <c r="CHD11" s="2858"/>
      <c r="CHE11" s="2858"/>
      <c r="CHF11" s="2858"/>
      <c r="CHG11" s="2858"/>
      <c r="CHH11" s="2858"/>
      <c r="CHI11" s="2858"/>
      <c r="CHJ11" s="2858"/>
      <c r="CHK11" s="2858"/>
      <c r="CHL11" s="2858"/>
      <c r="CHM11" s="2858"/>
      <c r="CHN11" s="2858"/>
      <c r="CHO11" s="2858"/>
      <c r="CHP11" s="2858"/>
      <c r="CHQ11" s="2858"/>
      <c r="CHR11" s="2858"/>
      <c r="CHS11" s="2858"/>
      <c r="CHT11" s="2858"/>
      <c r="CHU11" s="2858"/>
      <c r="CHV11" s="2858"/>
      <c r="CHW11" s="2858"/>
      <c r="CHX11" s="2858"/>
      <c r="CHY11" s="2858"/>
      <c r="CHZ11" s="2858"/>
      <c r="CIA11" s="2858"/>
      <c r="CIB11" s="2858"/>
      <c r="CIC11" s="2858"/>
      <c r="CID11" s="2858"/>
      <c r="CIE11" s="2858"/>
      <c r="CIF11" s="2858"/>
      <c r="CIG11" s="2858"/>
      <c r="CIH11" s="2858"/>
      <c r="CII11" s="2858"/>
      <c r="CIJ11" s="2858"/>
      <c r="CIK11" s="2858"/>
      <c r="CIL11" s="2858"/>
      <c r="CIM11" s="2858"/>
      <c r="CIN11" s="2858"/>
      <c r="CIO11" s="2858"/>
      <c r="CIP11" s="2858"/>
      <c r="CIQ11" s="2858"/>
      <c r="CIR11" s="2858"/>
      <c r="CIS11" s="2858"/>
      <c r="CIT11" s="2858"/>
      <c r="CIU11" s="2858"/>
      <c r="CIV11" s="2858"/>
      <c r="CIW11" s="2858"/>
      <c r="CIX11" s="2858"/>
      <c r="CIY11" s="2858"/>
      <c r="CIZ11" s="2858"/>
      <c r="CJA11" s="2858"/>
      <c r="CJB11" s="2858"/>
      <c r="CJC11" s="2858"/>
      <c r="CJD11" s="2858"/>
      <c r="CJE11" s="2858"/>
      <c r="CJF11" s="2858"/>
      <c r="CJG11" s="2858"/>
      <c r="CJH11" s="2858"/>
      <c r="CJI11" s="2858"/>
      <c r="CJJ11" s="2858"/>
      <c r="CJK11" s="2858"/>
      <c r="CJL11" s="2858"/>
      <c r="CJM11" s="2858"/>
      <c r="CJN11" s="2858"/>
      <c r="CJO11" s="2858"/>
      <c r="CJP11" s="2858"/>
      <c r="CJQ11" s="2858"/>
      <c r="CJR11" s="2858"/>
      <c r="CJS11" s="2858"/>
      <c r="CJT11" s="2858"/>
      <c r="CJU11" s="2858"/>
      <c r="CJV11" s="2858"/>
      <c r="CJW11" s="2858"/>
      <c r="CJX11" s="2858"/>
      <c r="CJY11" s="2858"/>
      <c r="CJZ11" s="2858"/>
      <c r="CKA11" s="2858"/>
      <c r="CKB11" s="2858"/>
      <c r="CKC11" s="2858"/>
      <c r="CKD11" s="2858"/>
      <c r="CKE11" s="2858"/>
      <c r="CKF11" s="2858"/>
      <c r="CKG11" s="2858"/>
      <c r="CKH11" s="2858"/>
      <c r="CKI11" s="2858"/>
      <c r="CKJ11" s="2858"/>
      <c r="CKK11" s="2858"/>
      <c r="CKL11" s="2858"/>
      <c r="CKM11" s="2858"/>
      <c r="CKN11" s="2858"/>
      <c r="CKO11" s="2858"/>
      <c r="CKP11" s="2858"/>
      <c r="CKQ11" s="2858"/>
      <c r="CKR11" s="2858"/>
      <c r="CKS11" s="2858"/>
      <c r="CKT11" s="2858"/>
      <c r="CKU11" s="2858"/>
      <c r="CKV11" s="2858"/>
      <c r="CKW11" s="2858"/>
      <c r="CKX11" s="2858"/>
      <c r="CKY11" s="2858"/>
      <c r="CKZ11" s="2858"/>
      <c r="CLA11" s="2858"/>
      <c r="CLB11" s="2858"/>
      <c r="CLC11" s="2858"/>
      <c r="CLD11" s="2858"/>
      <c r="CLE11" s="2858"/>
      <c r="CLF11" s="2858"/>
      <c r="CLG11" s="2858"/>
      <c r="CLH11" s="2858"/>
      <c r="CLI11" s="2858"/>
      <c r="CLJ11" s="2858"/>
      <c r="CLK11" s="2858"/>
      <c r="CLL11" s="2858"/>
      <c r="CLM11" s="2858"/>
      <c r="CLN11" s="2858"/>
      <c r="CLO11" s="2858"/>
      <c r="CLP11" s="2858"/>
      <c r="CLQ11" s="2858"/>
      <c r="CLR11" s="2858"/>
      <c r="CLS11" s="2858"/>
      <c r="CLT11" s="2858"/>
      <c r="CLU11" s="2858"/>
      <c r="CLV11" s="2858"/>
      <c r="CLW11" s="2858"/>
    </row>
    <row r="12" spans="1:2363" s="3266" customFormat="1" ht="15" customHeight="1" outlineLevel="1" x14ac:dyDescent="0.25">
      <c r="A12" s="3860"/>
      <c r="B12" s="3863"/>
      <c r="C12" s="2204">
        <v>3</v>
      </c>
      <c r="D12" s="2727" t="s">
        <v>655</v>
      </c>
      <c r="E12" s="3279">
        <v>80</v>
      </c>
      <c r="F12" s="2670">
        <f>5027.05</f>
        <v>5027.05</v>
      </c>
      <c r="G12" s="2788">
        <f>+F12/E12</f>
        <v>62.838125000000005</v>
      </c>
      <c r="H12" s="2246"/>
      <c r="I12" s="2670"/>
      <c r="J12" s="1805"/>
      <c r="K12" s="2246"/>
      <c r="L12" s="2670"/>
      <c r="M12" s="1805"/>
      <c r="N12" s="3585">
        <f>+L12+I12+F12</f>
        <v>5027.05</v>
      </c>
      <c r="O12" s="3280">
        <f>+I12+F12</f>
        <v>5027.05</v>
      </c>
      <c r="P12" s="3560">
        <v>3339384</v>
      </c>
      <c r="Q12" s="1856">
        <v>1301262</v>
      </c>
      <c r="R12" s="3561">
        <f>32889115.33</f>
        <v>32889115.329999998</v>
      </c>
      <c r="S12" s="3561">
        <v>337500</v>
      </c>
      <c r="T12" s="3562">
        <f>263504.91+86032.84+33.23</f>
        <v>349570.98</v>
      </c>
      <c r="U12" s="1856">
        <f>208290+1286990.95+350000+283110.53+1480650.67+454550.99</f>
        <v>4063593.1399999997</v>
      </c>
      <c r="V12" s="3575">
        <f>+P12+Q12+R12+S12+T12+U12</f>
        <v>42280425.449999996</v>
      </c>
      <c r="W12" s="3281">
        <v>80</v>
      </c>
      <c r="X12" s="3281">
        <v>80</v>
      </c>
      <c r="Y12" s="3282">
        <v>0.35</v>
      </c>
      <c r="Z12" s="3552">
        <f>+O12*2100</f>
        <v>10556805</v>
      </c>
      <c r="AA12" s="3283">
        <f>10556805/5027.05*O12</f>
        <v>10556805</v>
      </c>
      <c r="AB12" s="1851">
        <v>10556805</v>
      </c>
      <c r="AC12" s="2774">
        <f>AA12-AB12</f>
        <v>0</v>
      </c>
      <c r="AD12" s="1897">
        <f>42280425.45-AE12</f>
        <v>35331999.300000004</v>
      </c>
      <c r="AE12" s="1897">
        <f>5028324.67+1920101.48</f>
        <v>6948426.1500000004</v>
      </c>
      <c r="AF12" s="1897"/>
      <c r="AG12" s="2463"/>
      <c r="AH12" s="1993">
        <f t="shared" si="2"/>
        <v>42280425.450000003</v>
      </c>
      <c r="AI12" s="2771">
        <f>42280425.45-AJ12</f>
        <v>29283411.539999999</v>
      </c>
      <c r="AJ12" s="3284">
        <f>12369773.72+828373.97-201133.78</f>
        <v>12997013.910000002</v>
      </c>
      <c r="AK12" s="2772">
        <f>AI12+AJ12</f>
        <v>42280425.450000003</v>
      </c>
      <c r="AL12" s="1836">
        <v>0</v>
      </c>
      <c r="AM12" s="1836">
        <v>0</v>
      </c>
      <c r="AN12" s="2769">
        <f>AL12+AM12</f>
        <v>0</v>
      </c>
      <c r="AO12" s="3285">
        <v>0</v>
      </c>
      <c r="AP12" s="2684">
        <v>0</v>
      </c>
      <c r="AQ12" s="2684">
        <v>0</v>
      </c>
      <c r="AR12" s="3466">
        <v>1747000</v>
      </c>
      <c r="AS12" s="3277">
        <f>AO12+AQ12+AR12+AP12</f>
        <v>1747000</v>
      </c>
      <c r="AT12" s="2769">
        <v>258400</v>
      </c>
      <c r="AU12" s="3291">
        <v>0</v>
      </c>
      <c r="AV12" s="3467">
        <f>+AR12</f>
        <v>1747000</v>
      </c>
      <c r="AW12" s="3258">
        <f t="shared" ref="AW12:AW14" si="4">AU12+AV12</f>
        <v>1747000</v>
      </c>
      <c r="AX12" s="1836">
        <v>10556805</v>
      </c>
      <c r="AY12" s="1836">
        <v>10556805</v>
      </c>
      <c r="AZ12" s="2769">
        <f>AX12-AY12</f>
        <v>0</v>
      </c>
      <c r="BA12" s="3290">
        <v>35331999.299999997</v>
      </c>
      <c r="BB12" s="3075">
        <v>6948426.1500000004</v>
      </c>
      <c r="BC12" s="3075">
        <v>1422257.6</v>
      </c>
      <c r="BD12" s="3286">
        <f>5695205.61+AV12</f>
        <v>7442205.6100000003</v>
      </c>
      <c r="BE12" s="3468">
        <f>+BA12+BB12+BC12+BD12</f>
        <v>51144888.659999996</v>
      </c>
      <c r="BF12" s="2769">
        <v>0</v>
      </c>
      <c r="BG12" s="3291">
        <f>6266218.04+22730027.2+1876995.87+80049.86</f>
        <v>30953290.969999999</v>
      </c>
      <c r="BH12" s="3467">
        <f>10412727.99+828374.43+86032.06</f>
        <v>11327134.48</v>
      </c>
      <c r="BI12" s="2518">
        <f t="shared" si="3"/>
        <v>42280425.450000003</v>
      </c>
      <c r="BJ12" s="2051">
        <v>0</v>
      </c>
      <c r="BK12" s="1929">
        <v>0</v>
      </c>
      <c r="BL12" s="3394">
        <f>+BJ12-BK12</f>
        <v>0</v>
      </c>
      <c r="BM12" s="3443">
        <v>0</v>
      </c>
      <c r="BN12" s="3454">
        <v>0</v>
      </c>
      <c r="BO12" s="3455">
        <f t="shared" si="1"/>
        <v>0</v>
      </c>
      <c r="BP12" s="3312">
        <v>34000</v>
      </c>
      <c r="BQ12" s="3486">
        <f>+BP12+BM12+BN12+BO12</f>
        <v>34000</v>
      </c>
      <c r="BR12" s="3459">
        <v>0</v>
      </c>
      <c r="BS12" s="1858">
        <v>34000</v>
      </c>
      <c r="BT12" s="3462">
        <f>+BS12+BR12</f>
        <v>34000</v>
      </c>
      <c r="BU12" s="2860"/>
      <c r="BV12" s="3066"/>
      <c r="BW12" s="3066"/>
      <c r="BX12" s="3066"/>
      <c r="BY12" s="3148"/>
      <c r="BZ12" s="3148"/>
      <c r="CA12" s="2861"/>
      <c r="CB12" s="2861"/>
      <c r="CC12" s="2861"/>
      <c r="CD12" s="2861"/>
      <c r="CE12" s="2861"/>
      <c r="CF12" s="3287"/>
      <c r="CG12" s="3287"/>
      <c r="CH12" s="3287"/>
      <c r="CI12" s="3287"/>
      <c r="CJ12" s="3287"/>
      <c r="CK12" s="3287"/>
      <c r="CL12" s="3287"/>
      <c r="CM12" s="3287"/>
      <c r="CN12" s="3287"/>
      <c r="CO12" s="3287"/>
      <c r="CP12" s="3287"/>
      <c r="CQ12" s="3287"/>
      <c r="CR12" s="3287"/>
      <c r="CS12" s="3287"/>
      <c r="CT12" s="3287"/>
      <c r="CU12" s="3287"/>
      <c r="CV12" s="3287"/>
      <c r="CW12" s="3287"/>
      <c r="CX12" s="3287"/>
      <c r="CY12" s="3287"/>
      <c r="CZ12" s="3287"/>
      <c r="DA12" s="3287"/>
      <c r="DB12" s="3287"/>
      <c r="DC12" s="3287"/>
      <c r="DD12" s="3287"/>
      <c r="DE12" s="3287"/>
      <c r="DF12" s="3287"/>
      <c r="DG12" s="3287"/>
      <c r="DH12" s="3287"/>
      <c r="DI12" s="3287"/>
      <c r="DJ12" s="3287"/>
      <c r="DK12" s="3287"/>
      <c r="DL12" s="3287"/>
      <c r="DM12" s="3287"/>
      <c r="DN12" s="3287"/>
      <c r="DO12" s="3287"/>
      <c r="DP12" s="3287"/>
      <c r="DQ12" s="3287"/>
      <c r="DR12" s="3287"/>
      <c r="DS12" s="3287"/>
      <c r="DT12" s="3287"/>
      <c r="DU12" s="3287"/>
      <c r="DV12" s="3287"/>
      <c r="DW12" s="3287"/>
      <c r="DX12" s="3287"/>
      <c r="DY12" s="3287"/>
      <c r="DZ12" s="3287"/>
      <c r="EA12" s="3287"/>
      <c r="EB12" s="3287"/>
      <c r="EC12" s="3287"/>
      <c r="ED12" s="3287"/>
      <c r="EE12" s="3287"/>
      <c r="EF12" s="3287"/>
      <c r="EG12" s="3287"/>
      <c r="EH12" s="3288"/>
      <c r="EI12" s="3288"/>
      <c r="EJ12" s="3288"/>
      <c r="EK12" s="3288"/>
      <c r="EL12" s="3288"/>
      <c r="EM12" s="3288"/>
      <c r="EN12" s="3288"/>
      <c r="EO12" s="3288"/>
      <c r="EP12" s="3288"/>
      <c r="EQ12" s="3288"/>
      <c r="ER12" s="3288"/>
      <c r="ES12" s="3288"/>
      <c r="ET12" s="3288"/>
      <c r="EU12" s="3288"/>
      <c r="EV12" s="3288"/>
      <c r="EW12" s="3288"/>
      <c r="EX12" s="3288"/>
      <c r="EY12" s="3288"/>
      <c r="EZ12" s="3288"/>
      <c r="FA12" s="3288"/>
      <c r="FB12" s="3288"/>
      <c r="FC12" s="3288"/>
      <c r="FD12" s="3288"/>
      <c r="FE12" s="3288"/>
      <c r="FF12" s="3288"/>
      <c r="FG12" s="3288"/>
      <c r="FH12" s="3288"/>
      <c r="FI12" s="3288"/>
      <c r="FJ12" s="3288"/>
      <c r="FK12" s="3288"/>
      <c r="FL12" s="3288"/>
      <c r="FM12" s="3288"/>
      <c r="FN12" s="3288"/>
      <c r="FO12" s="3288"/>
      <c r="FP12" s="3288"/>
      <c r="FQ12" s="3288"/>
      <c r="FR12" s="3288"/>
      <c r="FS12" s="3288"/>
      <c r="FT12" s="3288"/>
      <c r="FU12" s="3288"/>
      <c r="FV12" s="3288"/>
      <c r="FW12" s="3288"/>
      <c r="FX12" s="3288"/>
      <c r="FY12" s="3288"/>
      <c r="FZ12" s="3288"/>
      <c r="GA12" s="3288"/>
      <c r="GB12" s="3288"/>
      <c r="GC12" s="3288"/>
      <c r="GD12" s="3288"/>
      <c r="GE12" s="3288"/>
      <c r="GF12" s="3288"/>
      <c r="GG12" s="3288"/>
      <c r="GH12" s="3288"/>
      <c r="GI12" s="3288"/>
      <c r="GJ12" s="3288"/>
      <c r="GK12" s="3288"/>
      <c r="GL12" s="3288"/>
      <c r="GM12" s="3288"/>
      <c r="GN12" s="3288"/>
      <c r="GO12" s="3288"/>
      <c r="GP12" s="3288"/>
      <c r="GQ12" s="3288"/>
      <c r="GR12" s="3288"/>
      <c r="GS12" s="3288"/>
      <c r="GT12" s="3288"/>
      <c r="GU12" s="3288"/>
      <c r="GV12" s="3288"/>
      <c r="GW12" s="3288"/>
      <c r="GX12" s="3288"/>
      <c r="GY12" s="3288"/>
      <c r="GZ12" s="3288"/>
      <c r="HA12" s="3288"/>
      <c r="HB12" s="3288"/>
      <c r="HC12" s="3288"/>
      <c r="HD12" s="3288"/>
      <c r="HE12" s="3288"/>
      <c r="HF12" s="3288"/>
      <c r="HG12" s="3288"/>
      <c r="HH12" s="3288"/>
      <c r="HI12" s="3288"/>
      <c r="HJ12" s="3288"/>
      <c r="HK12" s="3288"/>
      <c r="HL12" s="3288"/>
      <c r="HM12" s="3288"/>
      <c r="HN12" s="3288"/>
      <c r="HO12" s="3288"/>
      <c r="HP12" s="3288"/>
      <c r="HQ12" s="3288"/>
      <c r="HR12" s="3288"/>
      <c r="HS12" s="3288"/>
      <c r="HT12" s="3288"/>
      <c r="HU12" s="3288"/>
      <c r="HV12" s="3288"/>
      <c r="HW12" s="3288"/>
      <c r="HX12" s="3288"/>
      <c r="HY12" s="3288"/>
      <c r="HZ12" s="3288"/>
      <c r="IA12" s="3288"/>
      <c r="IB12" s="3288"/>
      <c r="IC12" s="3288"/>
      <c r="ID12" s="3288"/>
      <c r="IE12" s="3288"/>
      <c r="IF12" s="3288"/>
      <c r="IG12" s="3288"/>
      <c r="IH12" s="3288"/>
      <c r="II12" s="3288"/>
      <c r="IJ12" s="3288"/>
      <c r="IK12" s="3288"/>
      <c r="IL12" s="3288"/>
      <c r="IM12" s="3288"/>
      <c r="IN12" s="3288"/>
      <c r="IO12" s="3288"/>
      <c r="IP12" s="3288"/>
      <c r="IQ12" s="3288"/>
      <c r="IR12" s="3288"/>
      <c r="IS12" s="3288"/>
      <c r="IT12" s="3288"/>
      <c r="IU12" s="3288"/>
      <c r="IV12" s="3288"/>
      <c r="IW12" s="3288"/>
      <c r="IX12" s="3288"/>
      <c r="IY12" s="3288"/>
      <c r="IZ12" s="3288"/>
      <c r="JA12" s="3288"/>
      <c r="JB12" s="3288"/>
      <c r="JC12" s="3288"/>
      <c r="JD12" s="3288"/>
      <c r="JE12" s="3288"/>
      <c r="JF12" s="3288"/>
      <c r="JG12" s="3288"/>
      <c r="JH12" s="3288"/>
      <c r="JI12" s="3288"/>
      <c r="JJ12" s="3288"/>
      <c r="JK12" s="3288"/>
      <c r="JL12" s="3288"/>
      <c r="JM12" s="3288"/>
      <c r="JN12" s="3288"/>
      <c r="JO12" s="3288"/>
      <c r="JP12" s="3288"/>
      <c r="JQ12" s="3288"/>
      <c r="JR12" s="3288"/>
      <c r="JS12" s="3288"/>
      <c r="JT12" s="3288"/>
      <c r="JU12" s="3288"/>
      <c r="JV12" s="3288"/>
      <c r="JW12" s="3288"/>
      <c r="JX12" s="3288"/>
      <c r="JY12" s="3288"/>
      <c r="JZ12" s="3288"/>
      <c r="KA12" s="3288"/>
      <c r="KB12" s="3288"/>
      <c r="KC12" s="3288"/>
      <c r="KD12" s="3288"/>
      <c r="KE12" s="3288"/>
      <c r="KF12" s="3288"/>
      <c r="KG12" s="3288"/>
      <c r="KH12" s="3288"/>
      <c r="KI12" s="3288"/>
      <c r="KJ12" s="3288"/>
      <c r="KK12" s="3288"/>
      <c r="KL12" s="3288"/>
      <c r="KM12" s="3288"/>
      <c r="KN12" s="3288"/>
      <c r="KO12" s="3288"/>
      <c r="KP12" s="3288"/>
      <c r="KQ12" s="3288"/>
      <c r="KR12" s="3288"/>
      <c r="KS12" s="3288"/>
      <c r="KT12" s="3288"/>
      <c r="KU12" s="3288"/>
      <c r="KV12" s="3288"/>
      <c r="KW12" s="3288"/>
      <c r="KX12" s="3288"/>
      <c r="KY12" s="3288"/>
      <c r="KZ12" s="3288"/>
      <c r="LA12" s="3288"/>
      <c r="LB12" s="3288"/>
      <c r="LC12" s="3288"/>
      <c r="LD12" s="3288"/>
      <c r="LE12" s="3288"/>
      <c r="LF12" s="3288"/>
      <c r="LG12" s="3288"/>
      <c r="LH12" s="3288"/>
      <c r="LI12" s="3288"/>
      <c r="LJ12" s="3288"/>
      <c r="LK12" s="3288"/>
      <c r="LL12" s="3288"/>
      <c r="LM12" s="3288"/>
      <c r="LN12" s="3288"/>
      <c r="LO12" s="3288"/>
      <c r="LP12" s="3288"/>
      <c r="LQ12" s="3288"/>
      <c r="LR12" s="3288"/>
      <c r="LS12" s="3288"/>
      <c r="LT12" s="3288"/>
      <c r="LU12" s="3288"/>
      <c r="LV12" s="3288"/>
      <c r="LW12" s="3288"/>
      <c r="LX12" s="3288"/>
      <c r="LY12" s="3288"/>
      <c r="LZ12" s="3288"/>
      <c r="MA12" s="3288"/>
      <c r="MB12" s="3288"/>
      <c r="MC12" s="3288"/>
      <c r="MD12" s="3288"/>
      <c r="ME12" s="3288"/>
      <c r="MF12" s="3288"/>
      <c r="MG12" s="3288"/>
      <c r="MH12" s="3288"/>
      <c r="MI12" s="3288"/>
      <c r="MJ12" s="3288"/>
      <c r="MK12" s="3288"/>
      <c r="ML12" s="3288"/>
      <c r="MM12" s="3288"/>
      <c r="MN12" s="3288"/>
      <c r="MO12" s="3288"/>
      <c r="MP12" s="3288"/>
      <c r="MQ12" s="3288"/>
      <c r="MR12" s="3288"/>
      <c r="MS12" s="3288"/>
      <c r="MT12" s="3288"/>
      <c r="MU12" s="3288"/>
      <c r="MV12" s="3288"/>
      <c r="MW12" s="3288"/>
      <c r="MX12" s="3288"/>
      <c r="MY12" s="3288"/>
      <c r="MZ12" s="3288"/>
      <c r="NA12" s="3288"/>
      <c r="NB12" s="3288"/>
      <c r="NC12" s="3288"/>
      <c r="ND12" s="3288"/>
      <c r="NE12" s="3288"/>
      <c r="NF12" s="3288"/>
      <c r="NG12" s="3288"/>
      <c r="NH12" s="3288"/>
      <c r="NI12" s="3288"/>
      <c r="NJ12" s="3288"/>
      <c r="NK12" s="3288"/>
      <c r="NL12" s="3288"/>
      <c r="NM12" s="3288"/>
      <c r="NN12" s="3288"/>
      <c r="NO12" s="3288"/>
      <c r="NP12" s="3288"/>
      <c r="NQ12" s="3288"/>
      <c r="NR12" s="3288"/>
      <c r="NS12" s="3288"/>
      <c r="NT12" s="3288"/>
      <c r="NU12" s="3288"/>
      <c r="NV12" s="3288"/>
      <c r="NW12" s="3288"/>
      <c r="NX12" s="3288"/>
      <c r="NY12" s="3288"/>
      <c r="NZ12" s="3288"/>
      <c r="OA12" s="3288"/>
      <c r="OB12" s="3288"/>
      <c r="OC12" s="3288"/>
      <c r="OD12" s="3288"/>
      <c r="OE12" s="3288"/>
      <c r="OF12" s="3288"/>
      <c r="OG12" s="3288"/>
      <c r="OH12" s="3288"/>
      <c r="OI12" s="3288"/>
      <c r="OJ12" s="3288"/>
      <c r="OK12" s="3288"/>
      <c r="OL12" s="3288"/>
      <c r="OM12" s="3288"/>
      <c r="ON12" s="3288"/>
      <c r="OO12" s="3288"/>
      <c r="OP12" s="3288"/>
      <c r="OQ12" s="3288"/>
      <c r="OR12" s="3288"/>
      <c r="OS12" s="3288"/>
      <c r="OT12" s="3288"/>
      <c r="OU12" s="3288"/>
      <c r="OV12" s="3288"/>
      <c r="OW12" s="3288"/>
      <c r="OX12" s="3288"/>
      <c r="OY12" s="3288"/>
      <c r="OZ12" s="3288"/>
      <c r="PA12" s="3288"/>
      <c r="PB12" s="3288"/>
      <c r="PC12" s="3288"/>
      <c r="PD12" s="3288"/>
      <c r="PE12" s="3288"/>
      <c r="PF12" s="3288"/>
      <c r="PG12" s="3288"/>
      <c r="PH12" s="3288"/>
      <c r="PI12" s="3288"/>
      <c r="PJ12" s="3288"/>
      <c r="PK12" s="3288"/>
      <c r="PL12" s="3288"/>
      <c r="PM12" s="3288"/>
      <c r="PN12" s="3288"/>
      <c r="PO12" s="3288"/>
      <c r="PP12" s="3288"/>
      <c r="PQ12" s="3288"/>
      <c r="PR12" s="3288"/>
      <c r="PS12" s="3288"/>
      <c r="PT12" s="3288"/>
      <c r="PU12" s="3288"/>
      <c r="PV12" s="3288"/>
      <c r="PW12" s="3288"/>
      <c r="PX12" s="3288"/>
      <c r="PY12" s="3288"/>
      <c r="PZ12" s="3288"/>
      <c r="QA12" s="3288"/>
      <c r="QB12" s="3288"/>
      <c r="QC12" s="3288"/>
      <c r="QD12" s="3288"/>
      <c r="QE12" s="3288"/>
      <c r="QF12" s="3288"/>
      <c r="QG12" s="3288"/>
      <c r="QH12" s="3288"/>
      <c r="QI12" s="3288"/>
      <c r="QJ12" s="3288"/>
      <c r="QK12" s="3288"/>
      <c r="QL12" s="3288"/>
      <c r="QM12" s="3288"/>
      <c r="QN12" s="3288"/>
      <c r="QO12" s="3288"/>
      <c r="QP12" s="3288"/>
      <c r="QQ12" s="3288"/>
      <c r="QR12" s="3288"/>
      <c r="QS12" s="3288"/>
      <c r="QT12" s="3288"/>
      <c r="QU12" s="3288"/>
      <c r="QV12" s="3288"/>
      <c r="QW12" s="3288"/>
      <c r="QX12" s="3288"/>
      <c r="QY12" s="3288"/>
      <c r="QZ12" s="3288"/>
      <c r="RA12" s="3288"/>
      <c r="RB12" s="3288"/>
      <c r="RC12" s="3288"/>
      <c r="RD12" s="3288"/>
      <c r="RE12" s="3288"/>
      <c r="RF12" s="3288"/>
      <c r="RG12" s="3288"/>
      <c r="RH12" s="3288"/>
      <c r="RI12" s="3288"/>
      <c r="RJ12" s="3288"/>
      <c r="RK12" s="3288"/>
      <c r="RL12" s="3288"/>
      <c r="RM12" s="3288"/>
      <c r="RN12" s="3288"/>
      <c r="RO12" s="3288"/>
      <c r="RP12" s="3288"/>
      <c r="RQ12" s="3288"/>
      <c r="RR12" s="3288"/>
      <c r="RS12" s="3288"/>
      <c r="RT12" s="3288"/>
      <c r="RU12" s="3288"/>
      <c r="RV12" s="3288"/>
      <c r="RW12" s="3288"/>
      <c r="RX12" s="3288"/>
      <c r="RY12" s="3288"/>
      <c r="RZ12" s="3288"/>
      <c r="SA12" s="3288"/>
      <c r="SB12" s="3288"/>
      <c r="SC12" s="3288"/>
      <c r="SD12" s="3288"/>
      <c r="SE12" s="3288"/>
      <c r="SF12" s="3288"/>
      <c r="SG12" s="3288"/>
      <c r="SH12" s="3288"/>
      <c r="SI12" s="3288"/>
      <c r="SJ12" s="3288"/>
      <c r="SK12" s="3288"/>
      <c r="SL12" s="3288"/>
      <c r="SM12" s="3288"/>
      <c r="SN12" s="3288"/>
      <c r="SO12" s="3288"/>
      <c r="SP12" s="3288"/>
      <c r="SQ12" s="3288"/>
      <c r="SR12" s="3288"/>
      <c r="SS12" s="3288"/>
      <c r="ST12" s="3288"/>
      <c r="SU12" s="3288"/>
      <c r="SV12" s="3288"/>
      <c r="SW12" s="3288"/>
      <c r="SX12" s="3288"/>
      <c r="SY12" s="3288"/>
      <c r="SZ12" s="3288"/>
      <c r="TA12" s="3288"/>
      <c r="TB12" s="3288"/>
      <c r="TC12" s="3288"/>
      <c r="TD12" s="3288"/>
      <c r="TE12" s="3288"/>
      <c r="TF12" s="3288"/>
      <c r="TG12" s="3288"/>
      <c r="TH12" s="3288"/>
      <c r="TI12" s="3288"/>
      <c r="TJ12" s="3288"/>
      <c r="TK12" s="3288"/>
      <c r="TL12" s="3288"/>
      <c r="TM12" s="3288"/>
      <c r="TN12" s="3288"/>
      <c r="TO12" s="3288"/>
      <c r="TP12" s="3288"/>
      <c r="TQ12" s="3288"/>
      <c r="TR12" s="3288"/>
      <c r="TS12" s="3288"/>
      <c r="TT12" s="3288"/>
      <c r="TU12" s="3937"/>
      <c r="TV12" s="3937"/>
      <c r="TW12" s="3937"/>
      <c r="TX12" s="3937"/>
      <c r="TY12" s="3937"/>
      <c r="TZ12" s="3937"/>
      <c r="UA12" s="3937"/>
      <c r="UB12" s="3937"/>
      <c r="UC12" s="3937"/>
      <c r="UD12" s="3937"/>
      <c r="UE12" s="3937"/>
      <c r="UF12" s="3937"/>
      <c r="UG12" s="3937"/>
      <c r="UH12" s="3937"/>
      <c r="UI12" s="3937"/>
      <c r="UJ12" s="3937"/>
      <c r="UK12" s="3937"/>
      <c r="UL12" s="3937"/>
      <c r="UM12" s="3937"/>
      <c r="UN12" s="3937"/>
      <c r="UO12" s="3937"/>
      <c r="UP12" s="3288"/>
      <c r="UQ12" s="3288"/>
      <c r="UR12" s="3288"/>
      <c r="US12" s="3288"/>
      <c r="UT12" s="3288"/>
      <c r="UU12" s="3288"/>
      <c r="UV12" s="3288"/>
      <c r="UW12" s="3288"/>
      <c r="UX12" s="3288"/>
      <c r="UY12" s="3288"/>
      <c r="UZ12" s="3288"/>
      <c r="VA12" s="3288"/>
      <c r="VB12" s="3288"/>
      <c r="VC12" s="3288"/>
      <c r="VD12" s="3288"/>
      <c r="VE12" s="3288"/>
      <c r="VF12" s="3288"/>
      <c r="VG12" s="3288"/>
      <c r="VH12" s="3288"/>
      <c r="VI12" s="3288"/>
      <c r="VJ12" s="3288"/>
      <c r="VK12" s="3288"/>
      <c r="VL12" s="3288"/>
      <c r="VM12" s="3288"/>
      <c r="VN12" s="3288"/>
      <c r="VO12" s="3288"/>
      <c r="VP12" s="3288"/>
      <c r="VQ12" s="3288"/>
      <c r="VR12" s="3288"/>
      <c r="VS12" s="3288"/>
      <c r="VT12" s="3288"/>
      <c r="VU12" s="3288"/>
      <c r="VV12" s="3288"/>
      <c r="VW12" s="3288"/>
      <c r="VX12" s="3288"/>
      <c r="VY12" s="3288"/>
      <c r="VZ12" s="3288"/>
      <c r="WA12" s="3288"/>
      <c r="WB12" s="3288"/>
      <c r="WC12" s="3288"/>
      <c r="WD12" s="3288"/>
      <c r="WE12" s="3288"/>
      <c r="WF12" s="3288"/>
      <c r="WG12" s="3288"/>
      <c r="WH12" s="3288"/>
      <c r="WI12" s="3288"/>
      <c r="WJ12" s="3288"/>
      <c r="WK12" s="3288"/>
      <c r="WL12" s="3288"/>
      <c r="WM12" s="3288"/>
      <c r="WN12" s="3288"/>
      <c r="WO12" s="3288"/>
      <c r="WP12" s="3288"/>
      <c r="WQ12" s="3288"/>
      <c r="WR12" s="3288"/>
      <c r="WS12" s="3288"/>
      <c r="WT12" s="3288"/>
      <c r="WU12" s="3288"/>
      <c r="WV12" s="3288"/>
      <c r="WW12" s="3288"/>
      <c r="WX12" s="3288"/>
      <c r="WY12" s="3288"/>
      <c r="WZ12" s="3288"/>
      <c r="XA12" s="3288"/>
      <c r="XB12" s="3288"/>
      <c r="XC12" s="3288"/>
      <c r="XD12" s="3288"/>
      <c r="XE12" s="3288"/>
      <c r="XF12" s="3288"/>
      <c r="XG12" s="3288"/>
      <c r="XH12" s="3288"/>
      <c r="XI12" s="3288"/>
      <c r="XJ12" s="3288"/>
      <c r="XK12" s="3288"/>
      <c r="XL12" s="3288"/>
      <c r="XM12" s="3288"/>
      <c r="XN12" s="3288"/>
      <c r="XO12" s="3288"/>
      <c r="XP12" s="3288"/>
      <c r="XQ12" s="3288"/>
      <c r="XR12" s="3288"/>
      <c r="XS12" s="3288"/>
      <c r="XT12" s="3288"/>
      <c r="XU12" s="3288"/>
      <c r="XV12" s="3288"/>
      <c r="XW12" s="3288"/>
      <c r="XX12" s="3288"/>
      <c r="XY12" s="3288"/>
      <c r="XZ12" s="3288"/>
      <c r="YA12" s="3288"/>
      <c r="YB12" s="3288"/>
      <c r="YC12" s="3288"/>
      <c r="YD12" s="3288"/>
      <c r="YE12" s="3288"/>
      <c r="YF12" s="3288"/>
      <c r="YG12" s="3288"/>
      <c r="YH12" s="3288"/>
      <c r="YI12" s="3288"/>
      <c r="YJ12" s="3288"/>
      <c r="YK12" s="3288"/>
      <c r="YL12" s="3288"/>
      <c r="YM12" s="3288"/>
      <c r="YN12" s="3288"/>
      <c r="YO12" s="3288"/>
      <c r="YP12" s="3288"/>
      <c r="YQ12" s="3288"/>
      <c r="YR12" s="3288"/>
      <c r="YS12" s="3288"/>
      <c r="YT12" s="3288"/>
      <c r="YU12" s="3288"/>
      <c r="YV12" s="3288"/>
      <c r="YW12" s="3288"/>
      <c r="YX12" s="3288"/>
      <c r="YY12" s="3288"/>
      <c r="YZ12" s="3288"/>
      <c r="ZA12" s="3288"/>
      <c r="ZB12" s="3288"/>
      <c r="ZC12" s="3288"/>
      <c r="ZD12" s="3288"/>
      <c r="ZE12" s="3288"/>
      <c r="ZF12" s="3288"/>
      <c r="ZG12" s="3288"/>
      <c r="ZH12" s="3288"/>
      <c r="ZI12" s="3288"/>
      <c r="ZJ12" s="3288"/>
      <c r="ZK12" s="3288"/>
      <c r="ZL12" s="3288"/>
      <c r="ZM12" s="3288"/>
      <c r="ZN12" s="3288"/>
      <c r="ZO12" s="3288"/>
      <c r="ZP12" s="3288"/>
      <c r="ZQ12" s="3288"/>
      <c r="ZR12" s="3288"/>
      <c r="ZS12" s="3288"/>
      <c r="ZT12" s="3288"/>
      <c r="ZU12" s="3288"/>
      <c r="ZV12" s="3288"/>
      <c r="ZW12" s="3288"/>
      <c r="ZX12" s="3288"/>
      <c r="ZY12" s="3288"/>
      <c r="ZZ12" s="3288"/>
      <c r="AAA12" s="3288"/>
      <c r="AAB12" s="3288"/>
      <c r="AAC12" s="3288"/>
      <c r="AAD12" s="3288"/>
      <c r="AAE12" s="3288"/>
      <c r="AAF12" s="3288"/>
      <c r="AAG12" s="3288"/>
      <c r="AAH12" s="3288"/>
      <c r="AAI12" s="3288"/>
      <c r="AAJ12" s="3288"/>
      <c r="AAK12" s="3288"/>
      <c r="AAL12" s="3288"/>
      <c r="AAM12" s="3288"/>
      <c r="AAN12" s="3288"/>
      <c r="AAO12" s="3288"/>
      <c r="AAP12" s="3288"/>
      <c r="AAQ12" s="3288"/>
      <c r="AAR12" s="3288"/>
      <c r="AAS12" s="3288"/>
      <c r="AAT12" s="3288"/>
      <c r="AAU12" s="3288"/>
      <c r="AAV12" s="3288"/>
      <c r="AAW12" s="3288"/>
      <c r="AAX12" s="3288"/>
      <c r="AAY12" s="3288"/>
      <c r="AAZ12" s="3288"/>
      <c r="ABA12" s="3288"/>
      <c r="ABB12" s="3288"/>
      <c r="ABC12" s="3288"/>
      <c r="ABD12" s="3288"/>
      <c r="ABE12" s="3288"/>
      <c r="ABF12" s="3288"/>
      <c r="ABG12" s="3288"/>
      <c r="ABH12" s="3288"/>
      <c r="ABI12" s="3288"/>
      <c r="ABJ12" s="3288"/>
      <c r="ABK12" s="3288"/>
      <c r="ABL12" s="3288"/>
      <c r="ABM12" s="3288"/>
      <c r="ABN12" s="3288"/>
      <c r="ABO12" s="3288"/>
      <c r="ABP12" s="3288"/>
      <c r="ABQ12" s="3288"/>
      <c r="ABR12" s="3288"/>
      <c r="ABS12" s="3288"/>
      <c r="ABT12" s="3288"/>
      <c r="ABU12" s="3288"/>
      <c r="ABV12" s="3288"/>
      <c r="ABW12" s="3288"/>
      <c r="ABX12" s="3288"/>
      <c r="ABY12" s="3288"/>
      <c r="ABZ12" s="3288"/>
      <c r="ACA12" s="3288"/>
      <c r="ACB12" s="3288"/>
      <c r="ACC12" s="3288"/>
      <c r="ACD12" s="3288"/>
      <c r="ACE12" s="3288"/>
      <c r="ACF12" s="3288"/>
      <c r="ACG12" s="3288"/>
      <c r="ACH12" s="3288"/>
      <c r="ACI12" s="3288"/>
      <c r="ACJ12" s="3288"/>
      <c r="ACK12" s="3288"/>
      <c r="ACL12" s="3288"/>
      <c r="ACM12" s="3288"/>
      <c r="ACN12" s="3288"/>
      <c r="ACO12" s="3288"/>
      <c r="ACP12" s="3288"/>
      <c r="ACQ12" s="3288"/>
      <c r="ACR12" s="3288"/>
      <c r="ACS12" s="3288"/>
      <c r="ACT12" s="3288"/>
      <c r="ACU12" s="3288"/>
      <c r="ACV12" s="3288"/>
      <c r="ACW12" s="3288"/>
      <c r="ACX12" s="3288"/>
      <c r="ACY12" s="3288"/>
      <c r="ACZ12" s="3288"/>
      <c r="ADA12" s="3288"/>
      <c r="ADB12" s="3288"/>
      <c r="ADC12" s="3288"/>
      <c r="ADD12" s="3288"/>
      <c r="ADE12" s="3288"/>
      <c r="ADF12" s="3288"/>
      <c r="ADG12" s="3288"/>
      <c r="ADH12" s="3288"/>
      <c r="ADI12" s="3288"/>
      <c r="ADJ12" s="3288"/>
      <c r="ADK12" s="3288"/>
      <c r="ADL12" s="3288"/>
      <c r="ADM12" s="3288"/>
      <c r="ADN12" s="3288"/>
      <c r="ADO12" s="3288"/>
      <c r="ADP12" s="3288"/>
      <c r="ADQ12" s="3288"/>
      <c r="ADR12" s="3288"/>
      <c r="ADS12" s="3288"/>
      <c r="ADT12" s="3288"/>
      <c r="ADU12" s="3288"/>
      <c r="ADV12" s="3288"/>
      <c r="ADW12" s="3288"/>
      <c r="ADX12" s="3288"/>
      <c r="ADY12" s="3288"/>
      <c r="ADZ12" s="3288"/>
      <c r="AEA12" s="3288"/>
      <c r="AEB12" s="3288"/>
      <c r="AEC12" s="3288"/>
      <c r="AED12" s="3288"/>
      <c r="AEE12" s="3288"/>
      <c r="AEF12" s="3288"/>
      <c r="AEG12" s="3288"/>
      <c r="AEH12" s="3288"/>
      <c r="AEI12" s="3288"/>
      <c r="AEJ12" s="3288"/>
      <c r="AEK12" s="3288"/>
      <c r="AEL12" s="3288"/>
      <c r="AEM12" s="3288"/>
      <c r="AEN12" s="3288"/>
      <c r="AEO12" s="3288"/>
      <c r="AEP12" s="3288"/>
      <c r="AEQ12" s="3288"/>
      <c r="AER12" s="3288"/>
      <c r="AES12" s="3288"/>
      <c r="AET12" s="3288"/>
      <c r="AEU12" s="3288"/>
      <c r="AEV12" s="3288"/>
      <c r="AEW12" s="3288"/>
      <c r="AEX12" s="3288"/>
      <c r="AEY12" s="3288"/>
      <c r="AEZ12" s="3288"/>
      <c r="AFA12" s="3288"/>
      <c r="AFB12" s="3288"/>
      <c r="AFC12" s="3288"/>
      <c r="AFD12" s="3288"/>
      <c r="AFE12" s="3288"/>
      <c r="AFF12" s="3288"/>
      <c r="AFG12" s="3288"/>
      <c r="AFH12" s="3288"/>
      <c r="AFI12" s="3288"/>
      <c r="AFJ12" s="3288"/>
      <c r="AFK12" s="3288"/>
      <c r="AFL12" s="3288"/>
      <c r="AFM12" s="3288"/>
      <c r="AFN12" s="3288"/>
      <c r="AFO12" s="3288"/>
      <c r="AFP12" s="3288"/>
      <c r="AFQ12" s="3288"/>
      <c r="AFR12" s="3288"/>
      <c r="AFS12" s="3288"/>
      <c r="AFT12" s="3288"/>
      <c r="AFU12" s="3288"/>
      <c r="AFV12" s="3288"/>
      <c r="AFW12" s="3288"/>
      <c r="AFX12" s="3288"/>
      <c r="AFY12" s="3288"/>
      <c r="AFZ12" s="3288"/>
      <c r="AGA12" s="3288"/>
      <c r="AGB12" s="3288"/>
      <c r="AGC12" s="3288"/>
      <c r="AGD12" s="3288"/>
      <c r="AGE12" s="3288"/>
      <c r="AGF12" s="3288"/>
      <c r="AGG12" s="3288"/>
      <c r="AGH12" s="3288"/>
      <c r="AGI12" s="3288"/>
      <c r="AGJ12" s="3288"/>
      <c r="AGK12" s="3288"/>
      <c r="AGL12" s="3288"/>
      <c r="AGM12" s="3288"/>
      <c r="AGN12" s="3288"/>
      <c r="AGO12" s="3288"/>
      <c r="AGP12" s="3288"/>
      <c r="AGQ12" s="3288"/>
      <c r="AGR12" s="3288"/>
      <c r="AGS12" s="3288"/>
      <c r="AGT12" s="3288"/>
      <c r="AGU12" s="3288"/>
      <c r="AGV12" s="3288"/>
      <c r="AGW12" s="3288"/>
      <c r="AGX12" s="3288"/>
      <c r="AGY12" s="3288"/>
      <c r="AGZ12" s="3288"/>
      <c r="AHA12" s="3288"/>
      <c r="AHB12" s="3288"/>
      <c r="AHC12" s="3288"/>
      <c r="AHD12" s="3288"/>
      <c r="AHE12" s="3288"/>
      <c r="AHF12" s="3288"/>
      <c r="AHG12" s="3288"/>
      <c r="AHH12" s="3288"/>
      <c r="AHI12" s="3288"/>
      <c r="AHJ12" s="3288"/>
      <c r="AHK12" s="3288"/>
      <c r="AHL12" s="3288"/>
      <c r="AHM12" s="3288"/>
      <c r="AHN12" s="3288"/>
      <c r="AHO12" s="3288"/>
      <c r="AHP12" s="3288"/>
      <c r="AHQ12" s="3288"/>
      <c r="AHR12" s="3288"/>
      <c r="AHS12" s="3288"/>
      <c r="AHT12" s="3288"/>
      <c r="AHU12" s="3288"/>
      <c r="AHV12" s="3288"/>
      <c r="AHW12" s="3288"/>
      <c r="AHX12" s="3288"/>
      <c r="AHY12" s="3288"/>
      <c r="AHZ12" s="3288"/>
      <c r="AIA12" s="3288"/>
      <c r="AIB12" s="3288"/>
      <c r="AIC12" s="3288"/>
      <c r="AID12" s="3288"/>
      <c r="AIE12" s="3288"/>
      <c r="AIF12" s="3288"/>
      <c r="AIG12" s="3288"/>
      <c r="AIH12" s="3288"/>
      <c r="AII12" s="3288"/>
      <c r="AIJ12" s="3288"/>
      <c r="AIK12" s="3288"/>
      <c r="AIL12" s="3288"/>
      <c r="AIM12" s="3288"/>
      <c r="AIN12" s="3288"/>
      <c r="AIO12" s="3288"/>
      <c r="AIP12" s="3288"/>
      <c r="AIQ12" s="3288"/>
      <c r="AIR12" s="3288"/>
      <c r="AIS12" s="3288"/>
      <c r="AIT12" s="3288"/>
      <c r="AIU12" s="3288"/>
      <c r="AIV12" s="3288"/>
      <c r="AIW12" s="3288"/>
      <c r="AIX12" s="3288"/>
      <c r="AIY12" s="3288"/>
      <c r="AIZ12" s="3288"/>
      <c r="AJA12" s="3288"/>
      <c r="AJB12" s="3288"/>
      <c r="AJC12" s="3288"/>
      <c r="AJD12" s="3288"/>
      <c r="AJE12" s="3288"/>
      <c r="AJF12" s="3288"/>
      <c r="AJG12" s="3288"/>
      <c r="AJH12" s="3288"/>
      <c r="AJI12" s="3288"/>
      <c r="AJJ12" s="3288"/>
      <c r="AJK12" s="3288"/>
      <c r="AJL12" s="3288"/>
      <c r="AJM12" s="3288"/>
      <c r="AJN12" s="3288"/>
      <c r="AJO12" s="3288"/>
      <c r="AJP12" s="3288"/>
      <c r="AJQ12" s="3288"/>
      <c r="AJR12" s="3288"/>
      <c r="AJS12" s="3288"/>
      <c r="AJT12" s="3288"/>
      <c r="AJU12" s="3288"/>
      <c r="AJV12" s="3288"/>
      <c r="AJW12" s="3288"/>
      <c r="AJX12" s="3288"/>
      <c r="AJY12" s="3288"/>
      <c r="AJZ12" s="3288"/>
      <c r="AKA12" s="3288"/>
      <c r="AKB12" s="3288"/>
      <c r="AKC12" s="3288"/>
      <c r="AKD12" s="3288"/>
      <c r="AKE12" s="3288"/>
      <c r="AKF12" s="3288"/>
      <c r="AKG12" s="3288"/>
      <c r="AKH12" s="3288"/>
      <c r="AKI12" s="3288"/>
      <c r="AKJ12" s="3288"/>
      <c r="AKK12" s="3288"/>
      <c r="AKL12" s="3288"/>
      <c r="AKM12" s="3288"/>
      <c r="AKN12" s="3288"/>
      <c r="AKO12" s="3288"/>
      <c r="AKP12" s="3288"/>
      <c r="AKQ12" s="3288"/>
      <c r="AKR12" s="3288"/>
      <c r="AKS12" s="3288"/>
      <c r="AKT12" s="3288"/>
      <c r="AKU12" s="3288"/>
      <c r="AKV12" s="3288"/>
      <c r="AKW12" s="3288"/>
      <c r="AKX12" s="3288"/>
      <c r="AKY12" s="3288"/>
      <c r="AKZ12" s="3288"/>
      <c r="ALA12" s="3288"/>
      <c r="ALB12" s="3288"/>
      <c r="ALC12" s="3288"/>
      <c r="ALD12" s="3288"/>
      <c r="ALE12" s="3288"/>
      <c r="ALF12" s="3288"/>
      <c r="ALG12" s="3288"/>
      <c r="ALH12" s="3288"/>
      <c r="ALI12" s="3288"/>
      <c r="ALJ12" s="3288"/>
      <c r="ALK12" s="3288"/>
      <c r="ALL12" s="3288"/>
      <c r="ALM12" s="3288"/>
      <c r="ALN12" s="3288"/>
      <c r="ALO12" s="3288"/>
      <c r="ALP12" s="3288"/>
      <c r="ALQ12" s="3288"/>
      <c r="ALR12" s="3288"/>
      <c r="ALS12" s="3288"/>
      <c r="ALT12" s="3288"/>
      <c r="ALU12" s="3288"/>
      <c r="ALV12" s="3288"/>
      <c r="ALW12" s="3288"/>
      <c r="ALX12" s="3288"/>
      <c r="ALY12" s="3288"/>
      <c r="ALZ12" s="3288"/>
      <c r="AMA12" s="3288"/>
      <c r="AMB12" s="3288"/>
      <c r="AMC12" s="3288"/>
      <c r="AMD12" s="3288"/>
      <c r="AME12" s="3288"/>
      <c r="AMF12" s="3288"/>
      <c r="AMG12" s="3288"/>
      <c r="AMH12" s="3288"/>
      <c r="AMI12" s="3288"/>
      <c r="AMJ12" s="3288"/>
      <c r="AMK12" s="3288"/>
      <c r="AML12" s="3288"/>
      <c r="AMM12" s="3288"/>
      <c r="AMN12" s="3288"/>
      <c r="AMO12" s="3288"/>
      <c r="AMP12" s="3288"/>
      <c r="AMQ12" s="3288"/>
      <c r="AMR12" s="3288"/>
      <c r="AMS12" s="3288"/>
      <c r="AMT12" s="3288"/>
      <c r="AMU12" s="3288"/>
      <c r="AMV12" s="3288"/>
      <c r="AMW12" s="3288"/>
      <c r="AMX12" s="3288"/>
      <c r="AMY12" s="3288"/>
      <c r="AMZ12" s="3288"/>
      <c r="ANA12" s="3288"/>
      <c r="ANB12" s="3288"/>
      <c r="ANC12" s="3288"/>
      <c r="AND12" s="3288"/>
      <c r="ANE12" s="3288"/>
      <c r="ANF12" s="3288"/>
      <c r="ANG12" s="3288"/>
      <c r="ANH12" s="3288"/>
      <c r="ANI12" s="3288"/>
      <c r="ANJ12" s="3288"/>
      <c r="ANK12" s="3288"/>
      <c r="ANL12" s="3288"/>
      <c r="ANM12" s="3288"/>
      <c r="ANN12" s="3288"/>
      <c r="ANO12" s="3288"/>
      <c r="ANP12" s="3288"/>
      <c r="ANQ12" s="3288"/>
      <c r="ANR12" s="3288"/>
      <c r="ANS12" s="3288"/>
      <c r="ANT12" s="3288"/>
      <c r="ANU12" s="3288"/>
      <c r="ANV12" s="3288"/>
      <c r="ANW12" s="3288"/>
      <c r="ANX12" s="3288"/>
      <c r="ANY12" s="3288"/>
      <c r="ANZ12" s="3288"/>
      <c r="AOA12" s="3288"/>
      <c r="AOB12" s="3288"/>
      <c r="AOC12" s="3288"/>
      <c r="AOD12" s="3288"/>
      <c r="AOE12" s="3288"/>
      <c r="AOF12" s="3288"/>
      <c r="AOG12" s="3288"/>
      <c r="AOH12" s="3288"/>
      <c r="AOI12" s="3288"/>
      <c r="AOJ12" s="3288"/>
      <c r="AOK12" s="3288"/>
      <c r="AOL12" s="3288"/>
      <c r="AOM12" s="3288"/>
      <c r="AON12" s="3288"/>
      <c r="AOO12" s="3288"/>
      <c r="AOP12" s="3288"/>
      <c r="AOQ12" s="3288"/>
      <c r="AOR12" s="3288"/>
      <c r="AOS12" s="3288"/>
      <c r="AOT12" s="3288"/>
      <c r="AOU12" s="3288"/>
      <c r="AOV12" s="3288"/>
      <c r="AOW12" s="3288"/>
      <c r="AOX12" s="3288"/>
      <c r="AOY12" s="3288"/>
      <c r="AOZ12" s="3288"/>
      <c r="APA12" s="3288"/>
      <c r="APB12" s="3288"/>
      <c r="APC12" s="3288"/>
      <c r="APD12" s="3288"/>
      <c r="APE12" s="3288"/>
      <c r="APF12" s="3288"/>
      <c r="APG12" s="3288"/>
      <c r="APH12" s="3288"/>
      <c r="API12" s="3288"/>
      <c r="APJ12" s="3288"/>
      <c r="APK12" s="3288"/>
      <c r="APL12" s="3288"/>
      <c r="APM12" s="3288"/>
      <c r="APN12" s="3288"/>
      <c r="APO12" s="3288"/>
      <c r="APP12" s="3288"/>
      <c r="APQ12" s="3288"/>
      <c r="APR12" s="3288"/>
      <c r="APS12" s="3288"/>
      <c r="APT12" s="3288"/>
      <c r="APU12" s="3288"/>
      <c r="APV12" s="3288"/>
      <c r="APW12" s="3288"/>
      <c r="APX12" s="3288"/>
      <c r="APY12" s="3288"/>
      <c r="APZ12" s="3288"/>
      <c r="AQA12" s="3288"/>
      <c r="AQB12" s="3288"/>
      <c r="AQC12" s="3288"/>
      <c r="AQD12" s="3288"/>
      <c r="AQE12" s="3288"/>
      <c r="AQF12" s="3288"/>
      <c r="AQG12" s="3288"/>
      <c r="AQH12" s="3288"/>
      <c r="AQI12" s="3288"/>
      <c r="AQJ12" s="3288"/>
      <c r="AQK12" s="3288"/>
      <c r="AQL12" s="3288"/>
      <c r="AQM12" s="3288"/>
      <c r="AQN12" s="3288"/>
      <c r="AQO12" s="3288"/>
      <c r="AQP12" s="3288"/>
      <c r="AQQ12" s="3288"/>
      <c r="AQR12" s="3288"/>
      <c r="AQS12" s="3288"/>
      <c r="AQT12" s="3288"/>
      <c r="AQU12" s="3288"/>
      <c r="AQV12" s="3288"/>
      <c r="AQW12" s="3288"/>
      <c r="AQX12" s="3288"/>
      <c r="AQY12" s="3288"/>
      <c r="AQZ12" s="3288"/>
      <c r="ARA12" s="3288"/>
      <c r="ARB12" s="3288"/>
      <c r="ARC12" s="3288"/>
      <c r="ARD12" s="3288"/>
      <c r="ARE12" s="3288"/>
      <c r="ARF12" s="3288"/>
      <c r="ARG12" s="3288"/>
      <c r="ARH12" s="3288"/>
      <c r="ARI12" s="3288"/>
      <c r="ARJ12" s="3288"/>
      <c r="ARK12" s="3288"/>
      <c r="ARL12" s="3288"/>
      <c r="ARM12" s="3288"/>
      <c r="ARN12" s="3288"/>
      <c r="ARO12" s="3288"/>
      <c r="ARP12" s="3288"/>
      <c r="ARQ12" s="3288"/>
      <c r="ARR12" s="3288"/>
      <c r="ARS12" s="3288"/>
      <c r="ART12" s="3288"/>
      <c r="ARU12" s="3288"/>
      <c r="ARV12" s="3288"/>
      <c r="ARW12" s="3288"/>
      <c r="ARX12" s="3288"/>
      <c r="ARY12" s="3288"/>
      <c r="ARZ12" s="3288"/>
      <c r="ASA12" s="3288"/>
      <c r="ASB12" s="3288"/>
      <c r="ASC12" s="3288"/>
      <c r="ASD12" s="3288"/>
      <c r="ASE12" s="3288"/>
      <c r="ASF12" s="3288"/>
      <c r="ASG12" s="3288"/>
      <c r="ASH12" s="3288"/>
      <c r="ASI12" s="3288"/>
      <c r="ASJ12" s="3288"/>
      <c r="ASK12" s="3288"/>
      <c r="ASL12" s="3288"/>
      <c r="ASM12" s="3288"/>
      <c r="ASN12" s="3288"/>
      <c r="ASO12" s="3288"/>
      <c r="ASP12" s="3288"/>
      <c r="ASQ12" s="3288"/>
      <c r="ASR12" s="3288"/>
      <c r="ASS12" s="3288"/>
      <c r="AST12" s="3288"/>
      <c r="ASU12" s="3288"/>
      <c r="ASV12" s="3288"/>
      <c r="ASW12" s="3288"/>
      <c r="ASX12" s="3288"/>
      <c r="ASY12" s="3288"/>
      <c r="ASZ12" s="3288"/>
      <c r="ATA12" s="3288"/>
      <c r="ATB12" s="3288"/>
      <c r="ATC12" s="3288"/>
      <c r="ATD12" s="3288"/>
      <c r="ATE12" s="3288"/>
      <c r="ATF12" s="3288"/>
      <c r="ATG12" s="3288"/>
      <c r="ATH12" s="3288"/>
      <c r="ATI12" s="3288"/>
      <c r="ATJ12" s="3288"/>
      <c r="ATK12" s="3288"/>
      <c r="ATL12" s="3288"/>
      <c r="ATM12" s="3288"/>
      <c r="ATN12" s="3288"/>
      <c r="ATO12" s="3288"/>
      <c r="ATP12" s="3288"/>
      <c r="ATQ12" s="3288"/>
      <c r="ATR12" s="3288"/>
      <c r="ATS12" s="3288"/>
      <c r="ATT12" s="3288"/>
      <c r="ATU12" s="3288"/>
      <c r="ATV12" s="3288"/>
      <c r="ATW12" s="3288"/>
      <c r="ATX12" s="3288"/>
      <c r="ATY12" s="3288"/>
      <c r="ATZ12" s="3288"/>
      <c r="AUA12" s="3288"/>
      <c r="AUB12" s="3288"/>
      <c r="AUC12" s="3288"/>
      <c r="AUD12" s="3288"/>
      <c r="AUE12" s="3288"/>
      <c r="AUF12" s="3288"/>
      <c r="AUG12" s="3288"/>
      <c r="AUH12" s="3288"/>
      <c r="AUI12" s="3288"/>
      <c r="AUJ12" s="3288"/>
      <c r="AUK12" s="3288"/>
      <c r="AUL12" s="3288"/>
      <c r="AUM12" s="3288"/>
      <c r="AUN12" s="3288"/>
      <c r="AUO12" s="3288"/>
      <c r="AUP12" s="3288"/>
      <c r="AUQ12" s="3288"/>
      <c r="AUR12" s="3288"/>
      <c r="AUS12" s="3288"/>
      <c r="AUT12" s="3288"/>
      <c r="AUU12" s="3288"/>
      <c r="AUV12" s="3288"/>
      <c r="AUW12" s="3288"/>
      <c r="AUX12" s="3288"/>
      <c r="AUY12" s="3288"/>
      <c r="AUZ12" s="3288"/>
      <c r="AVA12" s="3288"/>
      <c r="AVB12" s="3288"/>
      <c r="AVC12" s="3288"/>
      <c r="AVD12" s="3288"/>
      <c r="AVE12" s="3288"/>
      <c r="AVF12" s="3288"/>
      <c r="AVG12" s="3288"/>
      <c r="AVH12" s="3288"/>
      <c r="AVI12" s="3288"/>
      <c r="AVJ12" s="3288"/>
      <c r="AVK12" s="3288"/>
      <c r="AVL12" s="3288"/>
      <c r="AVM12" s="3288"/>
      <c r="AVN12" s="3288"/>
      <c r="AVO12" s="3288"/>
      <c r="AVP12" s="3288"/>
      <c r="AVQ12" s="3288"/>
      <c r="AVR12" s="3288"/>
      <c r="AVS12" s="3288"/>
      <c r="AVT12" s="3288"/>
      <c r="AVU12" s="3288"/>
      <c r="AVV12" s="3288"/>
      <c r="AVW12" s="3288"/>
      <c r="AVX12" s="3288"/>
      <c r="AVY12" s="3288"/>
      <c r="AVZ12" s="3288"/>
      <c r="AWA12" s="3288"/>
      <c r="AWB12" s="3288"/>
      <c r="AWC12" s="3288"/>
      <c r="AWD12" s="3288"/>
      <c r="AWE12" s="3288"/>
      <c r="AWF12" s="3288"/>
      <c r="AWG12" s="3288"/>
      <c r="AWH12" s="3288"/>
      <c r="AWI12" s="3288"/>
      <c r="AWJ12" s="3288"/>
      <c r="AWK12" s="3288"/>
      <c r="AWL12" s="3288"/>
      <c r="AWM12" s="3288"/>
      <c r="AWN12" s="3288"/>
      <c r="AWO12" s="3288"/>
      <c r="AWP12" s="3288"/>
      <c r="AWQ12" s="3288"/>
      <c r="AWR12" s="3288"/>
      <c r="AWS12" s="3288"/>
      <c r="AWT12" s="3288"/>
      <c r="AWU12" s="3288"/>
      <c r="AWV12" s="3288"/>
      <c r="AWW12" s="3288"/>
      <c r="AWX12" s="3288"/>
      <c r="AWY12" s="3288"/>
      <c r="AWZ12" s="3288"/>
      <c r="AXA12" s="3288"/>
      <c r="AXB12" s="3288"/>
      <c r="AXC12" s="3288"/>
      <c r="AXD12" s="3288"/>
      <c r="AXE12" s="3288"/>
      <c r="AXF12" s="3288"/>
      <c r="AXG12" s="3288"/>
      <c r="AXH12" s="3288"/>
      <c r="AXI12" s="3288"/>
      <c r="AXJ12" s="3288"/>
      <c r="AXK12" s="3288"/>
      <c r="AXL12" s="3288"/>
      <c r="AXM12" s="3288"/>
      <c r="AXN12" s="3288"/>
      <c r="AXO12" s="3288"/>
      <c r="AXP12" s="3288"/>
      <c r="AXQ12" s="3288"/>
      <c r="AXR12" s="3288"/>
      <c r="AXS12" s="3288"/>
      <c r="AXT12" s="3288"/>
      <c r="AXU12" s="3288"/>
      <c r="AXV12" s="3288"/>
      <c r="AXW12" s="3288"/>
      <c r="AXX12" s="3288"/>
      <c r="AXY12" s="3288"/>
      <c r="AXZ12" s="3288"/>
      <c r="AYA12" s="3288"/>
      <c r="AYB12" s="3288"/>
      <c r="AYC12" s="3288"/>
      <c r="AYD12" s="3288"/>
      <c r="AYE12" s="3288"/>
      <c r="AYF12" s="3288"/>
      <c r="AYG12" s="3288"/>
      <c r="AYH12" s="3288"/>
      <c r="AYI12" s="3288"/>
      <c r="AYJ12" s="3288"/>
      <c r="AYK12" s="3288"/>
      <c r="AYL12" s="3288"/>
      <c r="AYM12" s="3288"/>
      <c r="AYN12" s="3288"/>
      <c r="AYO12" s="3288"/>
      <c r="AYP12" s="3288"/>
      <c r="AYQ12" s="3288"/>
      <c r="AYR12" s="3288"/>
      <c r="AYS12" s="3288"/>
      <c r="AYT12" s="3288"/>
      <c r="AYU12" s="3288"/>
      <c r="AYV12" s="3288"/>
      <c r="AYW12" s="3288"/>
      <c r="AYX12" s="3288"/>
      <c r="AYY12" s="3288"/>
      <c r="AYZ12" s="3288"/>
      <c r="AZA12" s="3288"/>
      <c r="AZB12" s="3288"/>
      <c r="AZC12" s="3288"/>
      <c r="AZD12" s="3288"/>
      <c r="AZE12" s="3288"/>
      <c r="AZF12" s="3288"/>
      <c r="AZG12" s="3288"/>
      <c r="AZH12" s="3288"/>
      <c r="AZI12" s="3288"/>
      <c r="AZJ12" s="3288"/>
      <c r="AZK12" s="3288"/>
      <c r="AZL12" s="3288"/>
      <c r="AZM12" s="3288"/>
      <c r="AZN12" s="3288"/>
      <c r="AZO12" s="3288"/>
      <c r="AZP12" s="3288"/>
      <c r="AZQ12" s="3288"/>
      <c r="AZR12" s="3288"/>
      <c r="AZS12" s="3288"/>
      <c r="AZT12" s="3288"/>
      <c r="AZU12" s="3288"/>
      <c r="AZV12" s="3288"/>
      <c r="AZW12" s="3288"/>
      <c r="AZX12" s="3288"/>
      <c r="AZY12" s="3288"/>
      <c r="AZZ12" s="3288"/>
      <c r="BAA12" s="3288"/>
      <c r="BAB12" s="3288"/>
      <c r="BAC12" s="3288"/>
      <c r="BAD12" s="3288"/>
      <c r="BAE12" s="3288"/>
      <c r="BAF12" s="3288"/>
      <c r="BAG12" s="3288"/>
      <c r="BAH12" s="3288"/>
      <c r="BAI12" s="3288"/>
      <c r="BAJ12" s="3288"/>
      <c r="BAK12" s="3288"/>
      <c r="BAL12" s="3288"/>
      <c r="BAM12" s="3288"/>
      <c r="BAN12" s="3288"/>
      <c r="BAO12" s="3288"/>
      <c r="BAP12" s="3288"/>
      <c r="BAQ12" s="3288"/>
      <c r="BAR12" s="3288"/>
      <c r="BAS12" s="3288"/>
      <c r="BAT12" s="3288"/>
      <c r="BAU12" s="3288"/>
      <c r="BAV12" s="3288"/>
      <c r="BAW12" s="3288"/>
      <c r="BAX12" s="3288"/>
      <c r="BAY12" s="3288"/>
      <c r="BAZ12" s="3288"/>
      <c r="BBA12" s="3288"/>
      <c r="BBB12" s="3288"/>
      <c r="BBC12" s="3288"/>
      <c r="BBD12" s="3288"/>
      <c r="BBE12" s="3288"/>
      <c r="BBF12" s="3288"/>
      <c r="BBG12" s="3288"/>
      <c r="BBH12" s="3288"/>
      <c r="BBI12" s="3288"/>
      <c r="BBJ12" s="3288"/>
      <c r="BBK12" s="3288"/>
      <c r="BBL12" s="3288"/>
      <c r="BBM12" s="3288"/>
      <c r="BBN12" s="3288"/>
      <c r="BBO12" s="3288"/>
      <c r="BBP12" s="3288"/>
      <c r="BBQ12" s="3288"/>
      <c r="BBR12" s="3288"/>
      <c r="BBS12" s="3288"/>
      <c r="BBT12" s="3288"/>
      <c r="BBU12" s="3288"/>
      <c r="BBV12" s="3288"/>
      <c r="BBW12" s="3288"/>
      <c r="BBX12" s="3288"/>
      <c r="BBY12" s="3288"/>
      <c r="BBZ12" s="3288"/>
      <c r="BCA12" s="3288"/>
      <c r="BCB12" s="3288"/>
      <c r="BCC12" s="3288"/>
      <c r="BCD12" s="3288"/>
      <c r="BCE12" s="3288"/>
      <c r="BCF12" s="3288"/>
      <c r="BCG12" s="3288"/>
      <c r="BCH12" s="3288"/>
      <c r="BCI12" s="3288"/>
      <c r="BCJ12" s="3288"/>
      <c r="BCK12" s="3288"/>
      <c r="BCL12" s="3288"/>
      <c r="BCM12" s="3288"/>
      <c r="BCN12" s="3288"/>
      <c r="BCO12" s="3288"/>
      <c r="BCP12" s="3288"/>
      <c r="BCQ12" s="3288"/>
      <c r="BCR12" s="3288"/>
      <c r="BCS12" s="3288"/>
      <c r="BCT12" s="3288"/>
      <c r="BCU12" s="3288"/>
      <c r="BCV12" s="3288"/>
      <c r="BCW12" s="3288"/>
      <c r="BCX12" s="3288"/>
      <c r="BCY12" s="3288"/>
      <c r="BCZ12" s="3288"/>
      <c r="BDA12" s="3288"/>
      <c r="BDB12" s="3288"/>
      <c r="BDC12" s="3288"/>
      <c r="BDD12" s="3288"/>
      <c r="BDE12" s="3288"/>
      <c r="BDF12" s="3288"/>
      <c r="BDG12" s="3288"/>
      <c r="BDH12" s="3288"/>
      <c r="BDI12" s="3288"/>
      <c r="BDJ12" s="3288"/>
      <c r="BDK12" s="3288"/>
      <c r="BDL12" s="3288"/>
      <c r="BDM12" s="3288"/>
      <c r="BDN12" s="3288"/>
      <c r="BDO12" s="3288"/>
      <c r="BDP12" s="3288"/>
      <c r="BDQ12" s="3288"/>
      <c r="BDR12" s="3288"/>
      <c r="BDS12" s="3288"/>
      <c r="BDT12" s="3288"/>
      <c r="BDU12" s="3288"/>
      <c r="BDV12" s="3288"/>
      <c r="BDW12" s="3288"/>
      <c r="BDX12" s="3288"/>
      <c r="BDY12" s="3288"/>
      <c r="BDZ12" s="3288"/>
      <c r="BEA12" s="3288"/>
      <c r="BEB12" s="3288"/>
      <c r="BEC12" s="3288"/>
      <c r="BED12" s="3288"/>
      <c r="BEE12" s="3288"/>
      <c r="BEF12" s="3288"/>
      <c r="BEG12" s="3288"/>
      <c r="BEH12" s="3288"/>
      <c r="BEI12" s="3288"/>
      <c r="BEJ12" s="3288"/>
      <c r="BEK12" s="3288"/>
      <c r="BEL12" s="3288"/>
      <c r="BEM12" s="3288"/>
      <c r="BEN12" s="3288"/>
      <c r="BEO12" s="3288"/>
      <c r="BEP12" s="3288"/>
      <c r="BEQ12" s="3288"/>
      <c r="BER12" s="3288"/>
      <c r="BES12" s="3288"/>
      <c r="BET12" s="3288"/>
      <c r="BEU12" s="3288"/>
      <c r="BEV12" s="3288"/>
      <c r="BEW12" s="3288"/>
      <c r="BEX12" s="3288"/>
      <c r="BEY12" s="3288"/>
      <c r="BEZ12" s="3288"/>
      <c r="BFA12" s="3288"/>
      <c r="BFB12" s="3288"/>
      <c r="BFC12" s="3288"/>
      <c r="BFD12" s="3288"/>
      <c r="BFE12" s="3288"/>
      <c r="BFF12" s="3288"/>
      <c r="BFG12" s="3288"/>
      <c r="BFH12" s="3288"/>
      <c r="BFI12" s="3288"/>
      <c r="BFJ12" s="3288"/>
      <c r="BFK12" s="3288"/>
      <c r="BFL12" s="3288"/>
      <c r="BFM12" s="3288"/>
      <c r="BFN12" s="3288"/>
      <c r="BFO12" s="3288"/>
      <c r="BFP12" s="3288"/>
      <c r="BFQ12" s="3288"/>
      <c r="BFR12" s="3288"/>
      <c r="BFS12" s="3288"/>
      <c r="BFT12" s="3288"/>
      <c r="BFU12" s="3288"/>
      <c r="BFV12" s="3288"/>
      <c r="BFW12" s="3288"/>
      <c r="BFX12" s="3288"/>
      <c r="BFY12" s="3288"/>
      <c r="BFZ12" s="3288"/>
      <c r="BGA12" s="3288"/>
      <c r="BGB12" s="3288"/>
      <c r="BGC12" s="3288"/>
      <c r="BGD12" s="3288"/>
      <c r="BGE12" s="3288"/>
      <c r="BGF12" s="3288"/>
      <c r="BGG12" s="3288"/>
      <c r="BGH12" s="3288"/>
      <c r="BGI12" s="3288"/>
      <c r="BGJ12" s="3288"/>
      <c r="BGK12" s="3288"/>
      <c r="BGL12" s="3288"/>
      <c r="BGM12" s="3288"/>
      <c r="BGN12" s="3288"/>
      <c r="BGO12" s="3288"/>
      <c r="BGP12" s="3288"/>
      <c r="BGQ12" s="3288"/>
      <c r="BGR12" s="3288"/>
      <c r="BGS12" s="3288"/>
      <c r="BGT12" s="3288"/>
      <c r="BGU12" s="3288"/>
      <c r="BGV12" s="3288"/>
      <c r="BGW12" s="3288"/>
      <c r="BGX12" s="3288"/>
      <c r="BGY12" s="3288"/>
      <c r="BGZ12" s="3288"/>
      <c r="BHA12" s="3288"/>
      <c r="BHB12" s="3288"/>
      <c r="BHC12" s="3288"/>
      <c r="BHD12" s="3288"/>
      <c r="BHE12" s="3288"/>
      <c r="BHF12" s="3288"/>
      <c r="BHG12" s="3288"/>
      <c r="BHH12" s="3288"/>
      <c r="BHI12" s="3288"/>
      <c r="BHJ12" s="3288"/>
      <c r="BHK12" s="3288"/>
      <c r="BHL12" s="3288"/>
      <c r="BHM12" s="3288"/>
      <c r="BHN12" s="3288"/>
      <c r="BHO12" s="3288"/>
      <c r="BHP12" s="3288"/>
      <c r="BHQ12" s="3288"/>
      <c r="BHR12" s="3288"/>
      <c r="BHS12" s="3288"/>
      <c r="BHT12" s="3288"/>
      <c r="BHU12" s="3288"/>
      <c r="BHV12" s="3288"/>
      <c r="BHW12" s="3288"/>
      <c r="BHX12" s="3288"/>
      <c r="BHY12" s="3288"/>
      <c r="BHZ12" s="3288"/>
      <c r="BIA12" s="3288"/>
      <c r="BIB12" s="3288"/>
      <c r="BIC12" s="3288"/>
      <c r="BID12" s="3288"/>
      <c r="BIE12" s="3288"/>
      <c r="BIF12" s="3288"/>
      <c r="BIG12" s="3288"/>
      <c r="BIH12" s="3288"/>
      <c r="BII12" s="3288"/>
      <c r="BIJ12" s="3288"/>
      <c r="BIK12" s="3288"/>
      <c r="BIL12" s="3288"/>
      <c r="BIM12" s="3288"/>
      <c r="BIN12" s="3288"/>
      <c r="BIO12" s="3288"/>
      <c r="BIP12" s="3288"/>
      <c r="BIQ12" s="3288"/>
      <c r="BIR12" s="3288"/>
      <c r="BIS12" s="3288"/>
      <c r="BIT12" s="3288"/>
      <c r="BIU12" s="3288"/>
      <c r="BIV12" s="3288"/>
      <c r="BIW12" s="3288"/>
      <c r="BIX12" s="3288"/>
      <c r="BIY12" s="3288"/>
      <c r="BIZ12" s="3288"/>
      <c r="BJA12" s="3288"/>
      <c r="BJB12" s="3288"/>
      <c r="BJC12" s="3288"/>
      <c r="BJD12" s="3288"/>
      <c r="BJE12" s="3288"/>
      <c r="BJF12" s="3288"/>
      <c r="BJG12" s="3288"/>
      <c r="BJH12" s="3288"/>
      <c r="BJI12" s="3288"/>
      <c r="BJJ12" s="3288"/>
      <c r="BJK12" s="3288"/>
      <c r="BJL12" s="3288"/>
      <c r="BJM12" s="3288"/>
      <c r="BJN12" s="3288"/>
      <c r="BJO12" s="3288"/>
      <c r="BJP12" s="3288"/>
      <c r="BJQ12" s="3288"/>
      <c r="BJR12" s="3288"/>
      <c r="BJS12" s="3288"/>
      <c r="BJT12" s="3288"/>
      <c r="BJU12" s="3288"/>
      <c r="BJV12" s="3288"/>
      <c r="BJW12" s="3288"/>
      <c r="BJX12" s="3288"/>
      <c r="BJY12" s="3288"/>
      <c r="BJZ12" s="3288"/>
      <c r="BKA12" s="3288"/>
      <c r="BKB12" s="3288"/>
      <c r="BKC12" s="3288"/>
      <c r="BKD12" s="3288"/>
      <c r="BKE12" s="3288"/>
      <c r="BKF12" s="3288"/>
      <c r="BKG12" s="3288"/>
      <c r="BKH12" s="3288"/>
      <c r="BKI12" s="3288"/>
      <c r="BKJ12" s="3288"/>
      <c r="BKK12" s="3288"/>
      <c r="BKL12" s="3288"/>
      <c r="BKM12" s="3288"/>
      <c r="BKN12" s="3288"/>
      <c r="BKO12" s="3288"/>
      <c r="BKP12" s="3288"/>
      <c r="BKQ12" s="3288"/>
      <c r="BKR12" s="3288"/>
      <c r="BKS12" s="3288"/>
      <c r="BKT12" s="3288"/>
      <c r="BKU12" s="3288"/>
      <c r="BKV12" s="3288"/>
      <c r="BKW12" s="3288"/>
      <c r="BKX12" s="3288"/>
      <c r="BKY12" s="3288"/>
      <c r="BKZ12" s="3288"/>
      <c r="BLA12" s="3288"/>
      <c r="BLB12" s="3288"/>
      <c r="BLC12" s="3288"/>
      <c r="BLD12" s="3288"/>
      <c r="BLE12" s="3288"/>
      <c r="BLF12" s="3288"/>
      <c r="BLG12" s="3288"/>
      <c r="BLH12" s="3288"/>
      <c r="BLI12" s="3288"/>
      <c r="BLJ12" s="3288"/>
      <c r="BLK12" s="3288"/>
      <c r="BLL12" s="3288"/>
      <c r="BLM12" s="3288"/>
      <c r="BLN12" s="3288"/>
      <c r="BLO12" s="3288"/>
      <c r="BLP12" s="3288"/>
      <c r="BLQ12" s="3288"/>
      <c r="BLR12" s="3288"/>
      <c r="BLS12" s="3288"/>
      <c r="BLT12" s="3288"/>
      <c r="BLU12" s="3288"/>
      <c r="BLV12" s="3288"/>
      <c r="BLW12" s="3288"/>
      <c r="BLX12" s="3288"/>
      <c r="BLY12" s="3288"/>
      <c r="BLZ12" s="3288"/>
      <c r="BMA12" s="3288"/>
      <c r="BMB12" s="3288"/>
      <c r="BMC12" s="3288"/>
      <c r="BMD12" s="3288"/>
      <c r="BME12" s="3288"/>
      <c r="BMF12" s="3288"/>
      <c r="BMG12" s="3288"/>
      <c r="BMH12" s="3288"/>
      <c r="BMI12" s="3288"/>
      <c r="BMJ12" s="3288"/>
      <c r="BMK12" s="3288"/>
      <c r="BML12" s="3288"/>
      <c r="BMM12" s="3288"/>
      <c r="BMN12" s="3288"/>
      <c r="BMO12" s="3288"/>
      <c r="BMP12" s="3288"/>
      <c r="BMQ12" s="3288"/>
      <c r="BMR12" s="3288"/>
      <c r="BMS12" s="3288"/>
      <c r="BMT12" s="3288"/>
      <c r="BMU12" s="3288"/>
      <c r="BMV12" s="3288"/>
      <c r="BMW12" s="3288"/>
      <c r="BMX12" s="3288"/>
      <c r="BMY12" s="3288"/>
      <c r="BMZ12" s="3288"/>
      <c r="BNA12" s="3288"/>
      <c r="BNB12" s="3288"/>
      <c r="BNC12" s="3288"/>
      <c r="BND12" s="3288"/>
      <c r="BNE12" s="3288"/>
      <c r="BNF12" s="3288"/>
      <c r="BNG12" s="3288"/>
      <c r="BNH12" s="3288"/>
      <c r="BNI12" s="3288"/>
      <c r="BNJ12" s="3288"/>
      <c r="BNK12" s="3288"/>
      <c r="BNL12" s="3288"/>
      <c r="BNM12" s="3288"/>
      <c r="BNN12" s="3288"/>
      <c r="BNO12" s="3288"/>
      <c r="BNP12" s="3288"/>
      <c r="BNQ12" s="3288"/>
      <c r="BNR12" s="3288"/>
      <c r="BNS12" s="3288"/>
      <c r="BNT12" s="3288"/>
      <c r="BNU12" s="3288"/>
      <c r="BNV12" s="3288"/>
      <c r="BNW12" s="3288"/>
      <c r="BNX12" s="3288"/>
      <c r="BNY12" s="3288"/>
      <c r="BNZ12" s="3288"/>
      <c r="BOA12" s="3288"/>
      <c r="BOB12" s="3288"/>
      <c r="BOC12" s="3288"/>
      <c r="BOD12" s="3288"/>
      <c r="BOE12" s="3288"/>
      <c r="BOF12" s="3288"/>
      <c r="BOG12" s="3288"/>
      <c r="BOH12" s="3288"/>
      <c r="BOI12" s="3288"/>
      <c r="BOJ12" s="3288"/>
      <c r="BOK12" s="3288"/>
      <c r="BOL12" s="3288"/>
      <c r="BOM12" s="3288"/>
      <c r="BON12" s="3288"/>
      <c r="BOO12" s="3288"/>
      <c r="BOP12" s="3288"/>
      <c r="BOQ12" s="3288"/>
      <c r="BOR12" s="3288"/>
      <c r="BOS12" s="3288"/>
      <c r="BOT12" s="3288"/>
      <c r="BOU12" s="3288"/>
      <c r="BOV12" s="3288"/>
      <c r="BOW12" s="3288"/>
      <c r="BOX12" s="3288"/>
      <c r="BOY12" s="3288"/>
      <c r="BOZ12" s="3288"/>
      <c r="BPA12" s="3288"/>
      <c r="BPB12" s="3288"/>
      <c r="BPC12" s="3288"/>
      <c r="BPD12" s="3288"/>
      <c r="BPE12" s="3288"/>
      <c r="BPF12" s="3288"/>
      <c r="BPG12" s="3288"/>
      <c r="BPH12" s="3288"/>
      <c r="BPI12" s="3288"/>
      <c r="BPJ12" s="3288"/>
      <c r="BPK12" s="3288"/>
      <c r="BPL12" s="3288"/>
      <c r="BPM12" s="3288"/>
      <c r="BPN12" s="3288"/>
      <c r="BPO12" s="3288"/>
      <c r="BPP12" s="3288"/>
      <c r="BPQ12" s="3288"/>
      <c r="BPR12" s="3288"/>
      <c r="BPS12" s="3288"/>
      <c r="BPT12" s="3288"/>
      <c r="BPU12" s="3288"/>
      <c r="BPV12" s="3288"/>
      <c r="BPW12" s="3288"/>
      <c r="BPX12" s="3288"/>
      <c r="BPY12" s="3288"/>
      <c r="BPZ12" s="3288"/>
      <c r="BQA12" s="3288"/>
      <c r="BQB12" s="3288"/>
      <c r="BQC12" s="3288"/>
      <c r="BQD12" s="3288"/>
      <c r="BQE12" s="3288"/>
      <c r="BQF12" s="3288"/>
      <c r="BQG12" s="3288"/>
      <c r="BQH12" s="3288"/>
      <c r="BQI12" s="3288"/>
      <c r="BQJ12" s="3288"/>
      <c r="BQK12" s="3288"/>
      <c r="BQL12" s="3288"/>
      <c r="BQM12" s="3288"/>
      <c r="BQN12" s="3288"/>
      <c r="BQO12" s="3288"/>
      <c r="BQP12" s="3288"/>
      <c r="BQQ12" s="3288"/>
      <c r="BQR12" s="3288"/>
      <c r="BQS12" s="3288"/>
      <c r="BQT12" s="3288"/>
      <c r="BQU12" s="3288"/>
      <c r="BQV12" s="3288"/>
      <c r="BQW12" s="3288"/>
      <c r="BQX12" s="3288"/>
      <c r="BQY12" s="3288"/>
      <c r="BQZ12" s="3288"/>
      <c r="BRA12" s="3288"/>
      <c r="BRB12" s="3288"/>
      <c r="BRC12" s="3288"/>
      <c r="BRD12" s="3288"/>
      <c r="BRE12" s="3288"/>
      <c r="BRF12" s="3288"/>
      <c r="BRG12" s="3288"/>
      <c r="BRH12" s="3288"/>
      <c r="BRI12" s="3288"/>
      <c r="BRJ12" s="3288"/>
      <c r="BRK12" s="3288"/>
      <c r="BRL12" s="3288"/>
      <c r="BRM12" s="3288"/>
      <c r="BRN12" s="3288"/>
      <c r="BRO12" s="3288"/>
      <c r="BRP12" s="3288"/>
      <c r="BRQ12" s="3288"/>
      <c r="BRR12" s="3288"/>
      <c r="BRS12" s="3288"/>
      <c r="BRT12" s="3288"/>
      <c r="BRU12" s="3288"/>
      <c r="BRV12" s="3288"/>
      <c r="BRW12" s="3288"/>
      <c r="BRX12" s="3288"/>
      <c r="BRY12" s="3288"/>
      <c r="BRZ12" s="3288"/>
      <c r="BSA12" s="3288"/>
      <c r="BSB12" s="3288"/>
      <c r="BSC12" s="3288"/>
      <c r="BSD12" s="3288"/>
      <c r="BSE12" s="3288"/>
      <c r="BSF12" s="3288"/>
      <c r="BSG12" s="3288"/>
      <c r="BSH12" s="3288"/>
      <c r="BSI12" s="3288"/>
      <c r="BSJ12" s="3288"/>
      <c r="BSK12" s="3288"/>
      <c r="BSL12" s="3288"/>
      <c r="BSM12" s="3288"/>
      <c r="BSN12" s="3288"/>
      <c r="BSO12" s="3288"/>
      <c r="BSP12" s="3288"/>
      <c r="BSQ12" s="3288"/>
      <c r="BSR12" s="3288"/>
      <c r="BSS12" s="3288"/>
      <c r="BST12" s="3288"/>
      <c r="BSU12" s="3288"/>
      <c r="BSV12" s="3288"/>
      <c r="BSW12" s="3288"/>
      <c r="BSX12" s="3288"/>
      <c r="BSY12" s="3288"/>
      <c r="BSZ12" s="3288"/>
      <c r="BTA12" s="3288"/>
      <c r="BTB12" s="3288"/>
      <c r="BTC12" s="3288"/>
      <c r="BTD12" s="3288"/>
      <c r="BTE12" s="3288"/>
      <c r="BTF12" s="3288"/>
      <c r="BTG12" s="3288"/>
      <c r="BTH12" s="3288"/>
      <c r="BTI12" s="3288"/>
      <c r="BTJ12" s="3288"/>
      <c r="BTK12" s="3288"/>
      <c r="BTL12" s="3288"/>
      <c r="BTM12" s="3288"/>
      <c r="BTN12" s="3288"/>
      <c r="BTO12" s="3288"/>
      <c r="BTP12" s="3288"/>
      <c r="BTQ12" s="3288"/>
      <c r="BTR12" s="3288"/>
      <c r="BTS12" s="3288"/>
      <c r="BTT12" s="3288"/>
      <c r="BTU12" s="3288"/>
      <c r="BTV12" s="3288"/>
      <c r="BTW12" s="3288"/>
      <c r="BTX12" s="3288"/>
      <c r="BTY12" s="3288"/>
      <c r="BTZ12" s="3288"/>
      <c r="BUA12" s="3288"/>
      <c r="BUB12" s="3288"/>
      <c r="BUC12" s="3288"/>
      <c r="BUD12" s="3288"/>
      <c r="BUE12" s="3288"/>
      <c r="BUF12" s="3288"/>
      <c r="BUG12" s="3288"/>
      <c r="BUH12" s="3288"/>
      <c r="BUI12" s="3288"/>
      <c r="BUJ12" s="3288"/>
      <c r="BUK12" s="3288"/>
      <c r="BUL12" s="3288"/>
      <c r="BUM12" s="3288"/>
      <c r="BUN12" s="3288"/>
      <c r="BUO12" s="3288"/>
      <c r="BUP12" s="3288"/>
      <c r="BUQ12" s="3288"/>
      <c r="BUR12" s="3288"/>
      <c r="BUS12" s="3288"/>
      <c r="BUT12" s="3288"/>
      <c r="BUU12" s="3288"/>
      <c r="BUV12" s="3288"/>
      <c r="BUW12" s="3288"/>
      <c r="BUX12" s="3288"/>
      <c r="BUY12" s="3288"/>
      <c r="BUZ12" s="3288"/>
      <c r="BVA12" s="3288"/>
      <c r="BVB12" s="3288"/>
      <c r="BVC12" s="3288"/>
      <c r="BVD12" s="3288"/>
      <c r="BVE12" s="3288"/>
      <c r="BVF12" s="3288"/>
      <c r="BVG12" s="3288"/>
      <c r="BVH12" s="3288"/>
      <c r="BVI12" s="3288"/>
      <c r="BVJ12" s="3288"/>
      <c r="BVK12" s="3288"/>
      <c r="BVL12" s="3288"/>
      <c r="BVM12" s="3288"/>
      <c r="BVN12" s="3288"/>
      <c r="BVO12" s="3288"/>
      <c r="BVP12" s="3288"/>
      <c r="BVQ12" s="3288"/>
      <c r="BVR12" s="3288"/>
      <c r="BVS12" s="3288"/>
      <c r="BVT12" s="3288"/>
      <c r="BVU12" s="3288"/>
      <c r="BVV12" s="3288"/>
      <c r="BVW12" s="3288"/>
      <c r="BVX12" s="3288"/>
      <c r="BVY12" s="3288"/>
      <c r="BVZ12" s="3288"/>
      <c r="BWA12" s="3288"/>
      <c r="BWB12" s="3288"/>
      <c r="BWC12" s="3288"/>
      <c r="BWD12" s="3288"/>
      <c r="BWE12" s="3288"/>
      <c r="BWF12" s="3288"/>
      <c r="BWG12" s="3288"/>
      <c r="BWH12" s="3288"/>
      <c r="BWI12" s="3288"/>
      <c r="BWJ12" s="3288"/>
      <c r="BWK12" s="3288"/>
      <c r="BWL12" s="3288"/>
      <c r="BWM12" s="3288"/>
      <c r="BWN12" s="3288"/>
      <c r="BWO12" s="3288"/>
      <c r="BWP12" s="3288"/>
      <c r="BWQ12" s="3288"/>
      <c r="BWR12" s="3288"/>
      <c r="BWS12" s="3288"/>
      <c r="BWT12" s="3288"/>
      <c r="BWU12" s="3288"/>
      <c r="BWV12" s="3288"/>
      <c r="BWW12" s="3288"/>
      <c r="BWX12" s="3288"/>
      <c r="BWY12" s="3288"/>
      <c r="BWZ12" s="3288"/>
      <c r="BXA12" s="3288"/>
      <c r="BXB12" s="3288"/>
      <c r="BXC12" s="3288"/>
      <c r="BXD12" s="3288"/>
      <c r="BXE12" s="3288"/>
      <c r="BXF12" s="3288"/>
      <c r="BXG12" s="3288"/>
      <c r="BXH12" s="3288"/>
      <c r="BXI12" s="3288"/>
      <c r="BXJ12" s="3288"/>
      <c r="BXK12" s="3288"/>
      <c r="BXL12" s="3288"/>
      <c r="BXM12" s="3288"/>
      <c r="BXN12" s="3288"/>
      <c r="BXO12" s="3288"/>
      <c r="BXP12" s="3288"/>
      <c r="BXQ12" s="3288"/>
      <c r="BXR12" s="3288"/>
      <c r="BXS12" s="3288"/>
      <c r="BXT12" s="3288"/>
      <c r="BXU12" s="3288"/>
      <c r="BXV12" s="3288"/>
      <c r="BXW12" s="3288"/>
      <c r="BXX12" s="3288"/>
      <c r="BXY12" s="3288"/>
      <c r="BXZ12" s="3288"/>
      <c r="BYA12" s="3288"/>
      <c r="BYB12" s="3288"/>
      <c r="BYC12" s="3288"/>
      <c r="BYD12" s="3288"/>
      <c r="BYE12" s="3288"/>
      <c r="BYF12" s="3288"/>
      <c r="BYG12" s="3288"/>
      <c r="BYH12" s="3288"/>
      <c r="BYI12" s="3288"/>
      <c r="BYJ12" s="3288"/>
      <c r="BYK12" s="3288"/>
      <c r="BYL12" s="3288"/>
      <c r="BYM12" s="3288"/>
      <c r="BYN12" s="3288"/>
      <c r="BYO12" s="3288"/>
      <c r="BYP12" s="3288"/>
      <c r="BYQ12" s="3288"/>
      <c r="BYR12" s="3288"/>
      <c r="BYS12" s="3288"/>
      <c r="BYT12" s="3288"/>
      <c r="BYU12" s="3288"/>
      <c r="BYV12" s="3288"/>
      <c r="BYW12" s="3288"/>
      <c r="BYX12" s="3288"/>
      <c r="BYY12" s="3288"/>
      <c r="BYZ12" s="3288"/>
      <c r="BZA12" s="3288"/>
      <c r="BZB12" s="3288"/>
      <c r="BZC12" s="3288"/>
      <c r="BZD12" s="3288"/>
      <c r="BZE12" s="3288"/>
      <c r="BZF12" s="3288"/>
      <c r="BZG12" s="3288"/>
      <c r="BZH12" s="3288"/>
      <c r="BZI12" s="3288"/>
      <c r="BZJ12" s="3288"/>
      <c r="BZK12" s="3288"/>
      <c r="BZL12" s="3288"/>
      <c r="BZM12" s="3288"/>
      <c r="BZN12" s="3288"/>
      <c r="BZO12" s="3288"/>
      <c r="BZP12" s="3288"/>
      <c r="BZQ12" s="3288"/>
      <c r="BZR12" s="3288"/>
      <c r="BZS12" s="3288"/>
      <c r="BZT12" s="3288"/>
      <c r="BZU12" s="3288"/>
      <c r="BZV12" s="3288"/>
      <c r="BZW12" s="3288"/>
      <c r="BZX12" s="3288"/>
      <c r="BZY12" s="3288"/>
      <c r="BZZ12" s="3288"/>
      <c r="CAA12" s="3288"/>
      <c r="CAB12" s="3288"/>
      <c r="CAC12" s="3288"/>
      <c r="CAD12" s="3288"/>
      <c r="CAE12" s="3288"/>
      <c r="CAF12" s="3288"/>
      <c r="CAG12" s="3288"/>
      <c r="CAH12" s="3288"/>
      <c r="CAI12" s="3288"/>
      <c r="CAJ12" s="3288"/>
      <c r="CAK12" s="3288"/>
      <c r="CAL12" s="3288"/>
      <c r="CAM12" s="3288"/>
      <c r="CAN12" s="3288"/>
      <c r="CAO12" s="3288"/>
      <c r="CAP12" s="3288"/>
      <c r="CAQ12" s="3288"/>
      <c r="CAR12" s="3288"/>
      <c r="CAS12" s="3288"/>
      <c r="CAT12" s="3288"/>
      <c r="CAU12" s="3288"/>
      <c r="CAV12" s="3288"/>
      <c r="CAW12" s="3288"/>
      <c r="CAX12" s="3288"/>
      <c r="CAY12" s="3288"/>
      <c r="CAZ12" s="3288"/>
      <c r="CBA12" s="3288"/>
      <c r="CBB12" s="3288"/>
      <c r="CBC12" s="3288"/>
      <c r="CBD12" s="3288"/>
      <c r="CBE12" s="3288"/>
      <c r="CBF12" s="3288"/>
      <c r="CBG12" s="3288"/>
      <c r="CBH12" s="3288"/>
      <c r="CBI12" s="3288"/>
      <c r="CBJ12" s="3288"/>
      <c r="CBK12" s="3288"/>
      <c r="CBL12" s="3288"/>
      <c r="CBM12" s="3288"/>
      <c r="CBN12" s="3288"/>
      <c r="CBO12" s="3288"/>
      <c r="CBP12" s="3288"/>
      <c r="CBQ12" s="3288"/>
      <c r="CBR12" s="3288"/>
      <c r="CBS12" s="3288"/>
      <c r="CBT12" s="3288"/>
      <c r="CBU12" s="3288"/>
      <c r="CBV12" s="3288"/>
      <c r="CBW12" s="3288"/>
      <c r="CBX12" s="3288"/>
      <c r="CBY12" s="3288"/>
      <c r="CBZ12" s="3288"/>
      <c r="CCA12" s="3288"/>
      <c r="CCB12" s="3288"/>
      <c r="CCC12" s="3288"/>
      <c r="CCD12" s="3288"/>
      <c r="CCE12" s="3288"/>
      <c r="CCF12" s="3288"/>
      <c r="CCG12" s="3288"/>
      <c r="CCH12" s="3288"/>
      <c r="CCI12" s="3288"/>
      <c r="CCJ12" s="3288"/>
      <c r="CCK12" s="3288"/>
      <c r="CCL12" s="3288"/>
      <c r="CCM12" s="3288"/>
      <c r="CCN12" s="3288"/>
      <c r="CCO12" s="3288"/>
      <c r="CCP12" s="3288"/>
      <c r="CCQ12" s="3288"/>
      <c r="CCR12" s="3288"/>
      <c r="CCS12" s="3288"/>
      <c r="CCT12" s="3288"/>
      <c r="CCU12" s="3288"/>
      <c r="CCV12" s="3288"/>
      <c r="CCW12" s="3288"/>
      <c r="CCX12" s="3288"/>
      <c r="CCY12" s="3288"/>
      <c r="CCZ12" s="3288"/>
      <c r="CDA12" s="3288"/>
      <c r="CDB12" s="3288"/>
      <c r="CDC12" s="3288"/>
      <c r="CDD12" s="3288"/>
      <c r="CDE12" s="3288"/>
      <c r="CDF12" s="3288"/>
      <c r="CDG12" s="3288"/>
      <c r="CDH12" s="3288"/>
      <c r="CDI12" s="3288"/>
      <c r="CDJ12" s="3288"/>
      <c r="CDK12" s="3288"/>
      <c r="CDL12" s="3288"/>
      <c r="CDM12" s="3288"/>
      <c r="CDN12" s="3288"/>
      <c r="CDO12" s="3288"/>
      <c r="CDP12" s="3288"/>
      <c r="CDQ12" s="3288"/>
      <c r="CDR12" s="3288"/>
      <c r="CDS12" s="3288"/>
      <c r="CDT12" s="3288"/>
      <c r="CDU12" s="3288"/>
      <c r="CDV12" s="3288"/>
      <c r="CDW12" s="3288"/>
      <c r="CDX12" s="3288"/>
      <c r="CDY12" s="3288"/>
      <c r="CDZ12" s="3288"/>
      <c r="CEA12" s="3288"/>
      <c r="CEB12" s="3288"/>
      <c r="CEC12" s="3288"/>
      <c r="CED12" s="3288"/>
      <c r="CEE12" s="3288"/>
      <c r="CEF12" s="3288"/>
      <c r="CEG12" s="3288"/>
      <c r="CEH12" s="3288"/>
      <c r="CEI12" s="3288"/>
      <c r="CEJ12" s="3288"/>
      <c r="CEK12" s="3288"/>
      <c r="CEL12" s="3288"/>
      <c r="CEM12" s="3288"/>
      <c r="CEN12" s="3288"/>
      <c r="CEO12" s="3288"/>
      <c r="CEP12" s="3288"/>
      <c r="CEQ12" s="3288"/>
      <c r="CER12" s="3288"/>
      <c r="CES12" s="3288"/>
      <c r="CET12" s="3288"/>
      <c r="CEU12" s="3288"/>
      <c r="CEV12" s="3288"/>
      <c r="CEW12" s="3288"/>
      <c r="CEX12" s="3288"/>
      <c r="CEY12" s="3288"/>
      <c r="CEZ12" s="3288"/>
      <c r="CFA12" s="3288"/>
      <c r="CFB12" s="3288"/>
      <c r="CFC12" s="3288"/>
      <c r="CFD12" s="3288"/>
      <c r="CFE12" s="3288"/>
      <c r="CFF12" s="3288"/>
      <c r="CFG12" s="3288"/>
      <c r="CFH12" s="3288"/>
      <c r="CFI12" s="3288"/>
      <c r="CFJ12" s="3288"/>
      <c r="CFK12" s="3288"/>
      <c r="CFL12" s="3288"/>
      <c r="CFM12" s="3288"/>
      <c r="CFN12" s="3288"/>
      <c r="CFO12" s="3288"/>
      <c r="CFP12" s="3288"/>
      <c r="CFQ12" s="3288"/>
      <c r="CFR12" s="3288"/>
      <c r="CFS12" s="3288"/>
      <c r="CFT12" s="3288"/>
      <c r="CFU12" s="3288"/>
      <c r="CFV12" s="3288"/>
      <c r="CFW12" s="3288"/>
      <c r="CFX12" s="3288"/>
      <c r="CFY12" s="3288"/>
      <c r="CFZ12" s="3288"/>
      <c r="CGA12" s="3288"/>
      <c r="CGB12" s="3288"/>
      <c r="CGC12" s="3288"/>
      <c r="CGD12" s="3288"/>
      <c r="CGE12" s="3288"/>
      <c r="CGF12" s="3288"/>
      <c r="CGG12" s="3288"/>
      <c r="CGH12" s="3288"/>
      <c r="CGI12" s="3288"/>
      <c r="CGJ12" s="3288"/>
      <c r="CGK12" s="3288"/>
      <c r="CGL12" s="3288"/>
      <c r="CGM12" s="3288"/>
      <c r="CGN12" s="3288"/>
      <c r="CGO12" s="3288"/>
      <c r="CGP12" s="3288"/>
      <c r="CGQ12" s="3288"/>
      <c r="CGR12" s="3288"/>
      <c r="CGS12" s="3288"/>
      <c r="CGT12" s="3288"/>
      <c r="CGU12" s="3288"/>
      <c r="CGV12" s="3288"/>
      <c r="CGW12" s="3288"/>
      <c r="CGX12" s="3288"/>
      <c r="CGY12" s="3288"/>
      <c r="CGZ12" s="3288"/>
      <c r="CHA12" s="3288"/>
      <c r="CHB12" s="3288"/>
      <c r="CHC12" s="3288"/>
      <c r="CHD12" s="3288"/>
      <c r="CHE12" s="3288"/>
      <c r="CHF12" s="3288"/>
      <c r="CHG12" s="3288"/>
      <c r="CHH12" s="3288"/>
      <c r="CHI12" s="3288"/>
      <c r="CHJ12" s="3288"/>
      <c r="CHK12" s="3288"/>
      <c r="CHL12" s="3288"/>
      <c r="CHM12" s="3288"/>
      <c r="CHN12" s="3288"/>
      <c r="CHO12" s="3288"/>
      <c r="CHP12" s="3288"/>
      <c r="CHQ12" s="3288"/>
      <c r="CHR12" s="3288"/>
      <c r="CHS12" s="3288"/>
      <c r="CHT12" s="3288"/>
      <c r="CHU12" s="3288"/>
      <c r="CHV12" s="3288"/>
      <c r="CHW12" s="3288"/>
      <c r="CHX12" s="3288"/>
      <c r="CHY12" s="3288"/>
      <c r="CHZ12" s="3288"/>
      <c r="CIA12" s="3288"/>
      <c r="CIB12" s="3288"/>
      <c r="CIC12" s="3288"/>
      <c r="CID12" s="3288"/>
      <c r="CIE12" s="3288"/>
      <c r="CIF12" s="3288"/>
      <c r="CIG12" s="3288"/>
      <c r="CIH12" s="3288"/>
      <c r="CII12" s="3288"/>
      <c r="CIJ12" s="3288"/>
      <c r="CIK12" s="3288"/>
      <c r="CIL12" s="3288"/>
      <c r="CIM12" s="3288"/>
      <c r="CIN12" s="3288"/>
      <c r="CIO12" s="3288"/>
      <c r="CIP12" s="3288"/>
      <c r="CIQ12" s="3288"/>
      <c r="CIR12" s="3288"/>
      <c r="CIS12" s="3288"/>
      <c r="CIT12" s="3288"/>
      <c r="CIU12" s="3288"/>
      <c r="CIV12" s="3288"/>
      <c r="CIW12" s="3288"/>
      <c r="CIX12" s="3288"/>
      <c r="CIY12" s="3288"/>
      <c r="CIZ12" s="3288"/>
      <c r="CJA12" s="3288"/>
      <c r="CJB12" s="3288"/>
      <c r="CJC12" s="3288"/>
      <c r="CJD12" s="3288"/>
      <c r="CJE12" s="3288"/>
      <c r="CJF12" s="3288"/>
      <c r="CJG12" s="3288"/>
      <c r="CJH12" s="3288"/>
      <c r="CJI12" s="3288"/>
      <c r="CJJ12" s="3288"/>
      <c r="CJK12" s="3288"/>
      <c r="CJL12" s="3288"/>
      <c r="CJM12" s="3288"/>
      <c r="CJN12" s="3288"/>
      <c r="CJO12" s="3288"/>
      <c r="CJP12" s="3288"/>
      <c r="CJQ12" s="3288"/>
      <c r="CJR12" s="3288"/>
      <c r="CJS12" s="3288"/>
      <c r="CJT12" s="3288"/>
      <c r="CJU12" s="3288"/>
      <c r="CJV12" s="3288"/>
      <c r="CJW12" s="3288"/>
      <c r="CJX12" s="3288"/>
      <c r="CJY12" s="3288"/>
      <c r="CJZ12" s="3288"/>
      <c r="CKA12" s="3288"/>
      <c r="CKB12" s="3288"/>
      <c r="CKC12" s="3288"/>
      <c r="CKD12" s="3288"/>
      <c r="CKE12" s="3288"/>
      <c r="CKF12" s="3288"/>
      <c r="CKG12" s="3288"/>
      <c r="CKH12" s="3288"/>
      <c r="CKI12" s="3288"/>
      <c r="CKJ12" s="3288"/>
      <c r="CKK12" s="3288"/>
      <c r="CKL12" s="3288"/>
      <c r="CKM12" s="3288"/>
      <c r="CKN12" s="3288"/>
      <c r="CKO12" s="3288"/>
      <c r="CKP12" s="3288"/>
      <c r="CKQ12" s="3288"/>
      <c r="CKR12" s="3288"/>
      <c r="CKS12" s="3288"/>
      <c r="CKT12" s="3288"/>
      <c r="CKU12" s="3288"/>
      <c r="CKV12" s="3288"/>
      <c r="CKW12" s="3288"/>
      <c r="CKX12" s="3288"/>
      <c r="CKY12" s="3288"/>
      <c r="CKZ12" s="3288"/>
      <c r="CLA12" s="3288"/>
      <c r="CLB12" s="3288"/>
      <c r="CLC12" s="3288"/>
      <c r="CLD12" s="3288"/>
      <c r="CLE12" s="3288"/>
      <c r="CLF12" s="3288"/>
      <c r="CLG12" s="3288"/>
      <c r="CLH12" s="3288"/>
      <c r="CLI12" s="3288"/>
      <c r="CLJ12" s="3288"/>
      <c r="CLK12" s="3288"/>
      <c r="CLL12" s="3288"/>
      <c r="CLM12" s="3288"/>
      <c r="CLN12" s="3288"/>
      <c r="CLO12" s="3288"/>
      <c r="CLP12" s="3288"/>
      <c r="CLQ12" s="3288"/>
      <c r="CLR12" s="3288"/>
      <c r="CLS12" s="3288"/>
      <c r="CLT12" s="3288"/>
      <c r="CLU12" s="3288"/>
      <c r="CLV12" s="3288"/>
      <c r="CLW12" s="3288"/>
    </row>
    <row r="13" spans="1:2363" ht="15" customHeight="1" outlineLevel="1" x14ac:dyDescent="0.25">
      <c r="A13" s="3860"/>
      <c r="B13" s="3863"/>
      <c r="C13" s="2204">
        <v>4</v>
      </c>
      <c r="D13" s="2727" t="s">
        <v>656</v>
      </c>
      <c r="E13" s="2725">
        <v>95</v>
      </c>
      <c r="F13" s="2780">
        <v>6629.56</v>
      </c>
      <c r="G13" s="2788">
        <f>+F13/E13</f>
        <v>69.784842105263166</v>
      </c>
      <c r="H13" s="2786"/>
      <c r="I13" s="2780"/>
      <c r="J13" s="1805"/>
      <c r="K13" s="2786"/>
      <c r="L13" s="2780"/>
      <c r="M13" s="1885"/>
      <c r="N13" s="3264">
        <v>6629.56</v>
      </c>
      <c r="O13" s="3227">
        <f>+I13+F13</f>
        <v>6629.56</v>
      </c>
      <c r="P13" s="2778"/>
      <c r="Q13" s="1886">
        <v>1450264.58</v>
      </c>
      <c r="R13" s="1886">
        <v>37676508.25</v>
      </c>
      <c r="S13" s="1886">
        <v>237500</v>
      </c>
      <c r="T13" s="2885">
        <f>141229.41+269737.51</f>
        <v>410966.92000000004</v>
      </c>
      <c r="U13" s="1886">
        <f>4830625+849574.77+1049098.91+421712.26+915134.98</f>
        <v>8066145.9199999999</v>
      </c>
      <c r="V13" s="3575">
        <f>+P13+Q13+R13+S13+T13+U13</f>
        <v>47841385.670000002</v>
      </c>
      <c r="W13" s="3229">
        <v>95</v>
      </c>
      <c r="X13" s="3229">
        <v>95</v>
      </c>
      <c r="Y13" s="3230">
        <v>0.25</v>
      </c>
      <c r="Z13" s="3554">
        <f>+O13*1500</f>
        <v>9944340</v>
      </c>
      <c r="AA13" s="1892">
        <v>9944340</v>
      </c>
      <c r="AB13" s="1851">
        <v>9944340</v>
      </c>
      <c r="AC13" s="1851">
        <f t="shared" ref="AC13:AC14" si="5">AA13-AB13</f>
        <v>0</v>
      </c>
      <c r="AD13" s="1897">
        <f>(47239526.77+601858.9)-AE13</f>
        <v>39775239.75</v>
      </c>
      <c r="AE13" s="1897">
        <v>8066145.9199999999</v>
      </c>
      <c r="AF13" s="1897"/>
      <c r="AG13" s="2113"/>
      <c r="AH13" s="2062">
        <f>AD13+AF13+AE13+AG13</f>
        <v>47841385.670000002</v>
      </c>
      <c r="AI13" s="2771">
        <f>47841385.67-AJ13</f>
        <v>36075575</v>
      </c>
      <c r="AJ13" s="2771">
        <f>15187334.88-3421524.21</f>
        <v>11765810.670000002</v>
      </c>
      <c r="AK13" s="2835">
        <f>AI13+AJ13</f>
        <v>47841385.670000002</v>
      </c>
      <c r="AL13" s="1836">
        <v>0</v>
      </c>
      <c r="AM13" s="1836">
        <v>0</v>
      </c>
      <c r="AN13" s="2769">
        <f t="shared" ref="AN13:AN14" si="6">AL13+AM13</f>
        <v>0</v>
      </c>
      <c r="AO13" s="2768">
        <v>0</v>
      </c>
      <c r="AP13" s="2694">
        <v>0</v>
      </c>
      <c r="AQ13" s="2684">
        <v>0</v>
      </c>
      <c r="AR13" s="3285">
        <v>434000</v>
      </c>
      <c r="AS13" s="3277">
        <f>AO13+AQ13+AR13+AP13</f>
        <v>434000</v>
      </c>
      <c r="AT13" s="2769">
        <v>199100</v>
      </c>
      <c r="AU13" s="3467">
        <v>0</v>
      </c>
      <c r="AV13" s="1835">
        <f>+AR13</f>
        <v>434000</v>
      </c>
      <c r="AW13" s="3207">
        <f>AU13+AV13</f>
        <v>434000</v>
      </c>
      <c r="AX13" s="1836">
        <v>9944340</v>
      </c>
      <c r="AY13" s="1836">
        <v>9944340</v>
      </c>
      <c r="AZ13" s="2769">
        <f>AX13-AY13</f>
        <v>0</v>
      </c>
      <c r="BA13" s="3079">
        <v>39775239.75</v>
      </c>
      <c r="BB13" s="3080">
        <v>8066145.9199999999</v>
      </c>
      <c r="BC13" s="3076">
        <v>2823151.07</v>
      </c>
      <c r="BD13" s="3290">
        <f>8832728.5+AV13</f>
        <v>9266728.5</v>
      </c>
      <c r="BE13" s="3468">
        <f>+BA13+BB13+BC13+BD13</f>
        <v>59931265.240000002</v>
      </c>
      <c r="BF13" s="2769">
        <v>0</v>
      </c>
      <c r="BG13" s="3467">
        <f>7176207.93+25477842.86+3421524.21</f>
        <v>36075575</v>
      </c>
      <c r="BH13" s="1835">
        <f>11573525.64+192285.03</f>
        <v>11765810.67</v>
      </c>
      <c r="BI13" s="2506">
        <f t="shared" si="3"/>
        <v>47841385.670000002</v>
      </c>
      <c r="BJ13" s="2126">
        <v>0</v>
      </c>
      <c r="BK13" s="1859">
        <v>0</v>
      </c>
      <c r="BL13" s="1859">
        <f>+BJ13-BK13</f>
        <v>0</v>
      </c>
      <c r="BM13" s="3443">
        <v>0</v>
      </c>
      <c r="BN13" s="3454">
        <v>0</v>
      </c>
      <c r="BO13" s="3455">
        <f t="shared" si="1"/>
        <v>0</v>
      </c>
      <c r="BP13" s="3312">
        <v>33000</v>
      </c>
      <c r="BQ13" s="3486">
        <f>+BP13+BM13+BN13+BO13</f>
        <v>33000</v>
      </c>
      <c r="BR13" s="3459">
        <v>0</v>
      </c>
      <c r="BS13" s="1858">
        <v>33000</v>
      </c>
      <c r="BT13" s="3462">
        <f>+BS13+0</f>
        <v>33000</v>
      </c>
      <c r="BU13" s="2860"/>
      <c r="BV13" s="3066"/>
      <c r="BW13" s="3066"/>
      <c r="BX13" s="3066"/>
      <c r="BY13" s="3148"/>
      <c r="BZ13" s="3148"/>
      <c r="CA13" s="2861"/>
      <c r="CB13" s="2861"/>
      <c r="CC13" s="2861"/>
      <c r="CD13" s="2861"/>
      <c r="CE13" s="2861"/>
      <c r="CF13" s="3149"/>
      <c r="CG13" s="3149"/>
      <c r="CH13" s="3149"/>
      <c r="CI13" s="3149"/>
      <c r="CJ13" s="3149"/>
      <c r="CK13" s="3149"/>
      <c r="CL13" s="3149"/>
      <c r="CM13" s="3149"/>
      <c r="CN13" s="3149"/>
      <c r="CO13" s="3149"/>
      <c r="CP13" s="3149"/>
      <c r="CQ13" s="3149"/>
      <c r="CR13" s="3149"/>
      <c r="CS13" s="3149"/>
      <c r="CT13" s="3149"/>
      <c r="CU13" s="3149"/>
      <c r="CV13" s="3149"/>
      <c r="CW13" s="3149"/>
      <c r="CX13" s="3149"/>
      <c r="CY13" s="3149"/>
      <c r="CZ13" s="3149"/>
      <c r="DA13" s="3149"/>
      <c r="DB13" s="3149"/>
      <c r="DC13" s="3149"/>
      <c r="DD13" s="3149"/>
      <c r="DE13" s="3149"/>
      <c r="DF13" s="3149"/>
      <c r="DG13" s="3149"/>
      <c r="DH13" s="3149"/>
      <c r="DI13" s="3149"/>
      <c r="DJ13" s="3149"/>
      <c r="DK13" s="3149"/>
      <c r="DL13" s="3149"/>
      <c r="DM13" s="3149"/>
      <c r="DN13" s="3149"/>
      <c r="DO13" s="3149"/>
      <c r="DP13" s="3149"/>
      <c r="DQ13" s="3149"/>
      <c r="DR13" s="3149"/>
      <c r="DS13" s="3149"/>
      <c r="DT13" s="3149"/>
      <c r="DU13" s="3149"/>
      <c r="DV13" s="3149"/>
      <c r="DW13" s="3149"/>
      <c r="DX13" s="3149"/>
      <c r="DY13" s="3149"/>
      <c r="DZ13" s="3149"/>
      <c r="EA13" s="3149"/>
      <c r="EB13" s="3149"/>
      <c r="EC13" s="3149"/>
      <c r="ED13" s="3149"/>
      <c r="EE13" s="3149"/>
      <c r="EF13" s="3149"/>
      <c r="EG13" s="3149"/>
      <c r="EH13" s="2858"/>
      <c r="EI13" s="2858"/>
      <c r="EJ13" s="2858"/>
      <c r="EK13" s="2858"/>
      <c r="EL13" s="2858"/>
      <c r="EM13" s="2858"/>
      <c r="EN13" s="2858"/>
      <c r="EO13" s="2858"/>
      <c r="EP13" s="2858"/>
      <c r="EQ13" s="2858"/>
      <c r="ER13" s="2858"/>
      <c r="ES13" s="2858"/>
      <c r="ET13" s="2858"/>
      <c r="EU13" s="2858"/>
      <c r="EV13" s="2858"/>
      <c r="EW13" s="2858"/>
      <c r="EX13" s="2858"/>
      <c r="EY13" s="2858"/>
      <c r="EZ13" s="2858"/>
      <c r="FA13" s="2858"/>
      <c r="FB13" s="2858"/>
      <c r="FC13" s="2858"/>
      <c r="FD13" s="2858"/>
      <c r="FE13" s="2858"/>
      <c r="FF13" s="2858"/>
      <c r="FG13" s="2858"/>
      <c r="FH13" s="2858"/>
      <c r="FI13" s="2858"/>
      <c r="FJ13" s="2858"/>
      <c r="FK13" s="2858"/>
      <c r="FL13" s="2858"/>
      <c r="FM13" s="2858"/>
      <c r="FN13" s="2858"/>
      <c r="FO13" s="2858"/>
      <c r="FP13" s="2858"/>
      <c r="FQ13" s="2858"/>
      <c r="FR13" s="2858"/>
      <c r="FS13" s="2858"/>
      <c r="FT13" s="2858"/>
      <c r="FU13" s="2858"/>
      <c r="FV13" s="2858"/>
      <c r="FW13" s="2858"/>
      <c r="FX13" s="2858"/>
      <c r="FY13" s="2858"/>
      <c r="FZ13" s="2858"/>
      <c r="GA13" s="2858"/>
      <c r="GB13" s="2858"/>
      <c r="GC13" s="2858"/>
      <c r="GD13" s="2858"/>
      <c r="GE13" s="2858"/>
      <c r="GF13" s="2858"/>
      <c r="GG13" s="2858"/>
      <c r="GH13" s="2858"/>
      <c r="GI13" s="2858"/>
      <c r="GJ13" s="2858"/>
      <c r="GK13" s="2858"/>
      <c r="GL13" s="2858"/>
      <c r="GM13" s="2858"/>
      <c r="GN13" s="2858"/>
      <c r="GO13" s="2858"/>
      <c r="GP13" s="2858"/>
      <c r="GQ13" s="2858"/>
      <c r="GR13" s="2858"/>
      <c r="GS13" s="2858"/>
      <c r="GT13" s="2858"/>
      <c r="GU13" s="2858"/>
      <c r="GV13" s="2858"/>
      <c r="GW13" s="2858"/>
      <c r="GX13" s="2858"/>
      <c r="GY13" s="2858"/>
      <c r="GZ13" s="2858"/>
      <c r="HA13" s="2858"/>
      <c r="HB13" s="2858"/>
      <c r="HC13" s="2858"/>
      <c r="HD13" s="2858"/>
      <c r="HE13" s="2858"/>
      <c r="HF13" s="2858"/>
      <c r="HG13" s="2858"/>
      <c r="HH13" s="2858"/>
      <c r="HI13" s="2858"/>
      <c r="HJ13" s="2858"/>
      <c r="HK13" s="2858"/>
      <c r="HL13" s="2858"/>
      <c r="HM13" s="2858"/>
      <c r="HN13" s="2858"/>
      <c r="HO13" s="2858"/>
      <c r="HP13" s="2858"/>
      <c r="HQ13" s="2858"/>
      <c r="HR13" s="2858"/>
      <c r="HS13" s="2858"/>
      <c r="HT13" s="2858"/>
      <c r="HU13" s="2858"/>
      <c r="HV13" s="2858"/>
      <c r="HW13" s="2858"/>
      <c r="HX13" s="2858"/>
      <c r="HY13" s="2858"/>
      <c r="HZ13" s="2858"/>
      <c r="IA13" s="2858"/>
      <c r="IB13" s="2858"/>
      <c r="IC13" s="2858"/>
      <c r="ID13" s="2858"/>
      <c r="IE13" s="2858"/>
      <c r="IF13" s="2858"/>
      <c r="IG13" s="2858"/>
      <c r="IH13" s="2858"/>
      <c r="II13" s="2858"/>
      <c r="IJ13" s="2858"/>
      <c r="IK13" s="2858"/>
      <c r="IL13" s="2858"/>
      <c r="IM13" s="2858"/>
      <c r="IN13" s="2858"/>
      <c r="IO13" s="2858"/>
      <c r="IP13" s="2858"/>
      <c r="IQ13" s="2858"/>
      <c r="IR13" s="2858"/>
      <c r="IS13" s="2858"/>
      <c r="IT13" s="2858"/>
      <c r="IU13" s="2858"/>
      <c r="IV13" s="2858"/>
      <c r="IW13" s="2858"/>
      <c r="IX13" s="2858"/>
      <c r="IY13" s="2858"/>
      <c r="IZ13" s="2858"/>
      <c r="JA13" s="2858"/>
      <c r="JB13" s="2858"/>
      <c r="JC13" s="2858"/>
      <c r="JD13" s="2858"/>
      <c r="JE13" s="2858"/>
      <c r="JF13" s="2858"/>
      <c r="JG13" s="2858"/>
      <c r="JH13" s="2858"/>
      <c r="JI13" s="2858"/>
      <c r="JJ13" s="2858"/>
      <c r="JK13" s="2858"/>
      <c r="JL13" s="2858"/>
      <c r="JM13" s="2858"/>
      <c r="JN13" s="2858"/>
      <c r="JO13" s="2858"/>
      <c r="JP13" s="2858"/>
      <c r="JQ13" s="2858"/>
      <c r="JR13" s="2858"/>
      <c r="JS13" s="2858"/>
      <c r="JT13" s="2858"/>
      <c r="JU13" s="2858"/>
      <c r="JV13" s="2858"/>
      <c r="JW13" s="2858"/>
      <c r="JX13" s="2858"/>
      <c r="JY13" s="2858"/>
      <c r="JZ13" s="2858"/>
      <c r="KA13" s="2858"/>
      <c r="KB13" s="2858"/>
      <c r="KC13" s="2858"/>
      <c r="KD13" s="2858"/>
      <c r="KE13" s="2858"/>
      <c r="KF13" s="2858"/>
      <c r="KG13" s="2858"/>
      <c r="KH13" s="2858"/>
      <c r="KI13" s="2858"/>
      <c r="KJ13" s="2858"/>
      <c r="KK13" s="2858"/>
      <c r="KL13" s="2858"/>
      <c r="KM13" s="2858"/>
      <c r="KN13" s="2858"/>
      <c r="KO13" s="2858"/>
      <c r="KP13" s="2858"/>
      <c r="KQ13" s="2858"/>
      <c r="KR13" s="2858"/>
      <c r="KS13" s="2858"/>
      <c r="KT13" s="2858"/>
      <c r="KU13" s="2858"/>
      <c r="KV13" s="2858"/>
      <c r="KW13" s="2858"/>
      <c r="KX13" s="2858"/>
      <c r="KY13" s="2858"/>
      <c r="KZ13" s="2858"/>
      <c r="LA13" s="2858"/>
      <c r="LB13" s="2858"/>
      <c r="LC13" s="2858"/>
      <c r="LD13" s="2858"/>
      <c r="LE13" s="2858"/>
      <c r="LF13" s="2858"/>
      <c r="LG13" s="2858"/>
      <c r="LH13" s="2858"/>
      <c r="LI13" s="2858"/>
      <c r="LJ13" s="2858"/>
      <c r="LK13" s="2858"/>
      <c r="LL13" s="2858"/>
      <c r="LM13" s="2858"/>
      <c r="LN13" s="2858"/>
      <c r="LO13" s="2858"/>
      <c r="LP13" s="2858"/>
      <c r="LQ13" s="2858"/>
      <c r="LR13" s="2858"/>
      <c r="LS13" s="2858"/>
      <c r="LT13" s="2858"/>
      <c r="LU13" s="2858"/>
      <c r="LV13" s="2858"/>
      <c r="LW13" s="2858"/>
      <c r="LX13" s="2858"/>
      <c r="LY13" s="2858"/>
      <c r="LZ13" s="2858"/>
      <c r="MA13" s="2858"/>
      <c r="MB13" s="2858"/>
      <c r="MC13" s="2858"/>
      <c r="MD13" s="2858"/>
      <c r="ME13" s="2858"/>
      <c r="MF13" s="2858"/>
      <c r="MG13" s="2858"/>
      <c r="MH13" s="2858"/>
      <c r="MI13" s="2858"/>
      <c r="MJ13" s="2858"/>
      <c r="MK13" s="2858"/>
      <c r="ML13" s="2858"/>
      <c r="MM13" s="2858"/>
      <c r="MN13" s="2858"/>
      <c r="MO13" s="2858"/>
      <c r="MP13" s="2858"/>
      <c r="MQ13" s="2858"/>
      <c r="MR13" s="2858"/>
      <c r="MS13" s="2858"/>
      <c r="MT13" s="2858"/>
      <c r="MU13" s="2858"/>
      <c r="MV13" s="2858"/>
      <c r="MW13" s="2858"/>
      <c r="MX13" s="2858"/>
      <c r="MY13" s="2858"/>
      <c r="MZ13" s="2858"/>
      <c r="NA13" s="2858"/>
      <c r="NB13" s="2858"/>
      <c r="NC13" s="2858"/>
      <c r="ND13" s="2858"/>
      <c r="NE13" s="2858"/>
      <c r="NF13" s="2858"/>
      <c r="NG13" s="2858"/>
      <c r="NH13" s="2858"/>
      <c r="NI13" s="2858"/>
      <c r="NJ13" s="2858"/>
      <c r="NK13" s="2858"/>
      <c r="NL13" s="2858"/>
      <c r="NM13" s="2858"/>
      <c r="NN13" s="2858"/>
      <c r="NO13" s="2858"/>
      <c r="NP13" s="2858"/>
      <c r="NQ13" s="2858"/>
      <c r="NR13" s="2858"/>
      <c r="NS13" s="2858"/>
      <c r="NT13" s="2858"/>
      <c r="NU13" s="2858"/>
      <c r="NV13" s="2858"/>
      <c r="NW13" s="2858"/>
      <c r="NX13" s="2858"/>
      <c r="NY13" s="2858"/>
      <c r="NZ13" s="2858"/>
      <c r="OA13" s="2858"/>
      <c r="OB13" s="2858"/>
      <c r="OC13" s="2858"/>
      <c r="OD13" s="2858"/>
      <c r="OE13" s="2858"/>
      <c r="OF13" s="2858"/>
      <c r="OG13" s="2858"/>
      <c r="OH13" s="2858"/>
      <c r="OI13" s="2858"/>
      <c r="OJ13" s="2858"/>
      <c r="OK13" s="2858"/>
      <c r="OL13" s="2858"/>
      <c r="OM13" s="2858"/>
      <c r="ON13" s="2858"/>
      <c r="OO13" s="2858"/>
      <c r="OP13" s="2858"/>
      <c r="OQ13" s="2858"/>
      <c r="OR13" s="2858"/>
      <c r="OS13" s="2858"/>
      <c r="OT13" s="2858"/>
      <c r="OU13" s="2858"/>
      <c r="OV13" s="2858"/>
      <c r="OW13" s="2858"/>
      <c r="OX13" s="2858"/>
      <c r="OY13" s="2858"/>
      <c r="OZ13" s="2858"/>
      <c r="PA13" s="2858"/>
      <c r="PB13" s="2858"/>
      <c r="PC13" s="2858"/>
      <c r="PD13" s="2858"/>
      <c r="PE13" s="2858"/>
      <c r="PF13" s="2858"/>
      <c r="PG13" s="2858"/>
      <c r="PH13" s="2858"/>
      <c r="PI13" s="2858"/>
      <c r="PJ13" s="2858"/>
      <c r="PK13" s="2858"/>
      <c r="PL13" s="2858"/>
      <c r="PM13" s="2858"/>
      <c r="PN13" s="2858"/>
      <c r="PO13" s="2858"/>
      <c r="PP13" s="2858"/>
      <c r="PQ13" s="2858"/>
      <c r="PR13" s="2858"/>
      <c r="PS13" s="2858"/>
      <c r="PT13" s="2858"/>
      <c r="PU13" s="2858"/>
      <c r="PV13" s="2858"/>
      <c r="PW13" s="2858"/>
      <c r="PX13" s="2858"/>
      <c r="PY13" s="2858"/>
      <c r="PZ13" s="2858"/>
      <c r="QA13" s="2858"/>
      <c r="QB13" s="2858"/>
      <c r="QC13" s="2858"/>
      <c r="QD13" s="2858"/>
      <c r="QE13" s="2858"/>
      <c r="QF13" s="2858"/>
      <c r="QG13" s="2858"/>
      <c r="QH13" s="2858"/>
      <c r="QI13" s="2858"/>
      <c r="QJ13" s="2858"/>
      <c r="QK13" s="2858"/>
      <c r="QL13" s="2858"/>
      <c r="QM13" s="2858"/>
      <c r="QN13" s="2858"/>
      <c r="QO13" s="2858"/>
      <c r="QP13" s="2858"/>
      <c r="QQ13" s="2858"/>
      <c r="QR13" s="2858"/>
      <c r="QS13" s="2858"/>
      <c r="QT13" s="2858"/>
      <c r="QU13" s="2858"/>
      <c r="QV13" s="2858"/>
      <c r="QW13" s="2858"/>
      <c r="QX13" s="2858"/>
      <c r="QY13" s="2858"/>
      <c r="QZ13" s="2858"/>
      <c r="RA13" s="2858"/>
      <c r="RB13" s="2858"/>
      <c r="RC13" s="2858"/>
      <c r="RD13" s="2858"/>
      <c r="RE13" s="2858"/>
      <c r="RF13" s="2858"/>
      <c r="RG13" s="2858"/>
      <c r="RH13" s="2858"/>
      <c r="RI13" s="2858"/>
      <c r="RJ13" s="2858"/>
      <c r="RK13" s="2858"/>
      <c r="RL13" s="2858"/>
      <c r="RM13" s="2858"/>
      <c r="RN13" s="2858"/>
      <c r="RO13" s="2858"/>
      <c r="RP13" s="2858"/>
      <c r="RQ13" s="2858"/>
      <c r="RR13" s="2858"/>
      <c r="RS13" s="2858"/>
      <c r="RT13" s="2858"/>
      <c r="RU13" s="2858"/>
      <c r="RV13" s="2858"/>
      <c r="RW13" s="2858"/>
      <c r="RX13" s="2858"/>
      <c r="RY13" s="2858"/>
      <c r="RZ13" s="2858"/>
      <c r="SA13" s="2858"/>
      <c r="SB13" s="2858"/>
      <c r="SC13" s="2858"/>
      <c r="SD13" s="2858"/>
      <c r="SE13" s="2858"/>
      <c r="SF13" s="2858"/>
      <c r="SG13" s="2858"/>
      <c r="SH13" s="2858"/>
      <c r="SI13" s="2858"/>
      <c r="SJ13" s="2858"/>
      <c r="SK13" s="2858"/>
      <c r="SL13" s="2858"/>
      <c r="SM13" s="2858"/>
      <c r="SN13" s="2858"/>
      <c r="SO13" s="2858"/>
      <c r="SP13" s="2858"/>
      <c r="SQ13" s="2858"/>
      <c r="SR13" s="2858"/>
      <c r="SS13" s="2858"/>
      <c r="ST13" s="2858"/>
      <c r="SU13" s="2858"/>
      <c r="SV13" s="2858"/>
      <c r="SW13" s="2858"/>
      <c r="SX13" s="2858"/>
      <c r="SY13" s="2858"/>
      <c r="SZ13" s="2858"/>
      <c r="TA13" s="2858"/>
      <c r="TB13" s="2858"/>
      <c r="TC13" s="2858"/>
      <c r="TD13" s="2858"/>
      <c r="TE13" s="2858"/>
      <c r="TF13" s="2858"/>
      <c r="TG13" s="2858"/>
      <c r="TH13" s="2858"/>
      <c r="TI13" s="2858"/>
      <c r="TJ13" s="2858"/>
      <c r="TK13" s="2858"/>
      <c r="TL13" s="2858"/>
      <c r="TM13" s="2858"/>
      <c r="TN13" s="2858"/>
      <c r="TO13" s="2858"/>
      <c r="TP13" s="2858"/>
      <c r="TQ13" s="2858"/>
      <c r="TR13" s="2858"/>
      <c r="TS13" s="2858"/>
      <c r="TT13" s="2858"/>
      <c r="TU13" s="3937"/>
      <c r="TV13" s="3937"/>
      <c r="TW13" s="3937"/>
      <c r="TX13" s="3937"/>
      <c r="TY13" s="3937"/>
      <c r="TZ13" s="3937"/>
      <c r="UA13" s="3937"/>
      <c r="UB13" s="3937"/>
      <c r="UC13" s="3937"/>
      <c r="UD13" s="3937"/>
      <c r="UE13" s="3937"/>
      <c r="UF13" s="3937"/>
      <c r="UG13" s="3937"/>
      <c r="UH13" s="3937"/>
      <c r="UI13" s="3937"/>
      <c r="UJ13" s="3937"/>
      <c r="UK13" s="3937"/>
      <c r="UL13" s="3937"/>
      <c r="UM13" s="3937"/>
      <c r="UN13" s="3937"/>
      <c r="UO13" s="3937"/>
      <c r="UP13" s="2858"/>
      <c r="UQ13" s="2858"/>
      <c r="UR13" s="2858"/>
      <c r="US13" s="2858"/>
      <c r="UT13" s="2858"/>
      <c r="UU13" s="2858"/>
      <c r="UV13" s="2858"/>
      <c r="UW13" s="2858"/>
      <c r="UX13" s="2858"/>
      <c r="UY13" s="2858"/>
      <c r="UZ13" s="2858"/>
      <c r="VA13" s="2858"/>
      <c r="VB13" s="2858"/>
      <c r="VC13" s="2858"/>
      <c r="VD13" s="2858"/>
      <c r="VE13" s="2858"/>
      <c r="VF13" s="2858"/>
      <c r="VG13" s="2858"/>
      <c r="VH13" s="2858"/>
      <c r="VI13" s="2858"/>
      <c r="VJ13" s="2858"/>
      <c r="VK13" s="2858"/>
      <c r="VL13" s="2858"/>
      <c r="VM13" s="2858"/>
      <c r="VN13" s="2858"/>
      <c r="VO13" s="2858"/>
      <c r="VP13" s="2858"/>
      <c r="VQ13" s="2858"/>
      <c r="VR13" s="2858"/>
      <c r="VS13" s="2858"/>
      <c r="VT13" s="2858"/>
      <c r="VU13" s="2858"/>
      <c r="VV13" s="2858"/>
      <c r="VW13" s="2858"/>
      <c r="VX13" s="2858"/>
      <c r="VY13" s="2858"/>
      <c r="VZ13" s="2858"/>
      <c r="WA13" s="2858"/>
      <c r="WB13" s="2858"/>
      <c r="WC13" s="2858"/>
      <c r="WD13" s="2858"/>
      <c r="WE13" s="2858"/>
      <c r="WF13" s="2858"/>
      <c r="WG13" s="2858"/>
      <c r="WH13" s="2858"/>
      <c r="WI13" s="2858"/>
      <c r="WJ13" s="2858"/>
      <c r="WK13" s="2858"/>
      <c r="WL13" s="2858"/>
      <c r="WM13" s="2858"/>
      <c r="WN13" s="2858"/>
      <c r="WO13" s="2858"/>
      <c r="WP13" s="2858"/>
      <c r="WQ13" s="2858"/>
      <c r="WR13" s="2858"/>
      <c r="WS13" s="2858"/>
      <c r="WT13" s="2858"/>
      <c r="WU13" s="2858"/>
      <c r="WV13" s="2858"/>
      <c r="WW13" s="2858"/>
      <c r="WX13" s="2858"/>
      <c r="WY13" s="2858"/>
      <c r="WZ13" s="2858"/>
      <c r="XA13" s="2858"/>
      <c r="XB13" s="2858"/>
      <c r="XC13" s="2858"/>
      <c r="XD13" s="2858"/>
      <c r="XE13" s="2858"/>
      <c r="XF13" s="2858"/>
      <c r="XG13" s="2858"/>
      <c r="XH13" s="2858"/>
      <c r="XI13" s="2858"/>
      <c r="XJ13" s="2858"/>
      <c r="XK13" s="2858"/>
      <c r="XL13" s="2858"/>
      <c r="XM13" s="2858"/>
      <c r="XN13" s="2858"/>
      <c r="XO13" s="2858"/>
      <c r="XP13" s="2858"/>
      <c r="XQ13" s="2858"/>
      <c r="XR13" s="2858"/>
      <c r="XS13" s="2858"/>
      <c r="XT13" s="2858"/>
      <c r="XU13" s="2858"/>
      <c r="XV13" s="2858"/>
      <c r="XW13" s="2858"/>
      <c r="XX13" s="2858"/>
      <c r="XY13" s="2858"/>
      <c r="XZ13" s="2858"/>
      <c r="YA13" s="2858"/>
      <c r="YB13" s="2858"/>
      <c r="YC13" s="2858"/>
      <c r="YD13" s="2858"/>
      <c r="YE13" s="2858"/>
      <c r="YF13" s="2858"/>
      <c r="YG13" s="2858"/>
      <c r="YH13" s="2858"/>
      <c r="YI13" s="2858"/>
      <c r="YJ13" s="2858"/>
      <c r="YK13" s="2858"/>
      <c r="YL13" s="2858"/>
      <c r="YM13" s="2858"/>
      <c r="YN13" s="2858"/>
      <c r="YO13" s="2858"/>
      <c r="YP13" s="2858"/>
      <c r="YQ13" s="2858"/>
      <c r="YR13" s="2858"/>
      <c r="YS13" s="2858"/>
      <c r="YT13" s="2858"/>
      <c r="YU13" s="2858"/>
      <c r="YV13" s="2858"/>
      <c r="YW13" s="2858"/>
      <c r="YX13" s="2858"/>
      <c r="YY13" s="2858"/>
      <c r="YZ13" s="2858"/>
      <c r="ZA13" s="2858"/>
      <c r="ZB13" s="2858"/>
      <c r="ZC13" s="2858"/>
      <c r="ZD13" s="2858"/>
      <c r="ZE13" s="2858"/>
      <c r="ZF13" s="2858"/>
      <c r="ZG13" s="2858"/>
      <c r="ZH13" s="2858"/>
      <c r="ZI13" s="2858"/>
      <c r="ZJ13" s="2858"/>
      <c r="ZK13" s="2858"/>
      <c r="ZL13" s="2858"/>
      <c r="ZM13" s="2858"/>
      <c r="ZN13" s="2858"/>
      <c r="ZO13" s="2858"/>
      <c r="ZP13" s="2858"/>
      <c r="ZQ13" s="2858"/>
      <c r="ZR13" s="2858"/>
      <c r="ZS13" s="2858"/>
      <c r="ZT13" s="2858"/>
      <c r="ZU13" s="2858"/>
      <c r="ZV13" s="2858"/>
      <c r="ZW13" s="2858"/>
      <c r="ZX13" s="2858"/>
      <c r="ZY13" s="2858"/>
      <c r="ZZ13" s="2858"/>
      <c r="AAA13" s="2858"/>
      <c r="AAB13" s="2858"/>
      <c r="AAC13" s="2858"/>
      <c r="AAD13" s="2858"/>
      <c r="AAE13" s="2858"/>
      <c r="AAF13" s="2858"/>
      <c r="AAG13" s="2858"/>
      <c r="AAH13" s="2858"/>
      <c r="AAI13" s="2858"/>
      <c r="AAJ13" s="2858"/>
      <c r="AAK13" s="2858"/>
      <c r="AAL13" s="2858"/>
      <c r="AAM13" s="2858"/>
      <c r="AAN13" s="2858"/>
      <c r="AAO13" s="2858"/>
      <c r="AAP13" s="2858"/>
      <c r="AAQ13" s="2858"/>
      <c r="AAR13" s="2858"/>
      <c r="AAS13" s="2858"/>
      <c r="AAT13" s="2858"/>
      <c r="AAU13" s="2858"/>
      <c r="AAV13" s="2858"/>
      <c r="AAW13" s="2858"/>
      <c r="AAX13" s="2858"/>
      <c r="AAY13" s="2858"/>
      <c r="AAZ13" s="2858"/>
      <c r="ABA13" s="2858"/>
      <c r="ABB13" s="2858"/>
      <c r="ABC13" s="2858"/>
      <c r="ABD13" s="2858"/>
      <c r="ABE13" s="2858"/>
      <c r="ABF13" s="2858"/>
      <c r="ABG13" s="2858"/>
      <c r="ABH13" s="2858"/>
      <c r="ABI13" s="2858"/>
      <c r="ABJ13" s="2858"/>
      <c r="ABK13" s="2858"/>
      <c r="ABL13" s="2858"/>
      <c r="ABM13" s="2858"/>
      <c r="ABN13" s="2858"/>
      <c r="ABO13" s="2858"/>
      <c r="ABP13" s="2858"/>
      <c r="ABQ13" s="2858"/>
      <c r="ABR13" s="2858"/>
      <c r="ABS13" s="2858"/>
      <c r="ABT13" s="2858"/>
      <c r="ABU13" s="2858"/>
      <c r="ABV13" s="2858"/>
      <c r="ABW13" s="2858"/>
      <c r="ABX13" s="2858"/>
      <c r="ABY13" s="2858"/>
      <c r="ABZ13" s="2858"/>
      <c r="ACA13" s="2858"/>
      <c r="ACB13" s="2858"/>
      <c r="ACC13" s="2858"/>
      <c r="ACD13" s="2858"/>
      <c r="ACE13" s="2858"/>
      <c r="ACF13" s="2858"/>
      <c r="ACG13" s="2858"/>
      <c r="ACH13" s="2858"/>
      <c r="ACI13" s="2858"/>
      <c r="ACJ13" s="2858"/>
      <c r="ACK13" s="2858"/>
      <c r="ACL13" s="2858"/>
      <c r="ACM13" s="2858"/>
      <c r="ACN13" s="2858"/>
      <c r="ACO13" s="2858"/>
      <c r="ACP13" s="2858"/>
      <c r="ACQ13" s="2858"/>
      <c r="ACR13" s="2858"/>
      <c r="ACS13" s="2858"/>
      <c r="ACT13" s="2858"/>
      <c r="ACU13" s="2858"/>
      <c r="ACV13" s="2858"/>
      <c r="ACW13" s="2858"/>
      <c r="ACX13" s="2858"/>
      <c r="ACY13" s="2858"/>
      <c r="ACZ13" s="2858"/>
      <c r="ADA13" s="2858"/>
      <c r="ADB13" s="2858"/>
      <c r="ADC13" s="2858"/>
      <c r="ADD13" s="2858"/>
      <c r="ADE13" s="2858"/>
      <c r="ADF13" s="2858"/>
      <c r="ADG13" s="2858"/>
      <c r="ADH13" s="2858"/>
      <c r="ADI13" s="2858"/>
      <c r="ADJ13" s="2858"/>
      <c r="ADK13" s="2858"/>
      <c r="ADL13" s="2858"/>
      <c r="ADM13" s="2858"/>
      <c r="ADN13" s="2858"/>
      <c r="ADO13" s="2858"/>
      <c r="ADP13" s="2858"/>
      <c r="ADQ13" s="2858"/>
      <c r="ADR13" s="2858"/>
      <c r="ADS13" s="2858"/>
      <c r="ADT13" s="2858"/>
      <c r="ADU13" s="2858"/>
      <c r="ADV13" s="2858"/>
      <c r="ADW13" s="2858"/>
      <c r="ADX13" s="2858"/>
      <c r="ADY13" s="2858"/>
      <c r="ADZ13" s="2858"/>
      <c r="AEA13" s="2858"/>
      <c r="AEB13" s="2858"/>
      <c r="AEC13" s="2858"/>
      <c r="AED13" s="2858"/>
      <c r="AEE13" s="2858"/>
      <c r="AEF13" s="2858"/>
      <c r="AEG13" s="2858"/>
      <c r="AEH13" s="2858"/>
      <c r="AEI13" s="2858"/>
      <c r="AEJ13" s="2858"/>
      <c r="AEK13" s="2858"/>
      <c r="AEL13" s="2858"/>
      <c r="AEM13" s="2858"/>
      <c r="AEN13" s="2858"/>
      <c r="AEO13" s="2858"/>
      <c r="AEP13" s="2858"/>
      <c r="AEQ13" s="2858"/>
      <c r="AER13" s="2858"/>
      <c r="AES13" s="2858"/>
      <c r="AET13" s="2858"/>
      <c r="AEU13" s="2858"/>
      <c r="AEV13" s="2858"/>
      <c r="AEW13" s="2858"/>
      <c r="AEX13" s="2858"/>
      <c r="AEY13" s="2858"/>
      <c r="AEZ13" s="2858"/>
      <c r="AFA13" s="2858"/>
      <c r="AFB13" s="2858"/>
      <c r="AFC13" s="2858"/>
      <c r="AFD13" s="2858"/>
      <c r="AFE13" s="2858"/>
      <c r="AFF13" s="2858"/>
      <c r="AFG13" s="2858"/>
      <c r="AFH13" s="2858"/>
      <c r="AFI13" s="2858"/>
      <c r="AFJ13" s="2858"/>
      <c r="AFK13" s="2858"/>
      <c r="AFL13" s="2858"/>
      <c r="AFM13" s="2858"/>
      <c r="AFN13" s="2858"/>
      <c r="AFO13" s="2858"/>
      <c r="AFP13" s="2858"/>
      <c r="AFQ13" s="2858"/>
      <c r="AFR13" s="2858"/>
      <c r="AFS13" s="2858"/>
      <c r="AFT13" s="2858"/>
      <c r="AFU13" s="2858"/>
      <c r="AFV13" s="2858"/>
      <c r="AFW13" s="2858"/>
      <c r="AFX13" s="2858"/>
      <c r="AFY13" s="2858"/>
      <c r="AFZ13" s="2858"/>
      <c r="AGA13" s="2858"/>
      <c r="AGB13" s="2858"/>
      <c r="AGC13" s="2858"/>
      <c r="AGD13" s="2858"/>
      <c r="AGE13" s="2858"/>
      <c r="AGF13" s="2858"/>
      <c r="AGG13" s="2858"/>
      <c r="AGH13" s="2858"/>
      <c r="AGI13" s="2858"/>
      <c r="AGJ13" s="2858"/>
      <c r="AGK13" s="2858"/>
      <c r="AGL13" s="2858"/>
      <c r="AGM13" s="2858"/>
      <c r="AGN13" s="2858"/>
      <c r="AGO13" s="2858"/>
      <c r="AGP13" s="2858"/>
      <c r="AGQ13" s="2858"/>
      <c r="AGR13" s="2858"/>
      <c r="AGS13" s="2858"/>
      <c r="AGT13" s="2858"/>
      <c r="AGU13" s="2858"/>
      <c r="AGV13" s="2858"/>
      <c r="AGW13" s="2858"/>
      <c r="AGX13" s="2858"/>
      <c r="AGY13" s="2858"/>
      <c r="AGZ13" s="2858"/>
      <c r="AHA13" s="2858"/>
      <c r="AHB13" s="2858"/>
      <c r="AHC13" s="2858"/>
      <c r="AHD13" s="2858"/>
      <c r="AHE13" s="2858"/>
      <c r="AHF13" s="2858"/>
      <c r="AHG13" s="2858"/>
      <c r="AHH13" s="2858"/>
      <c r="AHI13" s="2858"/>
      <c r="AHJ13" s="2858"/>
      <c r="AHK13" s="2858"/>
      <c r="AHL13" s="2858"/>
      <c r="AHM13" s="2858"/>
      <c r="AHN13" s="2858"/>
      <c r="AHO13" s="2858"/>
      <c r="AHP13" s="2858"/>
      <c r="AHQ13" s="2858"/>
      <c r="AHR13" s="2858"/>
      <c r="AHS13" s="2858"/>
      <c r="AHT13" s="2858"/>
      <c r="AHU13" s="2858"/>
      <c r="AHV13" s="2858"/>
      <c r="AHW13" s="2858"/>
      <c r="AHX13" s="2858"/>
      <c r="AHY13" s="2858"/>
      <c r="AHZ13" s="2858"/>
      <c r="AIA13" s="2858"/>
      <c r="AIB13" s="2858"/>
      <c r="AIC13" s="2858"/>
      <c r="AID13" s="2858"/>
      <c r="AIE13" s="2858"/>
      <c r="AIF13" s="2858"/>
      <c r="AIG13" s="2858"/>
      <c r="AIH13" s="2858"/>
      <c r="AII13" s="2858"/>
      <c r="AIJ13" s="2858"/>
      <c r="AIK13" s="2858"/>
      <c r="AIL13" s="2858"/>
      <c r="AIM13" s="2858"/>
      <c r="AIN13" s="2858"/>
      <c r="AIO13" s="2858"/>
      <c r="AIP13" s="2858"/>
      <c r="AIQ13" s="2858"/>
      <c r="AIR13" s="2858"/>
      <c r="AIS13" s="2858"/>
      <c r="AIT13" s="2858"/>
      <c r="AIU13" s="2858"/>
      <c r="AIV13" s="2858"/>
      <c r="AIW13" s="2858"/>
      <c r="AIX13" s="2858"/>
      <c r="AIY13" s="2858"/>
      <c r="AIZ13" s="2858"/>
      <c r="AJA13" s="2858"/>
      <c r="AJB13" s="2858"/>
      <c r="AJC13" s="2858"/>
      <c r="AJD13" s="2858"/>
      <c r="AJE13" s="2858"/>
      <c r="AJF13" s="2858"/>
      <c r="AJG13" s="2858"/>
      <c r="AJH13" s="2858"/>
      <c r="AJI13" s="2858"/>
      <c r="AJJ13" s="2858"/>
      <c r="AJK13" s="2858"/>
      <c r="AJL13" s="2858"/>
      <c r="AJM13" s="2858"/>
      <c r="AJN13" s="2858"/>
      <c r="AJO13" s="2858"/>
      <c r="AJP13" s="2858"/>
      <c r="AJQ13" s="2858"/>
      <c r="AJR13" s="2858"/>
      <c r="AJS13" s="2858"/>
      <c r="AJT13" s="2858"/>
      <c r="AJU13" s="2858"/>
      <c r="AJV13" s="2858"/>
      <c r="AJW13" s="2858"/>
      <c r="AJX13" s="2858"/>
      <c r="AJY13" s="2858"/>
      <c r="AJZ13" s="2858"/>
      <c r="AKA13" s="2858"/>
      <c r="AKB13" s="2858"/>
      <c r="AKC13" s="2858"/>
      <c r="AKD13" s="2858"/>
      <c r="AKE13" s="2858"/>
      <c r="AKF13" s="2858"/>
      <c r="AKG13" s="2858"/>
      <c r="AKH13" s="2858"/>
      <c r="AKI13" s="2858"/>
      <c r="AKJ13" s="2858"/>
      <c r="AKK13" s="2858"/>
      <c r="AKL13" s="2858"/>
      <c r="AKM13" s="2858"/>
      <c r="AKN13" s="2858"/>
      <c r="AKO13" s="2858"/>
      <c r="AKP13" s="2858"/>
      <c r="AKQ13" s="2858"/>
      <c r="AKR13" s="2858"/>
      <c r="AKS13" s="2858"/>
      <c r="AKT13" s="2858"/>
      <c r="AKU13" s="2858"/>
      <c r="AKV13" s="2858"/>
      <c r="AKW13" s="2858"/>
      <c r="AKX13" s="2858"/>
      <c r="AKY13" s="2858"/>
      <c r="AKZ13" s="2858"/>
      <c r="ALA13" s="2858"/>
      <c r="ALB13" s="2858"/>
      <c r="ALC13" s="2858"/>
      <c r="ALD13" s="2858"/>
      <c r="ALE13" s="2858"/>
      <c r="ALF13" s="2858"/>
      <c r="ALG13" s="2858"/>
      <c r="ALH13" s="2858"/>
      <c r="ALI13" s="2858"/>
      <c r="ALJ13" s="2858"/>
      <c r="ALK13" s="2858"/>
      <c r="ALL13" s="2858"/>
      <c r="ALM13" s="2858"/>
      <c r="ALN13" s="2858"/>
      <c r="ALO13" s="2858"/>
      <c r="ALP13" s="2858"/>
      <c r="ALQ13" s="2858"/>
      <c r="ALR13" s="2858"/>
      <c r="ALS13" s="2858"/>
      <c r="ALT13" s="2858"/>
      <c r="ALU13" s="2858"/>
      <c r="ALV13" s="2858"/>
      <c r="ALW13" s="2858"/>
      <c r="ALX13" s="2858"/>
      <c r="ALY13" s="2858"/>
      <c r="ALZ13" s="2858"/>
      <c r="AMA13" s="2858"/>
      <c r="AMB13" s="2858"/>
      <c r="AMC13" s="2858"/>
      <c r="AMD13" s="2858"/>
      <c r="AME13" s="2858"/>
      <c r="AMF13" s="2858"/>
      <c r="AMG13" s="2858"/>
      <c r="AMH13" s="2858"/>
      <c r="AMI13" s="2858"/>
      <c r="AMJ13" s="2858"/>
      <c r="AMK13" s="2858"/>
      <c r="AML13" s="2858"/>
      <c r="AMM13" s="2858"/>
      <c r="AMN13" s="2858"/>
      <c r="AMO13" s="2858"/>
      <c r="AMP13" s="2858"/>
      <c r="AMQ13" s="2858"/>
      <c r="AMR13" s="2858"/>
      <c r="AMS13" s="2858"/>
      <c r="AMT13" s="2858"/>
      <c r="AMU13" s="2858"/>
      <c r="AMV13" s="2858"/>
      <c r="AMW13" s="2858"/>
      <c r="AMX13" s="2858"/>
      <c r="AMY13" s="2858"/>
      <c r="AMZ13" s="2858"/>
      <c r="ANA13" s="2858"/>
      <c r="ANB13" s="2858"/>
      <c r="ANC13" s="2858"/>
      <c r="AND13" s="2858"/>
      <c r="ANE13" s="2858"/>
      <c r="ANF13" s="2858"/>
      <c r="ANG13" s="2858"/>
      <c r="ANH13" s="2858"/>
      <c r="ANI13" s="2858"/>
      <c r="ANJ13" s="2858"/>
      <c r="ANK13" s="2858"/>
      <c r="ANL13" s="2858"/>
      <c r="ANM13" s="2858"/>
      <c r="ANN13" s="2858"/>
      <c r="ANO13" s="2858"/>
      <c r="ANP13" s="2858"/>
      <c r="ANQ13" s="2858"/>
      <c r="ANR13" s="2858"/>
      <c r="ANS13" s="2858"/>
      <c r="ANT13" s="2858"/>
      <c r="ANU13" s="2858"/>
      <c r="ANV13" s="2858"/>
      <c r="ANW13" s="2858"/>
      <c r="ANX13" s="2858"/>
      <c r="ANY13" s="2858"/>
      <c r="ANZ13" s="2858"/>
      <c r="AOA13" s="2858"/>
      <c r="AOB13" s="2858"/>
      <c r="AOC13" s="2858"/>
      <c r="AOD13" s="2858"/>
      <c r="AOE13" s="2858"/>
      <c r="AOF13" s="2858"/>
      <c r="AOG13" s="2858"/>
      <c r="AOH13" s="2858"/>
      <c r="AOI13" s="2858"/>
      <c r="AOJ13" s="2858"/>
      <c r="AOK13" s="2858"/>
      <c r="AOL13" s="2858"/>
      <c r="AOM13" s="2858"/>
      <c r="AON13" s="2858"/>
      <c r="AOO13" s="2858"/>
      <c r="AOP13" s="2858"/>
      <c r="AOQ13" s="2858"/>
      <c r="AOR13" s="2858"/>
      <c r="AOS13" s="2858"/>
      <c r="AOT13" s="2858"/>
      <c r="AOU13" s="2858"/>
      <c r="AOV13" s="2858"/>
      <c r="AOW13" s="2858"/>
      <c r="AOX13" s="2858"/>
      <c r="AOY13" s="2858"/>
      <c r="AOZ13" s="2858"/>
      <c r="APA13" s="2858"/>
      <c r="APB13" s="2858"/>
      <c r="APC13" s="2858"/>
      <c r="APD13" s="2858"/>
      <c r="APE13" s="2858"/>
      <c r="APF13" s="2858"/>
      <c r="APG13" s="2858"/>
      <c r="APH13" s="2858"/>
      <c r="API13" s="2858"/>
      <c r="APJ13" s="2858"/>
      <c r="APK13" s="2858"/>
      <c r="APL13" s="2858"/>
      <c r="APM13" s="2858"/>
      <c r="APN13" s="2858"/>
      <c r="APO13" s="2858"/>
      <c r="APP13" s="2858"/>
      <c r="APQ13" s="2858"/>
      <c r="APR13" s="2858"/>
      <c r="APS13" s="2858"/>
      <c r="APT13" s="2858"/>
      <c r="APU13" s="2858"/>
      <c r="APV13" s="2858"/>
      <c r="APW13" s="2858"/>
      <c r="APX13" s="2858"/>
      <c r="APY13" s="2858"/>
      <c r="APZ13" s="2858"/>
      <c r="AQA13" s="2858"/>
      <c r="AQB13" s="2858"/>
      <c r="AQC13" s="2858"/>
      <c r="AQD13" s="2858"/>
      <c r="AQE13" s="2858"/>
      <c r="AQF13" s="2858"/>
      <c r="AQG13" s="2858"/>
      <c r="AQH13" s="2858"/>
      <c r="AQI13" s="2858"/>
      <c r="AQJ13" s="2858"/>
      <c r="AQK13" s="2858"/>
      <c r="AQL13" s="2858"/>
      <c r="AQM13" s="2858"/>
      <c r="AQN13" s="2858"/>
      <c r="AQO13" s="2858"/>
      <c r="AQP13" s="2858"/>
      <c r="AQQ13" s="2858"/>
      <c r="AQR13" s="2858"/>
      <c r="AQS13" s="2858"/>
      <c r="AQT13" s="2858"/>
      <c r="AQU13" s="2858"/>
      <c r="AQV13" s="2858"/>
      <c r="AQW13" s="2858"/>
      <c r="AQX13" s="2858"/>
      <c r="AQY13" s="2858"/>
      <c r="AQZ13" s="2858"/>
      <c r="ARA13" s="2858"/>
      <c r="ARB13" s="2858"/>
      <c r="ARC13" s="2858"/>
      <c r="ARD13" s="2858"/>
      <c r="ARE13" s="2858"/>
      <c r="ARF13" s="2858"/>
      <c r="ARG13" s="2858"/>
      <c r="ARH13" s="2858"/>
      <c r="ARI13" s="2858"/>
      <c r="ARJ13" s="2858"/>
      <c r="ARK13" s="2858"/>
      <c r="ARL13" s="2858"/>
      <c r="ARM13" s="2858"/>
      <c r="ARN13" s="2858"/>
      <c r="ARO13" s="2858"/>
      <c r="ARP13" s="2858"/>
      <c r="ARQ13" s="2858"/>
      <c r="ARR13" s="2858"/>
      <c r="ARS13" s="2858"/>
      <c r="ART13" s="2858"/>
      <c r="ARU13" s="2858"/>
      <c r="ARV13" s="2858"/>
      <c r="ARW13" s="2858"/>
      <c r="ARX13" s="2858"/>
      <c r="ARY13" s="2858"/>
      <c r="ARZ13" s="2858"/>
      <c r="ASA13" s="2858"/>
      <c r="ASB13" s="2858"/>
      <c r="ASC13" s="2858"/>
      <c r="ASD13" s="2858"/>
      <c r="ASE13" s="2858"/>
      <c r="ASF13" s="2858"/>
      <c r="ASG13" s="2858"/>
      <c r="ASH13" s="2858"/>
      <c r="ASI13" s="2858"/>
      <c r="ASJ13" s="2858"/>
      <c r="ASK13" s="2858"/>
      <c r="ASL13" s="2858"/>
      <c r="ASM13" s="2858"/>
      <c r="ASN13" s="2858"/>
      <c r="ASO13" s="2858"/>
      <c r="ASP13" s="2858"/>
      <c r="ASQ13" s="2858"/>
      <c r="ASR13" s="2858"/>
      <c r="ASS13" s="2858"/>
      <c r="AST13" s="2858"/>
      <c r="ASU13" s="2858"/>
      <c r="ASV13" s="2858"/>
      <c r="ASW13" s="2858"/>
      <c r="ASX13" s="2858"/>
      <c r="ASY13" s="2858"/>
      <c r="ASZ13" s="2858"/>
      <c r="ATA13" s="2858"/>
      <c r="ATB13" s="2858"/>
      <c r="ATC13" s="2858"/>
      <c r="ATD13" s="2858"/>
      <c r="ATE13" s="2858"/>
      <c r="ATF13" s="2858"/>
      <c r="ATG13" s="2858"/>
      <c r="ATH13" s="2858"/>
      <c r="ATI13" s="2858"/>
      <c r="ATJ13" s="2858"/>
      <c r="ATK13" s="2858"/>
      <c r="ATL13" s="2858"/>
      <c r="ATM13" s="2858"/>
      <c r="ATN13" s="2858"/>
      <c r="ATO13" s="2858"/>
      <c r="ATP13" s="2858"/>
      <c r="ATQ13" s="2858"/>
      <c r="ATR13" s="2858"/>
      <c r="ATS13" s="2858"/>
      <c r="ATT13" s="2858"/>
      <c r="ATU13" s="2858"/>
      <c r="ATV13" s="2858"/>
      <c r="ATW13" s="2858"/>
      <c r="ATX13" s="2858"/>
      <c r="ATY13" s="2858"/>
      <c r="ATZ13" s="2858"/>
      <c r="AUA13" s="2858"/>
      <c r="AUB13" s="2858"/>
      <c r="AUC13" s="2858"/>
      <c r="AUD13" s="2858"/>
      <c r="AUE13" s="2858"/>
      <c r="AUF13" s="2858"/>
      <c r="AUG13" s="2858"/>
      <c r="AUH13" s="2858"/>
      <c r="AUI13" s="2858"/>
      <c r="AUJ13" s="2858"/>
      <c r="AUK13" s="2858"/>
      <c r="AUL13" s="2858"/>
      <c r="AUM13" s="2858"/>
      <c r="AUN13" s="2858"/>
      <c r="AUO13" s="2858"/>
      <c r="AUP13" s="2858"/>
      <c r="AUQ13" s="2858"/>
      <c r="AUR13" s="2858"/>
      <c r="AUS13" s="2858"/>
      <c r="AUT13" s="2858"/>
      <c r="AUU13" s="2858"/>
      <c r="AUV13" s="2858"/>
      <c r="AUW13" s="2858"/>
      <c r="AUX13" s="2858"/>
      <c r="AUY13" s="2858"/>
      <c r="AUZ13" s="2858"/>
      <c r="AVA13" s="2858"/>
      <c r="AVB13" s="2858"/>
      <c r="AVC13" s="2858"/>
      <c r="AVD13" s="2858"/>
      <c r="AVE13" s="2858"/>
      <c r="AVF13" s="2858"/>
      <c r="AVG13" s="2858"/>
      <c r="AVH13" s="2858"/>
      <c r="AVI13" s="2858"/>
      <c r="AVJ13" s="2858"/>
      <c r="AVK13" s="2858"/>
      <c r="AVL13" s="2858"/>
      <c r="AVM13" s="2858"/>
      <c r="AVN13" s="2858"/>
      <c r="AVO13" s="2858"/>
      <c r="AVP13" s="2858"/>
      <c r="AVQ13" s="2858"/>
      <c r="AVR13" s="2858"/>
      <c r="AVS13" s="2858"/>
      <c r="AVT13" s="2858"/>
      <c r="AVU13" s="2858"/>
      <c r="AVV13" s="2858"/>
      <c r="AVW13" s="2858"/>
      <c r="AVX13" s="2858"/>
      <c r="AVY13" s="2858"/>
      <c r="AVZ13" s="2858"/>
      <c r="AWA13" s="2858"/>
      <c r="AWB13" s="2858"/>
      <c r="AWC13" s="2858"/>
      <c r="AWD13" s="2858"/>
      <c r="AWE13" s="2858"/>
      <c r="AWF13" s="2858"/>
      <c r="AWG13" s="2858"/>
      <c r="AWH13" s="2858"/>
      <c r="AWI13" s="2858"/>
      <c r="AWJ13" s="2858"/>
      <c r="AWK13" s="2858"/>
      <c r="AWL13" s="2858"/>
      <c r="AWM13" s="2858"/>
      <c r="AWN13" s="2858"/>
      <c r="AWO13" s="2858"/>
      <c r="AWP13" s="2858"/>
      <c r="AWQ13" s="2858"/>
      <c r="AWR13" s="2858"/>
      <c r="AWS13" s="2858"/>
      <c r="AWT13" s="2858"/>
      <c r="AWU13" s="2858"/>
      <c r="AWV13" s="2858"/>
      <c r="AWW13" s="2858"/>
      <c r="AWX13" s="2858"/>
      <c r="AWY13" s="2858"/>
      <c r="AWZ13" s="2858"/>
      <c r="AXA13" s="2858"/>
      <c r="AXB13" s="2858"/>
      <c r="AXC13" s="2858"/>
      <c r="AXD13" s="2858"/>
      <c r="AXE13" s="2858"/>
      <c r="AXF13" s="2858"/>
      <c r="AXG13" s="2858"/>
      <c r="AXH13" s="2858"/>
      <c r="AXI13" s="2858"/>
      <c r="AXJ13" s="2858"/>
      <c r="AXK13" s="2858"/>
      <c r="AXL13" s="2858"/>
      <c r="AXM13" s="2858"/>
      <c r="AXN13" s="2858"/>
      <c r="AXO13" s="2858"/>
      <c r="AXP13" s="2858"/>
      <c r="AXQ13" s="2858"/>
      <c r="AXR13" s="2858"/>
      <c r="AXS13" s="2858"/>
      <c r="AXT13" s="2858"/>
      <c r="AXU13" s="2858"/>
      <c r="AXV13" s="2858"/>
      <c r="AXW13" s="2858"/>
      <c r="AXX13" s="2858"/>
      <c r="AXY13" s="2858"/>
      <c r="AXZ13" s="2858"/>
      <c r="AYA13" s="2858"/>
      <c r="AYB13" s="2858"/>
      <c r="AYC13" s="2858"/>
      <c r="AYD13" s="2858"/>
      <c r="AYE13" s="2858"/>
      <c r="AYF13" s="2858"/>
      <c r="AYG13" s="2858"/>
      <c r="AYH13" s="2858"/>
      <c r="AYI13" s="2858"/>
      <c r="AYJ13" s="2858"/>
      <c r="AYK13" s="2858"/>
      <c r="AYL13" s="2858"/>
      <c r="AYM13" s="2858"/>
      <c r="AYN13" s="2858"/>
      <c r="AYO13" s="2858"/>
      <c r="AYP13" s="2858"/>
      <c r="AYQ13" s="2858"/>
      <c r="AYR13" s="2858"/>
      <c r="AYS13" s="2858"/>
      <c r="AYT13" s="2858"/>
      <c r="AYU13" s="2858"/>
      <c r="AYV13" s="2858"/>
      <c r="AYW13" s="2858"/>
      <c r="AYX13" s="2858"/>
      <c r="AYY13" s="2858"/>
      <c r="AYZ13" s="2858"/>
      <c r="AZA13" s="2858"/>
      <c r="AZB13" s="2858"/>
      <c r="AZC13" s="2858"/>
      <c r="AZD13" s="2858"/>
      <c r="AZE13" s="2858"/>
      <c r="AZF13" s="2858"/>
      <c r="AZG13" s="2858"/>
      <c r="AZH13" s="2858"/>
      <c r="AZI13" s="2858"/>
      <c r="AZJ13" s="2858"/>
      <c r="AZK13" s="2858"/>
      <c r="AZL13" s="2858"/>
      <c r="AZM13" s="2858"/>
      <c r="AZN13" s="2858"/>
      <c r="AZO13" s="2858"/>
      <c r="AZP13" s="2858"/>
      <c r="AZQ13" s="2858"/>
      <c r="AZR13" s="2858"/>
      <c r="AZS13" s="2858"/>
      <c r="AZT13" s="2858"/>
      <c r="AZU13" s="2858"/>
      <c r="AZV13" s="2858"/>
      <c r="AZW13" s="2858"/>
      <c r="AZX13" s="2858"/>
      <c r="AZY13" s="2858"/>
      <c r="AZZ13" s="2858"/>
      <c r="BAA13" s="2858"/>
      <c r="BAB13" s="2858"/>
      <c r="BAC13" s="2858"/>
      <c r="BAD13" s="2858"/>
      <c r="BAE13" s="2858"/>
      <c r="BAF13" s="2858"/>
      <c r="BAG13" s="2858"/>
      <c r="BAH13" s="2858"/>
      <c r="BAI13" s="2858"/>
      <c r="BAJ13" s="2858"/>
      <c r="BAK13" s="2858"/>
      <c r="BAL13" s="2858"/>
      <c r="BAM13" s="2858"/>
      <c r="BAN13" s="2858"/>
      <c r="BAO13" s="2858"/>
      <c r="BAP13" s="2858"/>
      <c r="BAQ13" s="2858"/>
      <c r="BAR13" s="2858"/>
      <c r="BAS13" s="2858"/>
      <c r="BAT13" s="2858"/>
      <c r="BAU13" s="2858"/>
      <c r="BAV13" s="2858"/>
      <c r="BAW13" s="2858"/>
      <c r="BAX13" s="2858"/>
      <c r="BAY13" s="2858"/>
      <c r="BAZ13" s="2858"/>
      <c r="BBA13" s="2858"/>
      <c r="BBB13" s="2858"/>
      <c r="BBC13" s="2858"/>
      <c r="BBD13" s="2858"/>
      <c r="BBE13" s="2858"/>
      <c r="BBF13" s="2858"/>
      <c r="BBG13" s="2858"/>
      <c r="BBH13" s="2858"/>
      <c r="BBI13" s="2858"/>
      <c r="BBJ13" s="2858"/>
      <c r="BBK13" s="2858"/>
      <c r="BBL13" s="2858"/>
      <c r="BBM13" s="2858"/>
      <c r="BBN13" s="2858"/>
      <c r="BBO13" s="2858"/>
      <c r="BBP13" s="2858"/>
      <c r="BBQ13" s="2858"/>
      <c r="BBR13" s="2858"/>
      <c r="BBS13" s="2858"/>
      <c r="BBT13" s="2858"/>
      <c r="BBU13" s="2858"/>
      <c r="BBV13" s="2858"/>
      <c r="BBW13" s="2858"/>
      <c r="BBX13" s="2858"/>
      <c r="BBY13" s="2858"/>
      <c r="BBZ13" s="2858"/>
      <c r="BCA13" s="2858"/>
      <c r="BCB13" s="2858"/>
      <c r="BCC13" s="2858"/>
      <c r="BCD13" s="2858"/>
      <c r="BCE13" s="2858"/>
      <c r="BCF13" s="2858"/>
      <c r="BCG13" s="2858"/>
      <c r="BCH13" s="2858"/>
      <c r="BCI13" s="2858"/>
      <c r="BCJ13" s="2858"/>
      <c r="BCK13" s="2858"/>
      <c r="BCL13" s="2858"/>
      <c r="BCM13" s="2858"/>
      <c r="BCN13" s="2858"/>
      <c r="BCO13" s="2858"/>
      <c r="BCP13" s="2858"/>
      <c r="BCQ13" s="2858"/>
      <c r="BCR13" s="2858"/>
      <c r="BCS13" s="2858"/>
      <c r="BCT13" s="2858"/>
      <c r="BCU13" s="2858"/>
      <c r="BCV13" s="2858"/>
      <c r="BCW13" s="2858"/>
      <c r="BCX13" s="2858"/>
      <c r="BCY13" s="2858"/>
      <c r="BCZ13" s="2858"/>
      <c r="BDA13" s="2858"/>
      <c r="BDB13" s="2858"/>
      <c r="BDC13" s="2858"/>
      <c r="BDD13" s="2858"/>
      <c r="BDE13" s="2858"/>
      <c r="BDF13" s="2858"/>
      <c r="BDG13" s="2858"/>
      <c r="BDH13" s="2858"/>
      <c r="BDI13" s="2858"/>
      <c r="BDJ13" s="2858"/>
      <c r="BDK13" s="2858"/>
      <c r="BDL13" s="2858"/>
      <c r="BDM13" s="2858"/>
      <c r="BDN13" s="2858"/>
      <c r="BDO13" s="2858"/>
      <c r="BDP13" s="2858"/>
      <c r="BDQ13" s="2858"/>
      <c r="BDR13" s="2858"/>
      <c r="BDS13" s="2858"/>
      <c r="BDT13" s="2858"/>
      <c r="BDU13" s="2858"/>
      <c r="BDV13" s="2858"/>
      <c r="BDW13" s="2858"/>
      <c r="BDX13" s="2858"/>
      <c r="BDY13" s="2858"/>
      <c r="BDZ13" s="2858"/>
      <c r="BEA13" s="2858"/>
      <c r="BEB13" s="2858"/>
      <c r="BEC13" s="2858"/>
      <c r="BED13" s="2858"/>
      <c r="BEE13" s="2858"/>
      <c r="BEF13" s="2858"/>
      <c r="BEG13" s="2858"/>
      <c r="BEH13" s="2858"/>
      <c r="BEI13" s="2858"/>
      <c r="BEJ13" s="2858"/>
      <c r="BEK13" s="2858"/>
      <c r="BEL13" s="2858"/>
      <c r="BEM13" s="2858"/>
      <c r="BEN13" s="2858"/>
      <c r="BEO13" s="2858"/>
      <c r="BEP13" s="2858"/>
      <c r="BEQ13" s="2858"/>
      <c r="BER13" s="2858"/>
      <c r="BES13" s="2858"/>
      <c r="BET13" s="2858"/>
      <c r="BEU13" s="2858"/>
      <c r="BEV13" s="2858"/>
      <c r="BEW13" s="2858"/>
      <c r="BEX13" s="2858"/>
      <c r="BEY13" s="2858"/>
      <c r="BEZ13" s="2858"/>
      <c r="BFA13" s="2858"/>
      <c r="BFB13" s="2858"/>
      <c r="BFC13" s="2858"/>
      <c r="BFD13" s="2858"/>
      <c r="BFE13" s="2858"/>
      <c r="BFF13" s="2858"/>
      <c r="BFG13" s="2858"/>
      <c r="BFH13" s="2858"/>
      <c r="BFI13" s="2858"/>
      <c r="BFJ13" s="2858"/>
      <c r="BFK13" s="2858"/>
      <c r="BFL13" s="2858"/>
      <c r="BFM13" s="2858"/>
      <c r="BFN13" s="2858"/>
      <c r="BFO13" s="2858"/>
      <c r="BFP13" s="2858"/>
      <c r="BFQ13" s="2858"/>
      <c r="BFR13" s="2858"/>
      <c r="BFS13" s="2858"/>
      <c r="BFT13" s="2858"/>
      <c r="BFU13" s="2858"/>
      <c r="BFV13" s="2858"/>
      <c r="BFW13" s="2858"/>
      <c r="BFX13" s="2858"/>
      <c r="BFY13" s="2858"/>
      <c r="BFZ13" s="2858"/>
      <c r="BGA13" s="2858"/>
      <c r="BGB13" s="2858"/>
      <c r="BGC13" s="2858"/>
      <c r="BGD13" s="2858"/>
      <c r="BGE13" s="2858"/>
      <c r="BGF13" s="2858"/>
      <c r="BGG13" s="2858"/>
      <c r="BGH13" s="2858"/>
      <c r="BGI13" s="2858"/>
      <c r="BGJ13" s="2858"/>
      <c r="BGK13" s="2858"/>
      <c r="BGL13" s="2858"/>
      <c r="BGM13" s="2858"/>
      <c r="BGN13" s="2858"/>
      <c r="BGO13" s="2858"/>
      <c r="BGP13" s="2858"/>
      <c r="BGQ13" s="2858"/>
      <c r="BGR13" s="2858"/>
      <c r="BGS13" s="2858"/>
      <c r="BGT13" s="2858"/>
      <c r="BGU13" s="2858"/>
      <c r="BGV13" s="2858"/>
      <c r="BGW13" s="2858"/>
      <c r="BGX13" s="2858"/>
      <c r="BGY13" s="2858"/>
      <c r="BGZ13" s="2858"/>
      <c r="BHA13" s="2858"/>
      <c r="BHB13" s="2858"/>
      <c r="BHC13" s="2858"/>
      <c r="BHD13" s="2858"/>
      <c r="BHE13" s="2858"/>
      <c r="BHF13" s="2858"/>
      <c r="BHG13" s="2858"/>
      <c r="BHH13" s="2858"/>
      <c r="BHI13" s="2858"/>
      <c r="BHJ13" s="2858"/>
      <c r="BHK13" s="2858"/>
      <c r="BHL13" s="2858"/>
      <c r="BHM13" s="2858"/>
      <c r="BHN13" s="2858"/>
      <c r="BHO13" s="2858"/>
      <c r="BHP13" s="2858"/>
      <c r="BHQ13" s="2858"/>
      <c r="BHR13" s="2858"/>
      <c r="BHS13" s="2858"/>
      <c r="BHT13" s="2858"/>
      <c r="BHU13" s="2858"/>
      <c r="BHV13" s="2858"/>
      <c r="BHW13" s="2858"/>
      <c r="BHX13" s="2858"/>
      <c r="BHY13" s="2858"/>
      <c r="BHZ13" s="2858"/>
      <c r="BIA13" s="2858"/>
      <c r="BIB13" s="2858"/>
      <c r="BIC13" s="2858"/>
      <c r="BID13" s="2858"/>
      <c r="BIE13" s="2858"/>
      <c r="BIF13" s="2858"/>
      <c r="BIG13" s="2858"/>
      <c r="BIH13" s="2858"/>
      <c r="BII13" s="2858"/>
      <c r="BIJ13" s="2858"/>
      <c r="BIK13" s="2858"/>
      <c r="BIL13" s="2858"/>
      <c r="BIM13" s="2858"/>
      <c r="BIN13" s="2858"/>
      <c r="BIO13" s="2858"/>
      <c r="BIP13" s="2858"/>
      <c r="BIQ13" s="2858"/>
      <c r="BIR13" s="2858"/>
      <c r="BIS13" s="2858"/>
      <c r="BIT13" s="2858"/>
      <c r="BIU13" s="2858"/>
      <c r="BIV13" s="2858"/>
      <c r="BIW13" s="2858"/>
      <c r="BIX13" s="2858"/>
      <c r="BIY13" s="2858"/>
      <c r="BIZ13" s="2858"/>
      <c r="BJA13" s="2858"/>
      <c r="BJB13" s="2858"/>
      <c r="BJC13" s="2858"/>
      <c r="BJD13" s="2858"/>
      <c r="BJE13" s="2858"/>
      <c r="BJF13" s="2858"/>
      <c r="BJG13" s="2858"/>
      <c r="BJH13" s="2858"/>
      <c r="BJI13" s="2858"/>
      <c r="BJJ13" s="2858"/>
      <c r="BJK13" s="2858"/>
      <c r="BJL13" s="2858"/>
      <c r="BJM13" s="2858"/>
      <c r="BJN13" s="2858"/>
      <c r="BJO13" s="2858"/>
      <c r="BJP13" s="2858"/>
      <c r="BJQ13" s="2858"/>
      <c r="BJR13" s="2858"/>
      <c r="BJS13" s="2858"/>
      <c r="BJT13" s="2858"/>
      <c r="BJU13" s="2858"/>
      <c r="BJV13" s="2858"/>
      <c r="BJW13" s="2858"/>
      <c r="BJX13" s="2858"/>
      <c r="BJY13" s="2858"/>
      <c r="BJZ13" s="2858"/>
      <c r="BKA13" s="2858"/>
      <c r="BKB13" s="2858"/>
      <c r="BKC13" s="2858"/>
      <c r="BKD13" s="2858"/>
      <c r="BKE13" s="2858"/>
      <c r="BKF13" s="2858"/>
      <c r="BKG13" s="2858"/>
      <c r="BKH13" s="2858"/>
      <c r="BKI13" s="2858"/>
      <c r="BKJ13" s="2858"/>
      <c r="BKK13" s="2858"/>
      <c r="BKL13" s="2858"/>
      <c r="BKM13" s="2858"/>
      <c r="BKN13" s="2858"/>
      <c r="BKO13" s="2858"/>
      <c r="BKP13" s="2858"/>
      <c r="BKQ13" s="2858"/>
      <c r="BKR13" s="2858"/>
      <c r="BKS13" s="2858"/>
      <c r="BKT13" s="2858"/>
      <c r="BKU13" s="2858"/>
      <c r="BKV13" s="2858"/>
      <c r="BKW13" s="2858"/>
      <c r="BKX13" s="2858"/>
      <c r="BKY13" s="2858"/>
      <c r="BKZ13" s="2858"/>
      <c r="BLA13" s="2858"/>
      <c r="BLB13" s="2858"/>
      <c r="BLC13" s="2858"/>
      <c r="BLD13" s="2858"/>
      <c r="BLE13" s="2858"/>
      <c r="BLF13" s="2858"/>
      <c r="BLG13" s="2858"/>
      <c r="BLH13" s="2858"/>
      <c r="BLI13" s="2858"/>
      <c r="BLJ13" s="2858"/>
      <c r="BLK13" s="2858"/>
      <c r="BLL13" s="2858"/>
      <c r="BLM13" s="2858"/>
      <c r="BLN13" s="2858"/>
      <c r="BLO13" s="2858"/>
      <c r="BLP13" s="2858"/>
      <c r="BLQ13" s="2858"/>
      <c r="BLR13" s="2858"/>
      <c r="BLS13" s="2858"/>
      <c r="BLT13" s="2858"/>
      <c r="BLU13" s="2858"/>
      <c r="BLV13" s="2858"/>
      <c r="BLW13" s="2858"/>
      <c r="BLX13" s="2858"/>
      <c r="BLY13" s="2858"/>
      <c r="BLZ13" s="2858"/>
      <c r="BMA13" s="2858"/>
      <c r="BMB13" s="2858"/>
      <c r="BMC13" s="2858"/>
      <c r="BMD13" s="2858"/>
      <c r="BME13" s="2858"/>
      <c r="BMF13" s="2858"/>
      <c r="BMG13" s="2858"/>
      <c r="BMH13" s="2858"/>
      <c r="BMI13" s="2858"/>
      <c r="BMJ13" s="2858"/>
      <c r="BMK13" s="2858"/>
      <c r="BML13" s="2858"/>
      <c r="BMM13" s="2858"/>
      <c r="BMN13" s="2858"/>
      <c r="BMO13" s="2858"/>
      <c r="BMP13" s="2858"/>
      <c r="BMQ13" s="2858"/>
      <c r="BMR13" s="2858"/>
      <c r="BMS13" s="2858"/>
      <c r="BMT13" s="2858"/>
      <c r="BMU13" s="2858"/>
      <c r="BMV13" s="2858"/>
      <c r="BMW13" s="2858"/>
      <c r="BMX13" s="2858"/>
      <c r="BMY13" s="2858"/>
      <c r="BMZ13" s="2858"/>
      <c r="BNA13" s="2858"/>
      <c r="BNB13" s="2858"/>
      <c r="BNC13" s="2858"/>
      <c r="BND13" s="2858"/>
      <c r="BNE13" s="2858"/>
      <c r="BNF13" s="2858"/>
      <c r="BNG13" s="2858"/>
      <c r="BNH13" s="2858"/>
      <c r="BNI13" s="2858"/>
      <c r="BNJ13" s="2858"/>
      <c r="BNK13" s="2858"/>
      <c r="BNL13" s="2858"/>
      <c r="BNM13" s="2858"/>
      <c r="BNN13" s="2858"/>
      <c r="BNO13" s="2858"/>
      <c r="BNP13" s="2858"/>
      <c r="BNQ13" s="2858"/>
      <c r="BNR13" s="2858"/>
      <c r="BNS13" s="2858"/>
      <c r="BNT13" s="2858"/>
      <c r="BNU13" s="2858"/>
      <c r="BNV13" s="2858"/>
      <c r="BNW13" s="2858"/>
      <c r="BNX13" s="2858"/>
      <c r="BNY13" s="2858"/>
      <c r="BNZ13" s="2858"/>
      <c r="BOA13" s="2858"/>
      <c r="BOB13" s="2858"/>
      <c r="BOC13" s="2858"/>
      <c r="BOD13" s="2858"/>
      <c r="BOE13" s="2858"/>
      <c r="BOF13" s="2858"/>
      <c r="BOG13" s="2858"/>
      <c r="BOH13" s="2858"/>
      <c r="BOI13" s="2858"/>
      <c r="BOJ13" s="2858"/>
      <c r="BOK13" s="2858"/>
      <c r="BOL13" s="2858"/>
      <c r="BOM13" s="2858"/>
      <c r="BON13" s="2858"/>
      <c r="BOO13" s="2858"/>
      <c r="BOP13" s="2858"/>
      <c r="BOQ13" s="2858"/>
      <c r="BOR13" s="2858"/>
      <c r="BOS13" s="2858"/>
      <c r="BOT13" s="2858"/>
      <c r="BOU13" s="2858"/>
      <c r="BOV13" s="2858"/>
      <c r="BOW13" s="2858"/>
      <c r="BOX13" s="2858"/>
      <c r="BOY13" s="2858"/>
      <c r="BOZ13" s="2858"/>
      <c r="BPA13" s="2858"/>
      <c r="BPB13" s="2858"/>
      <c r="BPC13" s="2858"/>
      <c r="BPD13" s="2858"/>
      <c r="BPE13" s="2858"/>
      <c r="BPF13" s="2858"/>
      <c r="BPG13" s="2858"/>
      <c r="BPH13" s="2858"/>
      <c r="BPI13" s="2858"/>
      <c r="BPJ13" s="2858"/>
      <c r="BPK13" s="2858"/>
      <c r="BPL13" s="2858"/>
      <c r="BPM13" s="2858"/>
      <c r="BPN13" s="2858"/>
      <c r="BPO13" s="2858"/>
      <c r="BPP13" s="2858"/>
      <c r="BPQ13" s="2858"/>
      <c r="BPR13" s="2858"/>
      <c r="BPS13" s="2858"/>
      <c r="BPT13" s="2858"/>
      <c r="BPU13" s="2858"/>
      <c r="BPV13" s="2858"/>
      <c r="BPW13" s="2858"/>
      <c r="BPX13" s="2858"/>
      <c r="BPY13" s="2858"/>
      <c r="BPZ13" s="2858"/>
      <c r="BQA13" s="2858"/>
      <c r="BQB13" s="2858"/>
      <c r="BQC13" s="2858"/>
      <c r="BQD13" s="2858"/>
      <c r="BQE13" s="2858"/>
      <c r="BQF13" s="2858"/>
      <c r="BQG13" s="2858"/>
      <c r="BQH13" s="2858"/>
      <c r="BQI13" s="2858"/>
      <c r="BQJ13" s="2858"/>
      <c r="BQK13" s="2858"/>
      <c r="BQL13" s="2858"/>
      <c r="BQM13" s="2858"/>
      <c r="BQN13" s="2858"/>
      <c r="BQO13" s="2858"/>
      <c r="BQP13" s="2858"/>
      <c r="BQQ13" s="2858"/>
      <c r="BQR13" s="2858"/>
      <c r="BQS13" s="2858"/>
      <c r="BQT13" s="2858"/>
      <c r="BQU13" s="2858"/>
      <c r="BQV13" s="2858"/>
      <c r="BQW13" s="2858"/>
      <c r="BQX13" s="2858"/>
      <c r="BQY13" s="2858"/>
      <c r="BQZ13" s="2858"/>
      <c r="BRA13" s="2858"/>
      <c r="BRB13" s="2858"/>
      <c r="BRC13" s="2858"/>
      <c r="BRD13" s="2858"/>
      <c r="BRE13" s="2858"/>
      <c r="BRF13" s="2858"/>
      <c r="BRG13" s="2858"/>
      <c r="BRH13" s="2858"/>
      <c r="BRI13" s="2858"/>
      <c r="BRJ13" s="2858"/>
      <c r="BRK13" s="2858"/>
      <c r="BRL13" s="2858"/>
      <c r="BRM13" s="2858"/>
      <c r="BRN13" s="2858"/>
      <c r="BRO13" s="2858"/>
      <c r="BRP13" s="2858"/>
      <c r="BRQ13" s="2858"/>
      <c r="BRR13" s="2858"/>
      <c r="BRS13" s="2858"/>
      <c r="BRT13" s="2858"/>
      <c r="BRU13" s="2858"/>
      <c r="BRV13" s="2858"/>
      <c r="BRW13" s="2858"/>
      <c r="BRX13" s="2858"/>
      <c r="BRY13" s="2858"/>
      <c r="BRZ13" s="2858"/>
      <c r="BSA13" s="2858"/>
      <c r="BSB13" s="2858"/>
      <c r="BSC13" s="2858"/>
      <c r="BSD13" s="2858"/>
      <c r="BSE13" s="2858"/>
      <c r="BSF13" s="2858"/>
      <c r="BSG13" s="2858"/>
      <c r="BSH13" s="2858"/>
      <c r="BSI13" s="2858"/>
      <c r="BSJ13" s="2858"/>
      <c r="BSK13" s="2858"/>
      <c r="BSL13" s="2858"/>
      <c r="BSM13" s="2858"/>
      <c r="BSN13" s="2858"/>
      <c r="BSO13" s="2858"/>
      <c r="BSP13" s="2858"/>
      <c r="BSQ13" s="2858"/>
      <c r="BSR13" s="2858"/>
      <c r="BSS13" s="2858"/>
      <c r="BST13" s="2858"/>
      <c r="BSU13" s="2858"/>
      <c r="BSV13" s="2858"/>
      <c r="BSW13" s="2858"/>
      <c r="BSX13" s="2858"/>
      <c r="BSY13" s="2858"/>
      <c r="BSZ13" s="2858"/>
      <c r="BTA13" s="2858"/>
      <c r="BTB13" s="2858"/>
      <c r="BTC13" s="2858"/>
      <c r="BTD13" s="2858"/>
      <c r="BTE13" s="2858"/>
      <c r="BTF13" s="2858"/>
      <c r="BTG13" s="2858"/>
      <c r="BTH13" s="2858"/>
      <c r="BTI13" s="2858"/>
      <c r="BTJ13" s="2858"/>
      <c r="BTK13" s="2858"/>
      <c r="BTL13" s="2858"/>
      <c r="BTM13" s="2858"/>
      <c r="BTN13" s="2858"/>
      <c r="BTO13" s="2858"/>
      <c r="BTP13" s="2858"/>
      <c r="BTQ13" s="2858"/>
      <c r="BTR13" s="2858"/>
      <c r="BTS13" s="2858"/>
      <c r="BTT13" s="2858"/>
      <c r="BTU13" s="2858"/>
      <c r="BTV13" s="2858"/>
      <c r="BTW13" s="2858"/>
      <c r="BTX13" s="2858"/>
      <c r="BTY13" s="2858"/>
      <c r="BTZ13" s="2858"/>
      <c r="BUA13" s="2858"/>
      <c r="BUB13" s="2858"/>
      <c r="BUC13" s="2858"/>
      <c r="BUD13" s="2858"/>
      <c r="BUE13" s="2858"/>
      <c r="BUF13" s="2858"/>
      <c r="BUG13" s="2858"/>
      <c r="BUH13" s="2858"/>
      <c r="BUI13" s="2858"/>
      <c r="BUJ13" s="2858"/>
      <c r="BUK13" s="2858"/>
      <c r="BUL13" s="2858"/>
      <c r="BUM13" s="2858"/>
      <c r="BUN13" s="2858"/>
      <c r="BUO13" s="2858"/>
      <c r="BUP13" s="2858"/>
      <c r="BUQ13" s="2858"/>
      <c r="BUR13" s="2858"/>
      <c r="BUS13" s="2858"/>
      <c r="BUT13" s="2858"/>
      <c r="BUU13" s="2858"/>
      <c r="BUV13" s="2858"/>
      <c r="BUW13" s="2858"/>
      <c r="BUX13" s="2858"/>
      <c r="BUY13" s="2858"/>
      <c r="BUZ13" s="2858"/>
      <c r="BVA13" s="2858"/>
      <c r="BVB13" s="2858"/>
      <c r="BVC13" s="2858"/>
      <c r="BVD13" s="2858"/>
      <c r="BVE13" s="2858"/>
      <c r="BVF13" s="2858"/>
      <c r="BVG13" s="2858"/>
      <c r="BVH13" s="2858"/>
      <c r="BVI13" s="2858"/>
      <c r="BVJ13" s="2858"/>
      <c r="BVK13" s="2858"/>
      <c r="BVL13" s="2858"/>
      <c r="BVM13" s="2858"/>
      <c r="BVN13" s="2858"/>
      <c r="BVO13" s="2858"/>
      <c r="BVP13" s="2858"/>
      <c r="BVQ13" s="2858"/>
      <c r="BVR13" s="2858"/>
      <c r="BVS13" s="2858"/>
      <c r="BVT13" s="2858"/>
      <c r="BVU13" s="2858"/>
      <c r="BVV13" s="2858"/>
      <c r="BVW13" s="2858"/>
      <c r="BVX13" s="2858"/>
      <c r="BVY13" s="2858"/>
      <c r="BVZ13" s="2858"/>
      <c r="BWA13" s="2858"/>
      <c r="BWB13" s="2858"/>
      <c r="BWC13" s="2858"/>
      <c r="BWD13" s="2858"/>
      <c r="BWE13" s="2858"/>
      <c r="BWF13" s="2858"/>
      <c r="BWG13" s="2858"/>
      <c r="BWH13" s="2858"/>
      <c r="BWI13" s="2858"/>
      <c r="BWJ13" s="2858"/>
      <c r="BWK13" s="2858"/>
      <c r="BWL13" s="2858"/>
      <c r="BWM13" s="2858"/>
      <c r="BWN13" s="2858"/>
      <c r="BWO13" s="2858"/>
      <c r="BWP13" s="2858"/>
      <c r="BWQ13" s="2858"/>
      <c r="BWR13" s="2858"/>
      <c r="BWS13" s="2858"/>
      <c r="BWT13" s="2858"/>
      <c r="BWU13" s="2858"/>
      <c r="BWV13" s="2858"/>
      <c r="BWW13" s="2858"/>
      <c r="BWX13" s="2858"/>
      <c r="BWY13" s="2858"/>
      <c r="BWZ13" s="2858"/>
      <c r="BXA13" s="2858"/>
      <c r="BXB13" s="2858"/>
      <c r="BXC13" s="2858"/>
      <c r="BXD13" s="2858"/>
      <c r="BXE13" s="2858"/>
      <c r="BXF13" s="2858"/>
      <c r="BXG13" s="2858"/>
      <c r="BXH13" s="2858"/>
      <c r="BXI13" s="2858"/>
      <c r="BXJ13" s="2858"/>
      <c r="BXK13" s="2858"/>
      <c r="BXL13" s="2858"/>
      <c r="BXM13" s="2858"/>
      <c r="BXN13" s="2858"/>
      <c r="BXO13" s="2858"/>
      <c r="BXP13" s="2858"/>
      <c r="BXQ13" s="2858"/>
      <c r="BXR13" s="2858"/>
      <c r="BXS13" s="2858"/>
      <c r="BXT13" s="2858"/>
      <c r="BXU13" s="2858"/>
      <c r="BXV13" s="2858"/>
      <c r="BXW13" s="2858"/>
      <c r="BXX13" s="2858"/>
      <c r="BXY13" s="2858"/>
      <c r="BXZ13" s="2858"/>
      <c r="BYA13" s="2858"/>
      <c r="BYB13" s="2858"/>
      <c r="BYC13" s="2858"/>
      <c r="BYD13" s="2858"/>
      <c r="BYE13" s="2858"/>
      <c r="BYF13" s="2858"/>
      <c r="BYG13" s="2858"/>
      <c r="BYH13" s="2858"/>
      <c r="BYI13" s="2858"/>
      <c r="BYJ13" s="2858"/>
      <c r="BYK13" s="2858"/>
      <c r="BYL13" s="2858"/>
      <c r="BYM13" s="2858"/>
      <c r="BYN13" s="2858"/>
      <c r="BYO13" s="2858"/>
      <c r="BYP13" s="2858"/>
      <c r="BYQ13" s="2858"/>
      <c r="BYR13" s="2858"/>
      <c r="BYS13" s="2858"/>
      <c r="BYT13" s="2858"/>
      <c r="BYU13" s="2858"/>
      <c r="BYV13" s="2858"/>
      <c r="BYW13" s="2858"/>
      <c r="BYX13" s="2858"/>
      <c r="BYY13" s="2858"/>
      <c r="BYZ13" s="2858"/>
      <c r="BZA13" s="2858"/>
      <c r="BZB13" s="2858"/>
      <c r="BZC13" s="2858"/>
      <c r="BZD13" s="2858"/>
      <c r="BZE13" s="2858"/>
      <c r="BZF13" s="2858"/>
      <c r="BZG13" s="2858"/>
      <c r="BZH13" s="2858"/>
      <c r="BZI13" s="2858"/>
      <c r="BZJ13" s="2858"/>
      <c r="BZK13" s="2858"/>
      <c r="BZL13" s="2858"/>
      <c r="BZM13" s="2858"/>
      <c r="BZN13" s="2858"/>
      <c r="BZO13" s="2858"/>
      <c r="BZP13" s="2858"/>
      <c r="BZQ13" s="2858"/>
      <c r="BZR13" s="2858"/>
      <c r="BZS13" s="2858"/>
      <c r="BZT13" s="2858"/>
      <c r="BZU13" s="2858"/>
      <c r="BZV13" s="2858"/>
      <c r="BZW13" s="2858"/>
      <c r="BZX13" s="2858"/>
      <c r="BZY13" s="2858"/>
      <c r="BZZ13" s="2858"/>
      <c r="CAA13" s="2858"/>
      <c r="CAB13" s="2858"/>
      <c r="CAC13" s="2858"/>
      <c r="CAD13" s="2858"/>
      <c r="CAE13" s="2858"/>
      <c r="CAF13" s="2858"/>
      <c r="CAG13" s="2858"/>
      <c r="CAH13" s="2858"/>
      <c r="CAI13" s="2858"/>
      <c r="CAJ13" s="2858"/>
      <c r="CAK13" s="2858"/>
      <c r="CAL13" s="2858"/>
      <c r="CAM13" s="2858"/>
      <c r="CAN13" s="2858"/>
      <c r="CAO13" s="2858"/>
      <c r="CAP13" s="2858"/>
      <c r="CAQ13" s="2858"/>
      <c r="CAR13" s="2858"/>
      <c r="CAS13" s="2858"/>
      <c r="CAT13" s="2858"/>
      <c r="CAU13" s="2858"/>
      <c r="CAV13" s="2858"/>
      <c r="CAW13" s="2858"/>
      <c r="CAX13" s="2858"/>
      <c r="CAY13" s="2858"/>
      <c r="CAZ13" s="2858"/>
      <c r="CBA13" s="2858"/>
      <c r="CBB13" s="2858"/>
      <c r="CBC13" s="2858"/>
      <c r="CBD13" s="2858"/>
      <c r="CBE13" s="2858"/>
      <c r="CBF13" s="2858"/>
      <c r="CBG13" s="2858"/>
      <c r="CBH13" s="2858"/>
      <c r="CBI13" s="2858"/>
      <c r="CBJ13" s="2858"/>
      <c r="CBK13" s="2858"/>
      <c r="CBL13" s="2858"/>
      <c r="CBM13" s="2858"/>
      <c r="CBN13" s="2858"/>
      <c r="CBO13" s="2858"/>
      <c r="CBP13" s="2858"/>
      <c r="CBQ13" s="2858"/>
      <c r="CBR13" s="2858"/>
      <c r="CBS13" s="2858"/>
      <c r="CBT13" s="2858"/>
      <c r="CBU13" s="2858"/>
      <c r="CBV13" s="2858"/>
      <c r="CBW13" s="2858"/>
      <c r="CBX13" s="2858"/>
      <c r="CBY13" s="2858"/>
      <c r="CBZ13" s="2858"/>
      <c r="CCA13" s="2858"/>
      <c r="CCB13" s="2858"/>
      <c r="CCC13" s="2858"/>
      <c r="CCD13" s="2858"/>
      <c r="CCE13" s="2858"/>
      <c r="CCF13" s="2858"/>
      <c r="CCG13" s="2858"/>
      <c r="CCH13" s="2858"/>
      <c r="CCI13" s="2858"/>
      <c r="CCJ13" s="2858"/>
      <c r="CCK13" s="2858"/>
      <c r="CCL13" s="2858"/>
      <c r="CCM13" s="2858"/>
      <c r="CCN13" s="2858"/>
      <c r="CCO13" s="2858"/>
      <c r="CCP13" s="2858"/>
      <c r="CCQ13" s="2858"/>
      <c r="CCR13" s="2858"/>
      <c r="CCS13" s="2858"/>
      <c r="CCT13" s="2858"/>
      <c r="CCU13" s="2858"/>
      <c r="CCV13" s="2858"/>
      <c r="CCW13" s="2858"/>
      <c r="CCX13" s="2858"/>
      <c r="CCY13" s="2858"/>
      <c r="CCZ13" s="2858"/>
      <c r="CDA13" s="2858"/>
      <c r="CDB13" s="2858"/>
      <c r="CDC13" s="2858"/>
      <c r="CDD13" s="2858"/>
      <c r="CDE13" s="2858"/>
      <c r="CDF13" s="2858"/>
      <c r="CDG13" s="2858"/>
      <c r="CDH13" s="2858"/>
      <c r="CDI13" s="2858"/>
      <c r="CDJ13" s="2858"/>
      <c r="CDK13" s="2858"/>
      <c r="CDL13" s="2858"/>
      <c r="CDM13" s="2858"/>
      <c r="CDN13" s="2858"/>
      <c r="CDO13" s="2858"/>
      <c r="CDP13" s="2858"/>
      <c r="CDQ13" s="2858"/>
      <c r="CDR13" s="2858"/>
      <c r="CDS13" s="2858"/>
      <c r="CDT13" s="2858"/>
      <c r="CDU13" s="2858"/>
      <c r="CDV13" s="2858"/>
      <c r="CDW13" s="2858"/>
      <c r="CDX13" s="2858"/>
      <c r="CDY13" s="2858"/>
      <c r="CDZ13" s="2858"/>
      <c r="CEA13" s="2858"/>
      <c r="CEB13" s="2858"/>
      <c r="CEC13" s="2858"/>
      <c r="CED13" s="2858"/>
      <c r="CEE13" s="2858"/>
      <c r="CEF13" s="2858"/>
      <c r="CEG13" s="2858"/>
      <c r="CEH13" s="2858"/>
      <c r="CEI13" s="2858"/>
      <c r="CEJ13" s="2858"/>
      <c r="CEK13" s="2858"/>
      <c r="CEL13" s="2858"/>
      <c r="CEM13" s="2858"/>
      <c r="CEN13" s="2858"/>
      <c r="CEO13" s="2858"/>
      <c r="CEP13" s="2858"/>
      <c r="CEQ13" s="2858"/>
      <c r="CER13" s="2858"/>
      <c r="CES13" s="2858"/>
      <c r="CET13" s="2858"/>
      <c r="CEU13" s="2858"/>
      <c r="CEV13" s="2858"/>
      <c r="CEW13" s="2858"/>
      <c r="CEX13" s="2858"/>
      <c r="CEY13" s="2858"/>
      <c r="CEZ13" s="2858"/>
      <c r="CFA13" s="2858"/>
      <c r="CFB13" s="2858"/>
      <c r="CFC13" s="2858"/>
      <c r="CFD13" s="2858"/>
      <c r="CFE13" s="2858"/>
      <c r="CFF13" s="2858"/>
      <c r="CFG13" s="2858"/>
      <c r="CFH13" s="2858"/>
      <c r="CFI13" s="2858"/>
      <c r="CFJ13" s="2858"/>
      <c r="CFK13" s="2858"/>
      <c r="CFL13" s="2858"/>
      <c r="CFM13" s="2858"/>
      <c r="CFN13" s="2858"/>
      <c r="CFO13" s="2858"/>
      <c r="CFP13" s="2858"/>
      <c r="CFQ13" s="2858"/>
      <c r="CFR13" s="2858"/>
      <c r="CFS13" s="2858"/>
      <c r="CFT13" s="2858"/>
      <c r="CFU13" s="2858"/>
      <c r="CFV13" s="2858"/>
      <c r="CFW13" s="2858"/>
      <c r="CFX13" s="2858"/>
      <c r="CFY13" s="2858"/>
      <c r="CFZ13" s="2858"/>
      <c r="CGA13" s="2858"/>
      <c r="CGB13" s="2858"/>
      <c r="CGC13" s="2858"/>
      <c r="CGD13" s="2858"/>
      <c r="CGE13" s="2858"/>
      <c r="CGF13" s="2858"/>
      <c r="CGG13" s="2858"/>
      <c r="CGH13" s="2858"/>
      <c r="CGI13" s="2858"/>
      <c r="CGJ13" s="2858"/>
      <c r="CGK13" s="2858"/>
      <c r="CGL13" s="2858"/>
      <c r="CGM13" s="2858"/>
      <c r="CGN13" s="2858"/>
      <c r="CGO13" s="2858"/>
      <c r="CGP13" s="2858"/>
      <c r="CGQ13" s="2858"/>
      <c r="CGR13" s="2858"/>
      <c r="CGS13" s="2858"/>
      <c r="CGT13" s="2858"/>
      <c r="CGU13" s="2858"/>
      <c r="CGV13" s="2858"/>
      <c r="CGW13" s="2858"/>
      <c r="CGX13" s="2858"/>
      <c r="CGY13" s="2858"/>
      <c r="CGZ13" s="2858"/>
      <c r="CHA13" s="2858"/>
      <c r="CHB13" s="2858"/>
      <c r="CHC13" s="2858"/>
      <c r="CHD13" s="2858"/>
      <c r="CHE13" s="2858"/>
      <c r="CHF13" s="2858"/>
      <c r="CHG13" s="2858"/>
      <c r="CHH13" s="2858"/>
      <c r="CHI13" s="2858"/>
      <c r="CHJ13" s="2858"/>
      <c r="CHK13" s="2858"/>
      <c r="CHL13" s="2858"/>
      <c r="CHM13" s="2858"/>
      <c r="CHN13" s="2858"/>
      <c r="CHO13" s="2858"/>
      <c r="CHP13" s="2858"/>
      <c r="CHQ13" s="2858"/>
      <c r="CHR13" s="2858"/>
      <c r="CHS13" s="2858"/>
      <c r="CHT13" s="2858"/>
      <c r="CHU13" s="2858"/>
      <c r="CHV13" s="2858"/>
      <c r="CHW13" s="2858"/>
      <c r="CHX13" s="2858"/>
      <c r="CHY13" s="2858"/>
      <c r="CHZ13" s="2858"/>
      <c r="CIA13" s="2858"/>
      <c r="CIB13" s="2858"/>
      <c r="CIC13" s="2858"/>
      <c r="CID13" s="2858"/>
      <c r="CIE13" s="2858"/>
      <c r="CIF13" s="2858"/>
      <c r="CIG13" s="2858"/>
      <c r="CIH13" s="2858"/>
      <c r="CII13" s="2858"/>
      <c r="CIJ13" s="2858"/>
      <c r="CIK13" s="2858"/>
      <c r="CIL13" s="2858"/>
      <c r="CIM13" s="2858"/>
      <c r="CIN13" s="2858"/>
      <c r="CIO13" s="2858"/>
      <c r="CIP13" s="2858"/>
      <c r="CIQ13" s="2858"/>
      <c r="CIR13" s="2858"/>
      <c r="CIS13" s="2858"/>
      <c r="CIT13" s="2858"/>
      <c r="CIU13" s="2858"/>
      <c r="CIV13" s="2858"/>
      <c r="CIW13" s="2858"/>
      <c r="CIX13" s="2858"/>
      <c r="CIY13" s="2858"/>
      <c r="CIZ13" s="2858"/>
      <c r="CJA13" s="2858"/>
      <c r="CJB13" s="2858"/>
      <c r="CJC13" s="2858"/>
      <c r="CJD13" s="2858"/>
      <c r="CJE13" s="2858"/>
      <c r="CJF13" s="2858"/>
      <c r="CJG13" s="2858"/>
      <c r="CJH13" s="2858"/>
      <c r="CJI13" s="2858"/>
      <c r="CJJ13" s="2858"/>
      <c r="CJK13" s="2858"/>
      <c r="CJL13" s="2858"/>
      <c r="CJM13" s="2858"/>
      <c r="CJN13" s="2858"/>
      <c r="CJO13" s="2858"/>
      <c r="CJP13" s="2858"/>
      <c r="CJQ13" s="2858"/>
      <c r="CJR13" s="2858"/>
      <c r="CJS13" s="2858"/>
      <c r="CJT13" s="2858"/>
      <c r="CJU13" s="2858"/>
      <c r="CJV13" s="2858"/>
      <c r="CJW13" s="2858"/>
      <c r="CJX13" s="2858"/>
      <c r="CJY13" s="2858"/>
      <c r="CJZ13" s="2858"/>
      <c r="CKA13" s="2858"/>
      <c r="CKB13" s="2858"/>
      <c r="CKC13" s="2858"/>
      <c r="CKD13" s="2858"/>
      <c r="CKE13" s="2858"/>
      <c r="CKF13" s="2858"/>
      <c r="CKG13" s="2858"/>
      <c r="CKH13" s="2858"/>
      <c r="CKI13" s="2858"/>
      <c r="CKJ13" s="2858"/>
      <c r="CKK13" s="2858"/>
      <c r="CKL13" s="2858"/>
      <c r="CKM13" s="2858"/>
      <c r="CKN13" s="2858"/>
      <c r="CKO13" s="2858"/>
      <c r="CKP13" s="2858"/>
      <c r="CKQ13" s="2858"/>
      <c r="CKR13" s="2858"/>
      <c r="CKS13" s="2858"/>
      <c r="CKT13" s="2858"/>
      <c r="CKU13" s="2858"/>
      <c r="CKV13" s="2858"/>
      <c r="CKW13" s="2858"/>
      <c r="CKX13" s="2858"/>
      <c r="CKY13" s="2858"/>
      <c r="CKZ13" s="2858"/>
      <c r="CLA13" s="2858"/>
      <c r="CLB13" s="2858"/>
      <c r="CLC13" s="2858"/>
      <c r="CLD13" s="2858"/>
      <c r="CLE13" s="2858"/>
      <c r="CLF13" s="2858"/>
      <c r="CLG13" s="2858"/>
      <c r="CLH13" s="2858"/>
      <c r="CLI13" s="2858"/>
      <c r="CLJ13" s="2858"/>
      <c r="CLK13" s="2858"/>
      <c r="CLL13" s="2858"/>
      <c r="CLM13" s="2858"/>
      <c r="CLN13" s="2858"/>
      <c r="CLO13" s="2858"/>
      <c r="CLP13" s="2858"/>
      <c r="CLQ13" s="2858"/>
      <c r="CLR13" s="2858"/>
      <c r="CLS13" s="2858"/>
      <c r="CLT13" s="2858"/>
      <c r="CLU13" s="2858"/>
      <c r="CLV13" s="2858"/>
      <c r="CLW13" s="2858"/>
    </row>
    <row r="14" spans="1:2363" ht="15" customHeight="1" outlineLevel="1" x14ac:dyDescent="0.25">
      <c r="A14" s="3860"/>
      <c r="B14" s="3863"/>
      <c r="C14" s="2205"/>
      <c r="D14" s="2728"/>
      <c r="E14" s="2726"/>
      <c r="F14" s="2781"/>
      <c r="G14" s="2788"/>
      <c r="H14" s="2246"/>
      <c r="I14" s="2670"/>
      <c r="J14" s="1805"/>
      <c r="K14" s="2246"/>
      <c r="L14" s="2670"/>
      <c r="M14" s="1805"/>
      <c r="N14" s="3060"/>
      <c r="O14" s="2465"/>
      <c r="P14" s="3139"/>
      <c r="Q14" s="1842"/>
      <c r="R14" s="1847"/>
      <c r="S14" s="1847"/>
      <c r="T14" s="2884"/>
      <c r="U14" s="1842"/>
      <c r="V14" s="1842"/>
      <c r="W14" s="2922"/>
      <c r="X14" s="2922"/>
      <c r="Y14" s="2121"/>
      <c r="Z14" s="2129"/>
      <c r="AA14" s="1892">
        <v>0</v>
      </c>
      <c r="AB14" s="1851">
        <v>0</v>
      </c>
      <c r="AC14" s="1970">
        <f t="shared" si="5"/>
        <v>0</v>
      </c>
      <c r="AD14" s="1897">
        <v>0</v>
      </c>
      <c r="AE14" s="1897"/>
      <c r="AF14" s="1897">
        <v>0</v>
      </c>
      <c r="AG14" s="3053"/>
      <c r="AH14" s="3448">
        <f t="shared" si="2"/>
        <v>0</v>
      </c>
      <c r="AI14" s="1851">
        <v>0</v>
      </c>
      <c r="AJ14" s="1851">
        <f t="shared" ref="AJ14" si="7">AD14+AF14</f>
        <v>0</v>
      </c>
      <c r="AK14" s="2835">
        <f t="shared" ref="AK14" si="8">AI14+AJ14</f>
        <v>0</v>
      </c>
      <c r="AL14" s="1836">
        <v>0</v>
      </c>
      <c r="AM14" s="1836">
        <v>0</v>
      </c>
      <c r="AN14" s="1836">
        <f t="shared" si="6"/>
        <v>0</v>
      </c>
      <c r="AO14" s="2768">
        <v>0</v>
      </c>
      <c r="AP14" s="2684">
        <v>0</v>
      </c>
      <c r="AQ14" s="2165">
        <v>0</v>
      </c>
      <c r="AR14" s="2673"/>
      <c r="AS14" s="2166">
        <f>AO14+AQ14+AR14+AP14</f>
        <v>0</v>
      </c>
      <c r="AT14" s="3190">
        <v>0</v>
      </c>
      <c r="AU14" s="2169">
        <v>0</v>
      </c>
      <c r="AV14" s="2169">
        <v>0</v>
      </c>
      <c r="AW14" s="2172">
        <f t="shared" si="4"/>
        <v>0</v>
      </c>
      <c r="AX14" s="1836">
        <v>0</v>
      </c>
      <c r="AY14" s="1836">
        <v>0</v>
      </c>
      <c r="AZ14" s="1836">
        <f>AX14-AY14</f>
        <v>0</v>
      </c>
      <c r="BA14" s="3079">
        <v>0</v>
      </c>
      <c r="BB14" s="3075">
        <v>0</v>
      </c>
      <c r="BC14" s="3076">
        <v>0</v>
      </c>
      <c r="BD14" s="3077">
        <v>0</v>
      </c>
      <c r="BE14" s="3078">
        <f>+BA14+BB14+BC14+BD14+AZ14</f>
        <v>0</v>
      </c>
      <c r="BF14" s="1836">
        <v>0</v>
      </c>
      <c r="BG14" s="2169">
        <v>0</v>
      </c>
      <c r="BH14" s="2169">
        <f>+BD14</f>
        <v>0</v>
      </c>
      <c r="BI14" s="2170">
        <f t="shared" si="3"/>
        <v>0</v>
      </c>
      <c r="BJ14" s="1892">
        <f t="shared" ref="BJ14" si="9">AA14+AL14</f>
        <v>0</v>
      </c>
      <c r="BK14" s="1848">
        <f t="shared" ref="BK14" si="10">AB14+AN14</f>
        <v>0</v>
      </c>
      <c r="BL14" s="1859">
        <f t="shared" ref="BL14" si="11">BJ14+BK14</f>
        <v>0</v>
      </c>
      <c r="BM14" s="3444">
        <f>AD14+AO14</f>
        <v>0</v>
      </c>
      <c r="BN14" s="3451">
        <f t="shared" si="1"/>
        <v>0</v>
      </c>
      <c r="BO14" s="2065">
        <f t="shared" si="1"/>
        <v>0</v>
      </c>
      <c r="BP14" s="3452">
        <f t="shared" si="1"/>
        <v>0</v>
      </c>
      <c r="BQ14" s="3453">
        <f t="shared" ref="BQ14" si="12">+BP14+BM14+BN14+BO14+BP14</f>
        <v>0</v>
      </c>
      <c r="BR14" s="3313">
        <f t="shared" ref="BR14:BS14" si="13">AI14+AU14</f>
        <v>0</v>
      </c>
      <c r="BS14" s="1858">
        <f t="shared" si="13"/>
        <v>0</v>
      </c>
      <c r="BT14" s="3461">
        <f>+AW14+AK14</f>
        <v>0</v>
      </c>
      <c r="BU14" s="3148"/>
      <c r="BV14" s="3066"/>
      <c r="BW14" s="3066"/>
      <c r="BX14" s="3066"/>
      <c r="BY14" s="3148"/>
      <c r="BZ14" s="3148"/>
      <c r="CA14" s="2861"/>
      <c r="CB14" s="2861"/>
      <c r="CC14" s="2861"/>
      <c r="CD14" s="2861"/>
      <c r="CE14" s="2861"/>
      <c r="CF14" s="3149"/>
      <c r="CG14" s="3149"/>
      <c r="CH14" s="3149"/>
      <c r="CI14" s="3149"/>
      <c r="CJ14" s="3149"/>
      <c r="CK14" s="3149"/>
      <c r="CL14" s="3149"/>
      <c r="CM14" s="3149"/>
      <c r="CN14" s="3149"/>
      <c r="CO14" s="3149"/>
      <c r="CP14" s="3149"/>
      <c r="CQ14" s="3149"/>
      <c r="CR14" s="3149"/>
      <c r="CS14" s="3149"/>
      <c r="CT14" s="3149"/>
      <c r="CU14" s="3149"/>
      <c r="CV14" s="3149"/>
      <c r="CW14" s="3149"/>
      <c r="CX14" s="3149"/>
      <c r="CY14" s="3149"/>
      <c r="CZ14" s="3149"/>
      <c r="DA14" s="3149"/>
      <c r="DB14" s="3149"/>
      <c r="DC14" s="3149"/>
      <c r="DD14" s="3149"/>
      <c r="DE14" s="3149"/>
      <c r="DF14" s="3149"/>
      <c r="DG14" s="3149"/>
      <c r="DH14" s="3149"/>
      <c r="DI14" s="3149"/>
      <c r="DJ14" s="3149"/>
      <c r="DK14" s="3149"/>
      <c r="DL14" s="3149"/>
      <c r="DM14" s="3149"/>
      <c r="DN14" s="3149"/>
      <c r="DO14" s="3149"/>
      <c r="DP14" s="3149"/>
      <c r="DQ14" s="3149"/>
      <c r="DR14" s="3149"/>
      <c r="DS14" s="3149"/>
      <c r="DT14" s="3149"/>
      <c r="DU14" s="3149"/>
      <c r="DV14" s="3149"/>
      <c r="DW14" s="3149"/>
      <c r="DX14" s="3149"/>
      <c r="DY14" s="3149"/>
      <c r="DZ14" s="3149"/>
      <c r="EA14" s="3149"/>
      <c r="EB14" s="3149"/>
      <c r="EC14" s="3149"/>
      <c r="ED14" s="3149"/>
      <c r="EE14" s="3149"/>
      <c r="EF14" s="3149"/>
      <c r="EG14" s="3149"/>
      <c r="EH14" s="2858"/>
      <c r="EI14" s="2858"/>
      <c r="EJ14" s="2858"/>
      <c r="EK14" s="2858"/>
      <c r="EL14" s="2858"/>
      <c r="EM14" s="2858"/>
      <c r="EN14" s="2858"/>
      <c r="EO14" s="2858"/>
      <c r="EP14" s="2858"/>
      <c r="EQ14" s="2858"/>
      <c r="ER14" s="2858"/>
      <c r="ES14" s="2858"/>
      <c r="ET14" s="2858"/>
      <c r="EU14" s="2858"/>
      <c r="EV14" s="2858"/>
      <c r="EW14" s="2858"/>
      <c r="EX14" s="2858"/>
      <c r="EY14" s="2858"/>
      <c r="EZ14" s="2858"/>
      <c r="FA14" s="2858"/>
      <c r="FB14" s="2858"/>
      <c r="FC14" s="2858"/>
      <c r="FD14" s="2858"/>
      <c r="FE14" s="2858"/>
      <c r="FF14" s="2858"/>
      <c r="FG14" s="2858"/>
      <c r="FH14" s="2858"/>
      <c r="FI14" s="2858"/>
      <c r="FJ14" s="2858"/>
      <c r="FK14" s="2858"/>
      <c r="FL14" s="2858"/>
      <c r="FM14" s="2858"/>
      <c r="FN14" s="2858"/>
      <c r="FO14" s="2858"/>
      <c r="FP14" s="2858"/>
      <c r="FQ14" s="2858"/>
      <c r="FR14" s="2858"/>
      <c r="FS14" s="2858"/>
      <c r="FT14" s="2858"/>
      <c r="FU14" s="2858"/>
      <c r="FV14" s="2858"/>
      <c r="FW14" s="2858"/>
      <c r="FX14" s="2858"/>
      <c r="FY14" s="2858"/>
      <c r="FZ14" s="2858"/>
      <c r="GA14" s="2858"/>
      <c r="GB14" s="2858"/>
      <c r="GC14" s="2858"/>
      <c r="GD14" s="2858"/>
      <c r="GE14" s="2858"/>
      <c r="GF14" s="2858"/>
      <c r="GG14" s="2858"/>
      <c r="GH14" s="2858"/>
      <c r="GI14" s="2858"/>
      <c r="GJ14" s="2858"/>
      <c r="GK14" s="2858"/>
      <c r="GL14" s="2858"/>
      <c r="GM14" s="2858"/>
      <c r="GN14" s="2858"/>
      <c r="GO14" s="2858"/>
      <c r="GP14" s="2858"/>
      <c r="GQ14" s="2858"/>
      <c r="GR14" s="2858"/>
      <c r="GS14" s="2858"/>
      <c r="GT14" s="2858"/>
      <c r="GU14" s="2858"/>
      <c r="GV14" s="2858"/>
      <c r="GW14" s="2858"/>
      <c r="GX14" s="2858"/>
      <c r="GY14" s="2858"/>
      <c r="GZ14" s="2858"/>
      <c r="HA14" s="2858"/>
      <c r="HB14" s="2858"/>
      <c r="HC14" s="2858"/>
      <c r="HD14" s="2858"/>
      <c r="HE14" s="2858"/>
      <c r="HF14" s="2858"/>
      <c r="HG14" s="2858"/>
      <c r="HH14" s="2858"/>
      <c r="HI14" s="2858"/>
      <c r="HJ14" s="2858"/>
      <c r="HK14" s="2858"/>
      <c r="HL14" s="2858"/>
      <c r="HM14" s="2858"/>
      <c r="HN14" s="2858"/>
      <c r="HO14" s="2858"/>
      <c r="HP14" s="2858"/>
      <c r="HQ14" s="2858"/>
      <c r="HR14" s="2858"/>
      <c r="HS14" s="2858"/>
      <c r="HT14" s="2858"/>
      <c r="HU14" s="2858"/>
      <c r="HV14" s="2858"/>
      <c r="HW14" s="2858"/>
      <c r="HX14" s="2858"/>
      <c r="HY14" s="2858"/>
      <c r="HZ14" s="2858"/>
      <c r="IA14" s="2858"/>
      <c r="IB14" s="2858"/>
      <c r="IC14" s="2858"/>
      <c r="ID14" s="2858"/>
      <c r="IE14" s="2858"/>
      <c r="IF14" s="2858"/>
      <c r="IG14" s="2858"/>
      <c r="IH14" s="2858"/>
      <c r="II14" s="2858"/>
      <c r="IJ14" s="2858"/>
      <c r="IK14" s="2858"/>
      <c r="IL14" s="2858"/>
      <c r="IM14" s="2858"/>
      <c r="IN14" s="2858"/>
      <c r="IO14" s="2858"/>
      <c r="IP14" s="2858"/>
      <c r="IQ14" s="2858"/>
      <c r="IR14" s="2858"/>
      <c r="IS14" s="2858"/>
      <c r="IT14" s="2858"/>
      <c r="IU14" s="2858"/>
      <c r="IV14" s="2858"/>
      <c r="IW14" s="2858"/>
      <c r="IX14" s="2858"/>
      <c r="IY14" s="2858"/>
      <c r="IZ14" s="2858"/>
      <c r="JA14" s="2858"/>
      <c r="JB14" s="2858"/>
      <c r="JC14" s="2858"/>
      <c r="JD14" s="2858"/>
      <c r="JE14" s="2858"/>
      <c r="JF14" s="2858"/>
      <c r="JG14" s="2858"/>
      <c r="JH14" s="2858"/>
      <c r="JI14" s="2858"/>
      <c r="JJ14" s="2858"/>
      <c r="JK14" s="2858"/>
      <c r="JL14" s="2858"/>
      <c r="JM14" s="2858"/>
      <c r="JN14" s="2858"/>
      <c r="JO14" s="2858"/>
      <c r="JP14" s="2858"/>
      <c r="JQ14" s="2858"/>
      <c r="JR14" s="2858"/>
      <c r="JS14" s="2858"/>
      <c r="JT14" s="2858"/>
      <c r="JU14" s="2858"/>
      <c r="JV14" s="2858"/>
      <c r="JW14" s="2858"/>
      <c r="JX14" s="2858"/>
      <c r="JY14" s="2858"/>
      <c r="JZ14" s="2858"/>
      <c r="KA14" s="2858"/>
      <c r="KB14" s="2858"/>
      <c r="KC14" s="2858"/>
      <c r="KD14" s="2858"/>
      <c r="KE14" s="2858"/>
      <c r="KF14" s="2858"/>
      <c r="KG14" s="2858"/>
      <c r="KH14" s="2858"/>
      <c r="KI14" s="2858"/>
      <c r="KJ14" s="2858"/>
      <c r="KK14" s="2858"/>
      <c r="KL14" s="2858"/>
      <c r="KM14" s="2858"/>
      <c r="KN14" s="2858"/>
      <c r="KO14" s="2858"/>
      <c r="KP14" s="2858"/>
      <c r="KQ14" s="2858"/>
      <c r="KR14" s="2858"/>
      <c r="KS14" s="2858"/>
      <c r="KT14" s="2858"/>
      <c r="KU14" s="2858"/>
      <c r="KV14" s="2858"/>
      <c r="KW14" s="2858"/>
      <c r="KX14" s="2858"/>
      <c r="KY14" s="2858"/>
      <c r="KZ14" s="2858"/>
      <c r="LA14" s="2858"/>
      <c r="LB14" s="2858"/>
      <c r="LC14" s="2858"/>
      <c r="LD14" s="2858"/>
      <c r="LE14" s="2858"/>
      <c r="LF14" s="2858"/>
      <c r="LG14" s="2858"/>
      <c r="LH14" s="2858"/>
      <c r="LI14" s="2858"/>
      <c r="LJ14" s="2858"/>
      <c r="LK14" s="2858"/>
      <c r="LL14" s="2858"/>
      <c r="LM14" s="2858"/>
      <c r="LN14" s="2858"/>
      <c r="LO14" s="2858"/>
      <c r="LP14" s="2858"/>
      <c r="LQ14" s="2858"/>
      <c r="LR14" s="2858"/>
      <c r="LS14" s="2858"/>
      <c r="LT14" s="2858"/>
      <c r="LU14" s="2858"/>
      <c r="LV14" s="2858"/>
      <c r="LW14" s="2858"/>
      <c r="LX14" s="2858"/>
      <c r="LY14" s="2858"/>
      <c r="LZ14" s="2858"/>
      <c r="MA14" s="2858"/>
      <c r="MB14" s="2858"/>
      <c r="MC14" s="2858"/>
      <c r="MD14" s="2858"/>
      <c r="ME14" s="2858"/>
      <c r="MF14" s="2858"/>
      <c r="MG14" s="2858"/>
      <c r="MH14" s="2858"/>
      <c r="MI14" s="2858"/>
      <c r="MJ14" s="2858"/>
      <c r="MK14" s="2858"/>
      <c r="ML14" s="2858"/>
      <c r="MM14" s="2858"/>
      <c r="MN14" s="2858"/>
      <c r="MO14" s="2858"/>
      <c r="MP14" s="2858"/>
      <c r="MQ14" s="2858"/>
      <c r="MR14" s="2858"/>
      <c r="MS14" s="2858"/>
      <c r="MT14" s="2858"/>
      <c r="MU14" s="2858"/>
      <c r="MV14" s="2858"/>
      <c r="MW14" s="2858"/>
      <c r="MX14" s="2858"/>
      <c r="MY14" s="2858"/>
      <c r="MZ14" s="2858"/>
      <c r="NA14" s="2858"/>
      <c r="NB14" s="2858"/>
      <c r="NC14" s="2858"/>
      <c r="ND14" s="2858"/>
      <c r="NE14" s="2858"/>
      <c r="NF14" s="2858"/>
      <c r="NG14" s="2858"/>
      <c r="NH14" s="2858"/>
      <c r="NI14" s="2858"/>
      <c r="NJ14" s="2858"/>
      <c r="NK14" s="2858"/>
      <c r="NL14" s="2858"/>
      <c r="NM14" s="2858"/>
      <c r="NN14" s="2858"/>
      <c r="NO14" s="2858"/>
      <c r="NP14" s="2858"/>
      <c r="NQ14" s="2858"/>
      <c r="NR14" s="2858"/>
      <c r="NS14" s="2858"/>
      <c r="NT14" s="2858"/>
      <c r="NU14" s="2858"/>
      <c r="NV14" s="2858"/>
      <c r="NW14" s="2858"/>
      <c r="NX14" s="2858"/>
      <c r="NY14" s="2858"/>
      <c r="NZ14" s="2858"/>
      <c r="OA14" s="2858"/>
      <c r="OB14" s="2858"/>
      <c r="OC14" s="2858"/>
      <c r="OD14" s="2858"/>
      <c r="OE14" s="2858"/>
      <c r="OF14" s="2858"/>
      <c r="OG14" s="2858"/>
      <c r="OH14" s="2858"/>
      <c r="OI14" s="2858"/>
      <c r="OJ14" s="2858"/>
      <c r="OK14" s="2858"/>
      <c r="OL14" s="2858"/>
      <c r="OM14" s="2858"/>
      <c r="ON14" s="2858"/>
      <c r="OO14" s="2858"/>
      <c r="OP14" s="2858"/>
      <c r="OQ14" s="2858"/>
      <c r="OR14" s="2858"/>
      <c r="OS14" s="2858"/>
      <c r="OT14" s="2858"/>
      <c r="OU14" s="2858"/>
      <c r="OV14" s="2858"/>
      <c r="OW14" s="2858"/>
      <c r="OX14" s="2858"/>
      <c r="OY14" s="2858"/>
      <c r="OZ14" s="2858"/>
      <c r="PA14" s="2858"/>
      <c r="PB14" s="2858"/>
      <c r="PC14" s="2858"/>
      <c r="PD14" s="2858"/>
      <c r="PE14" s="2858"/>
      <c r="PF14" s="2858"/>
      <c r="PG14" s="2858"/>
      <c r="PH14" s="2858"/>
      <c r="PI14" s="2858"/>
      <c r="PJ14" s="2858"/>
      <c r="PK14" s="2858"/>
      <c r="PL14" s="2858"/>
      <c r="PM14" s="2858"/>
      <c r="PN14" s="2858"/>
      <c r="PO14" s="2858"/>
      <c r="PP14" s="2858"/>
      <c r="PQ14" s="2858"/>
      <c r="PR14" s="2858"/>
      <c r="PS14" s="2858"/>
      <c r="PT14" s="2858"/>
      <c r="PU14" s="2858"/>
      <c r="PV14" s="2858"/>
      <c r="PW14" s="2858"/>
      <c r="PX14" s="2858"/>
      <c r="PY14" s="2858"/>
      <c r="PZ14" s="2858"/>
      <c r="QA14" s="2858"/>
      <c r="QB14" s="2858"/>
      <c r="QC14" s="2858"/>
      <c r="QD14" s="2858"/>
      <c r="QE14" s="2858"/>
      <c r="QF14" s="2858"/>
      <c r="QG14" s="2858"/>
      <c r="QH14" s="2858"/>
      <c r="QI14" s="2858"/>
      <c r="QJ14" s="2858"/>
      <c r="QK14" s="2858"/>
      <c r="QL14" s="2858"/>
      <c r="QM14" s="2858"/>
      <c r="QN14" s="2858"/>
      <c r="QO14" s="2858"/>
      <c r="QP14" s="2858"/>
      <c r="QQ14" s="2858"/>
      <c r="QR14" s="2858"/>
      <c r="QS14" s="2858"/>
      <c r="QT14" s="2858"/>
      <c r="QU14" s="2858"/>
      <c r="QV14" s="2858"/>
      <c r="QW14" s="2858"/>
      <c r="QX14" s="2858"/>
      <c r="QY14" s="2858"/>
      <c r="QZ14" s="2858"/>
      <c r="RA14" s="2858"/>
      <c r="RB14" s="2858"/>
      <c r="RC14" s="2858"/>
      <c r="RD14" s="2858"/>
      <c r="RE14" s="2858"/>
      <c r="RF14" s="2858"/>
      <c r="RG14" s="2858"/>
      <c r="RH14" s="2858"/>
      <c r="RI14" s="2858"/>
      <c r="RJ14" s="2858"/>
      <c r="RK14" s="2858"/>
      <c r="RL14" s="2858"/>
      <c r="RM14" s="2858"/>
      <c r="RN14" s="2858"/>
      <c r="RO14" s="2858"/>
      <c r="RP14" s="2858"/>
      <c r="RQ14" s="2858"/>
      <c r="RR14" s="2858"/>
      <c r="RS14" s="2858"/>
      <c r="RT14" s="2858"/>
      <c r="RU14" s="2858"/>
      <c r="RV14" s="2858"/>
      <c r="RW14" s="2858"/>
      <c r="RX14" s="2858"/>
      <c r="RY14" s="2858"/>
      <c r="RZ14" s="2858"/>
      <c r="SA14" s="2858"/>
      <c r="SB14" s="2858"/>
      <c r="SC14" s="2858"/>
      <c r="SD14" s="2858"/>
      <c r="SE14" s="2858"/>
      <c r="SF14" s="2858"/>
      <c r="SG14" s="2858"/>
      <c r="SH14" s="2858"/>
      <c r="SI14" s="2858"/>
      <c r="SJ14" s="2858"/>
      <c r="SK14" s="2858"/>
      <c r="SL14" s="2858"/>
      <c r="SM14" s="2858"/>
      <c r="SN14" s="2858"/>
      <c r="SO14" s="2858"/>
      <c r="SP14" s="2858"/>
      <c r="SQ14" s="2858"/>
      <c r="SR14" s="2858"/>
      <c r="SS14" s="2858"/>
      <c r="ST14" s="2858"/>
      <c r="SU14" s="2858"/>
      <c r="SV14" s="2858"/>
      <c r="SW14" s="2858"/>
      <c r="SX14" s="2858"/>
      <c r="SY14" s="2858"/>
      <c r="SZ14" s="2858"/>
      <c r="TA14" s="2858"/>
      <c r="TB14" s="2858"/>
      <c r="TC14" s="2858"/>
      <c r="TD14" s="2858"/>
      <c r="TE14" s="2858"/>
      <c r="TF14" s="2858"/>
      <c r="TG14" s="2858"/>
      <c r="TH14" s="2858"/>
      <c r="TI14" s="2858"/>
      <c r="TJ14" s="2858"/>
      <c r="TK14" s="2858"/>
      <c r="TL14" s="2858"/>
      <c r="TM14" s="2858"/>
      <c r="TN14" s="2858"/>
      <c r="TO14" s="2858"/>
      <c r="TP14" s="2858"/>
      <c r="TQ14" s="2858"/>
      <c r="TR14" s="2858"/>
      <c r="TS14" s="2858"/>
      <c r="TT14" s="2858"/>
      <c r="TU14" s="3937"/>
      <c r="TV14" s="3937"/>
      <c r="TW14" s="3937"/>
      <c r="TX14" s="3937"/>
      <c r="TY14" s="3937"/>
      <c r="TZ14" s="3937"/>
      <c r="UA14" s="3937"/>
      <c r="UB14" s="3937"/>
      <c r="UC14" s="3937"/>
      <c r="UD14" s="3937"/>
      <c r="UE14" s="3937"/>
      <c r="UF14" s="3937"/>
      <c r="UG14" s="3937"/>
      <c r="UH14" s="3937"/>
      <c r="UI14" s="3937"/>
      <c r="UJ14" s="3937"/>
      <c r="UK14" s="3937"/>
      <c r="UL14" s="3937"/>
      <c r="UM14" s="3937"/>
      <c r="UN14" s="3937"/>
      <c r="UO14" s="3937"/>
      <c r="UP14" s="2858"/>
      <c r="UQ14" s="2858"/>
      <c r="UR14" s="2858"/>
      <c r="US14" s="2858"/>
      <c r="UT14" s="2858"/>
      <c r="UU14" s="2858"/>
      <c r="UV14" s="2858"/>
      <c r="UW14" s="2858"/>
      <c r="UX14" s="2858"/>
      <c r="UY14" s="2858"/>
      <c r="UZ14" s="2858"/>
      <c r="VA14" s="2858"/>
      <c r="VB14" s="2858"/>
      <c r="VC14" s="2858"/>
      <c r="VD14" s="2858"/>
      <c r="VE14" s="2858"/>
      <c r="VF14" s="2858"/>
      <c r="VG14" s="2858"/>
      <c r="VH14" s="2858"/>
      <c r="VI14" s="2858"/>
      <c r="VJ14" s="2858"/>
      <c r="VK14" s="2858"/>
      <c r="VL14" s="2858"/>
      <c r="VM14" s="2858"/>
      <c r="VN14" s="2858"/>
      <c r="VO14" s="2858"/>
      <c r="VP14" s="2858"/>
      <c r="VQ14" s="2858"/>
      <c r="VR14" s="2858"/>
      <c r="VS14" s="2858"/>
      <c r="VT14" s="2858"/>
      <c r="VU14" s="2858"/>
      <c r="VV14" s="2858"/>
      <c r="VW14" s="2858"/>
      <c r="VX14" s="2858"/>
      <c r="VY14" s="2858"/>
      <c r="VZ14" s="2858"/>
      <c r="WA14" s="2858"/>
      <c r="WB14" s="2858"/>
      <c r="WC14" s="2858"/>
      <c r="WD14" s="2858"/>
      <c r="WE14" s="2858"/>
      <c r="WF14" s="2858"/>
      <c r="WG14" s="2858"/>
      <c r="WH14" s="2858"/>
      <c r="WI14" s="2858"/>
      <c r="WJ14" s="2858"/>
      <c r="WK14" s="2858"/>
      <c r="WL14" s="2858"/>
      <c r="WM14" s="2858"/>
      <c r="WN14" s="2858"/>
      <c r="WO14" s="2858"/>
      <c r="WP14" s="2858"/>
      <c r="WQ14" s="2858"/>
      <c r="WR14" s="2858"/>
      <c r="WS14" s="2858"/>
      <c r="WT14" s="2858"/>
      <c r="WU14" s="2858"/>
      <c r="WV14" s="2858"/>
      <c r="WW14" s="2858"/>
      <c r="WX14" s="2858"/>
      <c r="WY14" s="2858"/>
      <c r="WZ14" s="2858"/>
      <c r="XA14" s="2858"/>
      <c r="XB14" s="2858"/>
      <c r="XC14" s="2858"/>
      <c r="XD14" s="2858"/>
      <c r="XE14" s="2858"/>
      <c r="XF14" s="2858"/>
      <c r="XG14" s="2858"/>
      <c r="XH14" s="2858"/>
      <c r="XI14" s="2858"/>
      <c r="XJ14" s="2858"/>
      <c r="XK14" s="2858"/>
      <c r="XL14" s="2858"/>
      <c r="XM14" s="2858"/>
      <c r="XN14" s="2858"/>
      <c r="XO14" s="2858"/>
      <c r="XP14" s="2858"/>
      <c r="XQ14" s="2858"/>
      <c r="XR14" s="2858"/>
      <c r="XS14" s="2858"/>
      <c r="XT14" s="2858"/>
      <c r="XU14" s="2858"/>
      <c r="XV14" s="2858"/>
      <c r="XW14" s="2858"/>
      <c r="XX14" s="2858"/>
      <c r="XY14" s="2858"/>
      <c r="XZ14" s="2858"/>
      <c r="YA14" s="2858"/>
      <c r="YB14" s="2858"/>
      <c r="YC14" s="2858"/>
      <c r="YD14" s="2858"/>
      <c r="YE14" s="2858"/>
      <c r="YF14" s="2858"/>
      <c r="YG14" s="2858"/>
      <c r="YH14" s="2858"/>
      <c r="YI14" s="2858"/>
      <c r="YJ14" s="2858"/>
      <c r="YK14" s="2858"/>
      <c r="YL14" s="2858"/>
      <c r="YM14" s="2858"/>
      <c r="YN14" s="2858"/>
      <c r="YO14" s="2858"/>
      <c r="YP14" s="2858"/>
      <c r="YQ14" s="2858"/>
      <c r="YR14" s="2858"/>
      <c r="YS14" s="2858"/>
      <c r="YT14" s="2858"/>
      <c r="YU14" s="2858"/>
      <c r="YV14" s="2858"/>
      <c r="YW14" s="2858"/>
      <c r="YX14" s="2858"/>
      <c r="YY14" s="2858"/>
      <c r="YZ14" s="2858"/>
      <c r="ZA14" s="2858"/>
      <c r="ZB14" s="2858"/>
      <c r="ZC14" s="2858"/>
      <c r="ZD14" s="2858"/>
      <c r="ZE14" s="2858"/>
      <c r="ZF14" s="2858"/>
      <c r="ZG14" s="2858"/>
      <c r="ZH14" s="2858"/>
      <c r="ZI14" s="2858"/>
      <c r="ZJ14" s="2858"/>
      <c r="ZK14" s="2858"/>
      <c r="ZL14" s="2858"/>
      <c r="ZM14" s="2858"/>
      <c r="ZN14" s="2858"/>
      <c r="ZO14" s="2858"/>
      <c r="ZP14" s="2858"/>
      <c r="ZQ14" s="2858"/>
      <c r="ZR14" s="2858"/>
      <c r="ZS14" s="2858"/>
      <c r="ZT14" s="2858"/>
      <c r="ZU14" s="2858"/>
      <c r="ZV14" s="2858"/>
      <c r="ZW14" s="2858"/>
      <c r="ZX14" s="2858"/>
      <c r="ZY14" s="2858"/>
      <c r="ZZ14" s="2858"/>
      <c r="AAA14" s="2858"/>
      <c r="AAB14" s="2858"/>
      <c r="AAC14" s="2858"/>
      <c r="AAD14" s="2858"/>
      <c r="AAE14" s="2858"/>
      <c r="AAF14" s="2858"/>
      <c r="AAG14" s="2858"/>
      <c r="AAH14" s="2858"/>
      <c r="AAI14" s="2858"/>
      <c r="AAJ14" s="2858"/>
      <c r="AAK14" s="2858"/>
      <c r="AAL14" s="2858"/>
      <c r="AAM14" s="2858"/>
      <c r="AAN14" s="2858"/>
      <c r="AAO14" s="2858"/>
      <c r="AAP14" s="2858"/>
      <c r="AAQ14" s="2858"/>
      <c r="AAR14" s="2858"/>
      <c r="AAS14" s="2858"/>
      <c r="AAT14" s="2858"/>
      <c r="AAU14" s="2858"/>
      <c r="AAV14" s="2858"/>
      <c r="AAW14" s="2858"/>
      <c r="AAX14" s="2858"/>
      <c r="AAY14" s="2858"/>
      <c r="AAZ14" s="2858"/>
      <c r="ABA14" s="2858"/>
      <c r="ABB14" s="2858"/>
      <c r="ABC14" s="2858"/>
      <c r="ABD14" s="2858"/>
      <c r="ABE14" s="2858"/>
      <c r="ABF14" s="2858"/>
      <c r="ABG14" s="2858"/>
      <c r="ABH14" s="2858"/>
      <c r="ABI14" s="2858"/>
      <c r="ABJ14" s="2858"/>
      <c r="ABK14" s="2858"/>
      <c r="ABL14" s="2858"/>
      <c r="ABM14" s="2858"/>
      <c r="ABN14" s="2858"/>
      <c r="ABO14" s="2858"/>
      <c r="ABP14" s="2858"/>
      <c r="ABQ14" s="2858"/>
      <c r="ABR14" s="2858"/>
      <c r="ABS14" s="2858"/>
      <c r="ABT14" s="2858"/>
      <c r="ABU14" s="2858"/>
      <c r="ABV14" s="2858"/>
      <c r="ABW14" s="2858"/>
      <c r="ABX14" s="2858"/>
      <c r="ABY14" s="2858"/>
      <c r="ABZ14" s="2858"/>
      <c r="ACA14" s="2858"/>
      <c r="ACB14" s="2858"/>
      <c r="ACC14" s="2858"/>
      <c r="ACD14" s="2858"/>
      <c r="ACE14" s="2858"/>
      <c r="ACF14" s="2858"/>
      <c r="ACG14" s="2858"/>
      <c r="ACH14" s="2858"/>
      <c r="ACI14" s="2858"/>
      <c r="ACJ14" s="2858"/>
      <c r="ACK14" s="2858"/>
      <c r="ACL14" s="2858"/>
      <c r="ACM14" s="2858"/>
      <c r="ACN14" s="2858"/>
      <c r="ACO14" s="2858"/>
      <c r="ACP14" s="2858"/>
      <c r="ACQ14" s="2858"/>
      <c r="ACR14" s="2858"/>
      <c r="ACS14" s="2858"/>
      <c r="ACT14" s="2858"/>
      <c r="ACU14" s="2858"/>
      <c r="ACV14" s="2858"/>
      <c r="ACW14" s="2858"/>
      <c r="ACX14" s="2858"/>
      <c r="ACY14" s="2858"/>
      <c r="ACZ14" s="2858"/>
      <c r="ADA14" s="2858"/>
      <c r="ADB14" s="2858"/>
      <c r="ADC14" s="2858"/>
      <c r="ADD14" s="2858"/>
      <c r="ADE14" s="2858"/>
      <c r="ADF14" s="2858"/>
      <c r="ADG14" s="2858"/>
      <c r="ADH14" s="2858"/>
      <c r="ADI14" s="2858"/>
      <c r="ADJ14" s="2858"/>
      <c r="ADK14" s="2858"/>
      <c r="ADL14" s="2858"/>
      <c r="ADM14" s="2858"/>
      <c r="ADN14" s="2858"/>
      <c r="ADO14" s="2858"/>
      <c r="ADP14" s="2858"/>
      <c r="ADQ14" s="2858"/>
      <c r="ADR14" s="2858"/>
      <c r="ADS14" s="2858"/>
      <c r="ADT14" s="2858"/>
      <c r="ADU14" s="2858"/>
      <c r="ADV14" s="2858"/>
      <c r="ADW14" s="2858"/>
      <c r="ADX14" s="2858"/>
      <c r="ADY14" s="2858"/>
      <c r="ADZ14" s="2858"/>
      <c r="AEA14" s="2858"/>
      <c r="AEB14" s="2858"/>
      <c r="AEC14" s="2858"/>
      <c r="AED14" s="2858"/>
      <c r="AEE14" s="2858"/>
      <c r="AEF14" s="2858"/>
      <c r="AEG14" s="2858"/>
      <c r="AEH14" s="2858"/>
      <c r="AEI14" s="2858"/>
      <c r="AEJ14" s="2858"/>
      <c r="AEK14" s="2858"/>
      <c r="AEL14" s="2858"/>
      <c r="AEM14" s="2858"/>
      <c r="AEN14" s="2858"/>
      <c r="AEO14" s="2858"/>
      <c r="AEP14" s="2858"/>
      <c r="AEQ14" s="2858"/>
      <c r="AER14" s="2858"/>
      <c r="AES14" s="2858"/>
      <c r="AET14" s="2858"/>
      <c r="AEU14" s="2858"/>
      <c r="AEV14" s="2858"/>
      <c r="AEW14" s="2858"/>
      <c r="AEX14" s="2858"/>
      <c r="AEY14" s="2858"/>
      <c r="AEZ14" s="2858"/>
      <c r="AFA14" s="2858"/>
      <c r="AFB14" s="2858"/>
      <c r="AFC14" s="2858"/>
      <c r="AFD14" s="2858"/>
      <c r="AFE14" s="2858"/>
      <c r="AFF14" s="2858"/>
      <c r="AFG14" s="2858"/>
      <c r="AFH14" s="2858"/>
      <c r="AFI14" s="2858"/>
      <c r="AFJ14" s="2858"/>
      <c r="AFK14" s="2858"/>
      <c r="AFL14" s="2858"/>
      <c r="AFM14" s="2858"/>
      <c r="AFN14" s="2858"/>
      <c r="AFO14" s="2858"/>
      <c r="AFP14" s="2858"/>
      <c r="AFQ14" s="2858"/>
      <c r="AFR14" s="2858"/>
      <c r="AFS14" s="2858"/>
      <c r="AFT14" s="2858"/>
      <c r="AFU14" s="2858"/>
      <c r="AFV14" s="2858"/>
      <c r="AFW14" s="2858"/>
      <c r="AFX14" s="2858"/>
      <c r="AFY14" s="2858"/>
      <c r="AFZ14" s="2858"/>
      <c r="AGA14" s="2858"/>
      <c r="AGB14" s="2858"/>
      <c r="AGC14" s="2858"/>
      <c r="AGD14" s="2858"/>
      <c r="AGE14" s="2858"/>
      <c r="AGF14" s="2858"/>
      <c r="AGG14" s="2858"/>
      <c r="AGH14" s="2858"/>
      <c r="AGI14" s="2858"/>
      <c r="AGJ14" s="2858"/>
      <c r="AGK14" s="2858"/>
      <c r="AGL14" s="2858"/>
      <c r="AGM14" s="2858"/>
      <c r="AGN14" s="2858"/>
      <c r="AGO14" s="2858"/>
      <c r="AGP14" s="2858"/>
      <c r="AGQ14" s="2858"/>
      <c r="AGR14" s="2858"/>
      <c r="AGS14" s="2858"/>
      <c r="AGT14" s="2858"/>
      <c r="AGU14" s="2858"/>
      <c r="AGV14" s="2858"/>
      <c r="AGW14" s="2858"/>
      <c r="AGX14" s="2858"/>
      <c r="AGY14" s="2858"/>
      <c r="AGZ14" s="2858"/>
      <c r="AHA14" s="2858"/>
      <c r="AHB14" s="2858"/>
      <c r="AHC14" s="2858"/>
      <c r="AHD14" s="2858"/>
      <c r="AHE14" s="2858"/>
      <c r="AHF14" s="2858"/>
      <c r="AHG14" s="2858"/>
      <c r="AHH14" s="2858"/>
      <c r="AHI14" s="2858"/>
      <c r="AHJ14" s="2858"/>
      <c r="AHK14" s="2858"/>
      <c r="AHL14" s="2858"/>
      <c r="AHM14" s="2858"/>
      <c r="AHN14" s="2858"/>
      <c r="AHO14" s="2858"/>
      <c r="AHP14" s="2858"/>
      <c r="AHQ14" s="2858"/>
      <c r="AHR14" s="2858"/>
      <c r="AHS14" s="2858"/>
      <c r="AHT14" s="2858"/>
      <c r="AHU14" s="2858"/>
      <c r="AHV14" s="2858"/>
      <c r="AHW14" s="2858"/>
      <c r="AHX14" s="2858"/>
      <c r="AHY14" s="2858"/>
      <c r="AHZ14" s="2858"/>
      <c r="AIA14" s="2858"/>
      <c r="AIB14" s="2858"/>
      <c r="AIC14" s="2858"/>
      <c r="AID14" s="2858"/>
      <c r="AIE14" s="2858"/>
      <c r="AIF14" s="2858"/>
      <c r="AIG14" s="2858"/>
      <c r="AIH14" s="2858"/>
      <c r="AII14" s="2858"/>
      <c r="AIJ14" s="2858"/>
      <c r="AIK14" s="2858"/>
      <c r="AIL14" s="2858"/>
      <c r="AIM14" s="2858"/>
      <c r="AIN14" s="2858"/>
      <c r="AIO14" s="2858"/>
      <c r="AIP14" s="2858"/>
      <c r="AIQ14" s="2858"/>
      <c r="AIR14" s="2858"/>
      <c r="AIS14" s="2858"/>
      <c r="AIT14" s="2858"/>
      <c r="AIU14" s="2858"/>
      <c r="AIV14" s="2858"/>
      <c r="AIW14" s="2858"/>
      <c r="AIX14" s="2858"/>
      <c r="AIY14" s="2858"/>
      <c r="AIZ14" s="2858"/>
      <c r="AJA14" s="2858"/>
      <c r="AJB14" s="2858"/>
      <c r="AJC14" s="2858"/>
      <c r="AJD14" s="2858"/>
      <c r="AJE14" s="2858"/>
      <c r="AJF14" s="2858"/>
      <c r="AJG14" s="2858"/>
      <c r="AJH14" s="2858"/>
      <c r="AJI14" s="2858"/>
      <c r="AJJ14" s="2858"/>
      <c r="AJK14" s="2858"/>
      <c r="AJL14" s="2858"/>
      <c r="AJM14" s="2858"/>
      <c r="AJN14" s="2858"/>
      <c r="AJO14" s="2858"/>
      <c r="AJP14" s="2858"/>
      <c r="AJQ14" s="2858"/>
      <c r="AJR14" s="2858"/>
      <c r="AJS14" s="2858"/>
      <c r="AJT14" s="2858"/>
      <c r="AJU14" s="2858"/>
      <c r="AJV14" s="2858"/>
      <c r="AJW14" s="2858"/>
      <c r="AJX14" s="2858"/>
      <c r="AJY14" s="2858"/>
      <c r="AJZ14" s="2858"/>
      <c r="AKA14" s="2858"/>
      <c r="AKB14" s="2858"/>
      <c r="AKC14" s="2858"/>
      <c r="AKD14" s="2858"/>
      <c r="AKE14" s="2858"/>
      <c r="AKF14" s="2858"/>
      <c r="AKG14" s="2858"/>
      <c r="AKH14" s="2858"/>
      <c r="AKI14" s="2858"/>
      <c r="AKJ14" s="2858"/>
      <c r="AKK14" s="2858"/>
      <c r="AKL14" s="2858"/>
      <c r="AKM14" s="2858"/>
      <c r="AKN14" s="2858"/>
      <c r="AKO14" s="2858"/>
      <c r="AKP14" s="2858"/>
      <c r="AKQ14" s="2858"/>
      <c r="AKR14" s="2858"/>
      <c r="AKS14" s="2858"/>
      <c r="AKT14" s="2858"/>
      <c r="AKU14" s="2858"/>
      <c r="AKV14" s="2858"/>
      <c r="AKW14" s="2858"/>
      <c r="AKX14" s="2858"/>
      <c r="AKY14" s="2858"/>
      <c r="AKZ14" s="2858"/>
      <c r="ALA14" s="2858"/>
      <c r="ALB14" s="2858"/>
      <c r="ALC14" s="2858"/>
      <c r="ALD14" s="2858"/>
      <c r="ALE14" s="2858"/>
      <c r="ALF14" s="2858"/>
      <c r="ALG14" s="2858"/>
      <c r="ALH14" s="2858"/>
      <c r="ALI14" s="2858"/>
      <c r="ALJ14" s="2858"/>
      <c r="ALK14" s="2858"/>
      <c r="ALL14" s="2858"/>
      <c r="ALM14" s="2858"/>
      <c r="ALN14" s="2858"/>
      <c r="ALO14" s="2858"/>
      <c r="ALP14" s="2858"/>
      <c r="ALQ14" s="2858"/>
      <c r="ALR14" s="2858"/>
      <c r="ALS14" s="2858"/>
      <c r="ALT14" s="2858"/>
      <c r="ALU14" s="2858"/>
      <c r="ALV14" s="2858"/>
      <c r="ALW14" s="2858"/>
      <c r="ALX14" s="2858"/>
      <c r="ALY14" s="2858"/>
      <c r="ALZ14" s="2858"/>
      <c r="AMA14" s="2858"/>
      <c r="AMB14" s="2858"/>
      <c r="AMC14" s="2858"/>
      <c r="AMD14" s="2858"/>
      <c r="AME14" s="2858"/>
      <c r="AMF14" s="2858"/>
      <c r="AMG14" s="2858"/>
      <c r="AMH14" s="2858"/>
      <c r="AMI14" s="2858"/>
      <c r="AMJ14" s="2858"/>
      <c r="AMK14" s="2858"/>
      <c r="AML14" s="2858"/>
      <c r="AMM14" s="2858"/>
      <c r="AMN14" s="2858"/>
      <c r="AMO14" s="2858"/>
      <c r="AMP14" s="2858"/>
      <c r="AMQ14" s="2858"/>
      <c r="AMR14" s="2858"/>
      <c r="AMS14" s="2858"/>
      <c r="AMT14" s="2858"/>
      <c r="AMU14" s="2858"/>
      <c r="AMV14" s="2858"/>
      <c r="AMW14" s="2858"/>
      <c r="AMX14" s="2858"/>
      <c r="AMY14" s="2858"/>
      <c r="AMZ14" s="2858"/>
      <c r="ANA14" s="2858"/>
      <c r="ANB14" s="2858"/>
      <c r="ANC14" s="2858"/>
      <c r="AND14" s="2858"/>
      <c r="ANE14" s="2858"/>
      <c r="ANF14" s="2858"/>
      <c r="ANG14" s="2858"/>
      <c r="ANH14" s="2858"/>
      <c r="ANI14" s="2858"/>
      <c r="ANJ14" s="2858"/>
      <c r="ANK14" s="2858"/>
      <c r="ANL14" s="2858"/>
      <c r="ANM14" s="2858"/>
      <c r="ANN14" s="2858"/>
      <c r="ANO14" s="2858"/>
      <c r="ANP14" s="2858"/>
      <c r="ANQ14" s="2858"/>
      <c r="ANR14" s="2858"/>
      <c r="ANS14" s="2858"/>
      <c r="ANT14" s="2858"/>
      <c r="ANU14" s="2858"/>
      <c r="ANV14" s="2858"/>
      <c r="ANW14" s="2858"/>
      <c r="ANX14" s="2858"/>
      <c r="ANY14" s="2858"/>
      <c r="ANZ14" s="2858"/>
      <c r="AOA14" s="2858"/>
      <c r="AOB14" s="2858"/>
      <c r="AOC14" s="2858"/>
      <c r="AOD14" s="2858"/>
      <c r="AOE14" s="2858"/>
      <c r="AOF14" s="2858"/>
      <c r="AOG14" s="2858"/>
      <c r="AOH14" s="2858"/>
      <c r="AOI14" s="2858"/>
      <c r="AOJ14" s="2858"/>
      <c r="AOK14" s="2858"/>
      <c r="AOL14" s="2858"/>
      <c r="AOM14" s="2858"/>
      <c r="AON14" s="2858"/>
      <c r="AOO14" s="2858"/>
      <c r="AOP14" s="2858"/>
      <c r="AOQ14" s="2858"/>
      <c r="AOR14" s="2858"/>
      <c r="AOS14" s="2858"/>
      <c r="AOT14" s="2858"/>
      <c r="AOU14" s="2858"/>
      <c r="AOV14" s="2858"/>
      <c r="AOW14" s="2858"/>
      <c r="AOX14" s="2858"/>
      <c r="AOY14" s="2858"/>
      <c r="AOZ14" s="2858"/>
      <c r="APA14" s="2858"/>
      <c r="APB14" s="2858"/>
      <c r="APC14" s="2858"/>
      <c r="APD14" s="2858"/>
      <c r="APE14" s="2858"/>
      <c r="APF14" s="2858"/>
      <c r="APG14" s="2858"/>
      <c r="APH14" s="2858"/>
      <c r="API14" s="2858"/>
      <c r="APJ14" s="2858"/>
      <c r="APK14" s="2858"/>
      <c r="APL14" s="2858"/>
      <c r="APM14" s="2858"/>
      <c r="APN14" s="2858"/>
      <c r="APO14" s="2858"/>
      <c r="APP14" s="2858"/>
      <c r="APQ14" s="2858"/>
      <c r="APR14" s="2858"/>
      <c r="APS14" s="2858"/>
      <c r="APT14" s="2858"/>
      <c r="APU14" s="2858"/>
      <c r="APV14" s="2858"/>
      <c r="APW14" s="2858"/>
      <c r="APX14" s="2858"/>
      <c r="APY14" s="2858"/>
      <c r="APZ14" s="2858"/>
      <c r="AQA14" s="2858"/>
      <c r="AQB14" s="2858"/>
      <c r="AQC14" s="2858"/>
      <c r="AQD14" s="2858"/>
      <c r="AQE14" s="2858"/>
      <c r="AQF14" s="2858"/>
      <c r="AQG14" s="2858"/>
      <c r="AQH14" s="2858"/>
      <c r="AQI14" s="2858"/>
      <c r="AQJ14" s="2858"/>
      <c r="AQK14" s="2858"/>
      <c r="AQL14" s="2858"/>
      <c r="AQM14" s="2858"/>
      <c r="AQN14" s="2858"/>
      <c r="AQO14" s="2858"/>
      <c r="AQP14" s="2858"/>
      <c r="AQQ14" s="2858"/>
      <c r="AQR14" s="2858"/>
      <c r="AQS14" s="2858"/>
      <c r="AQT14" s="2858"/>
      <c r="AQU14" s="2858"/>
      <c r="AQV14" s="2858"/>
      <c r="AQW14" s="2858"/>
      <c r="AQX14" s="2858"/>
      <c r="AQY14" s="2858"/>
      <c r="AQZ14" s="2858"/>
      <c r="ARA14" s="2858"/>
      <c r="ARB14" s="2858"/>
      <c r="ARC14" s="2858"/>
      <c r="ARD14" s="2858"/>
      <c r="ARE14" s="2858"/>
      <c r="ARF14" s="2858"/>
      <c r="ARG14" s="2858"/>
      <c r="ARH14" s="2858"/>
      <c r="ARI14" s="2858"/>
      <c r="ARJ14" s="2858"/>
      <c r="ARK14" s="2858"/>
      <c r="ARL14" s="2858"/>
      <c r="ARM14" s="2858"/>
      <c r="ARN14" s="2858"/>
      <c r="ARO14" s="2858"/>
      <c r="ARP14" s="2858"/>
      <c r="ARQ14" s="2858"/>
      <c r="ARR14" s="2858"/>
      <c r="ARS14" s="2858"/>
      <c r="ART14" s="2858"/>
      <c r="ARU14" s="2858"/>
      <c r="ARV14" s="2858"/>
      <c r="ARW14" s="2858"/>
      <c r="ARX14" s="2858"/>
      <c r="ARY14" s="2858"/>
      <c r="ARZ14" s="2858"/>
      <c r="ASA14" s="2858"/>
      <c r="ASB14" s="2858"/>
      <c r="ASC14" s="2858"/>
      <c r="ASD14" s="2858"/>
      <c r="ASE14" s="2858"/>
      <c r="ASF14" s="2858"/>
      <c r="ASG14" s="2858"/>
      <c r="ASH14" s="2858"/>
      <c r="ASI14" s="2858"/>
      <c r="ASJ14" s="2858"/>
      <c r="ASK14" s="2858"/>
      <c r="ASL14" s="2858"/>
      <c r="ASM14" s="2858"/>
      <c r="ASN14" s="2858"/>
      <c r="ASO14" s="2858"/>
      <c r="ASP14" s="2858"/>
      <c r="ASQ14" s="2858"/>
      <c r="ASR14" s="2858"/>
      <c r="ASS14" s="2858"/>
      <c r="AST14" s="2858"/>
      <c r="ASU14" s="2858"/>
      <c r="ASV14" s="2858"/>
      <c r="ASW14" s="2858"/>
      <c r="ASX14" s="2858"/>
      <c r="ASY14" s="2858"/>
      <c r="ASZ14" s="2858"/>
      <c r="ATA14" s="2858"/>
      <c r="ATB14" s="2858"/>
      <c r="ATC14" s="2858"/>
      <c r="ATD14" s="2858"/>
      <c r="ATE14" s="2858"/>
      <c r="ATF14" s="2858"/>
      <c r="ATG14" s="2858"/>
      <c r="ATH14" s="2858"/>
      <c r="ATI14" s="2858"/>
      <c r="ATJ14" s="2858"/>
      <c r="ATK14" s="2858"/>
      <c r="ATL14" s="2858"/>
      <c r="ATM14" s="2858"/>
      <c r="ATN14" s="2858"/>
      <c r="ATO14" s="2858"/>
      <c r="ATP14" s="2858"/>
      <c r="ATQ14" s="2858"/>
      <c r="ATR14" s="2858"/>
      <c r="ATS14" s="2858"/>
      <c r="ATT14" s="2858"/>
      <c r="ATU14" s="2858"/>
      <c r="ATV14" s="2858"/>
      <c r="ATW14" s="2858"/>
      <c r="ATX14" s="2858"/>
      <c r="ATY14" s="2858"/>
      <c r="ATZ14" s="2858"/>
      <c r="AUA14" s="2858"/>
      <c r="AUB14" s="2858"/>
      <c r="AUC14" s="2858"/>
      <c r="AUD14" s="2858"/>
      <c r="AUE14" s="2858"/>
      <c r="AUF14" s="2858"/>
      <c r="AUG14" s="2858"/>
      <c r="AUH14" s="2858"/>
      <c r="AUI14" s="2858"/>
      <c r="AUJ14" s="2858"/>
      <c r="AUK14" s="2858"/>
      <c r="AUL14" s="2858"/>
      <c r="AUM14" s="2858"/>
      <c r="AUN14" s="2858"/>
      <c r="AUO14" s="2858"/>
      <c r="AUP14" s="2858"/>
      <c r="AUQ14" s="2858"/>
      <c r="AUR14" s="2858"/>
      <c r="AUS14" s="2858"/>
      <c r="AUT14" s="2858"/>
      <c r="AUU14" s="2858"/>
      <c r="AUV14" s="2858"/>
      <c r="AUW14" s="2858"/>
      <c r="AUX14" s="2858"/>
      <c r="AUY14" s="2858"/>
      <c r="AUZ14" s="2858"/>
      <c r="AVA14" s="2858"/>
      <c r="AVB14" s="2858"/>
      <c r="AVC14" s="2858"/>
      <c r="AVD14" s="2858"/>
      <c r="AVE14" s="2858"/>
      <c r="AVF14" s="2858"/>
      <c r="AVG14" s="2858"/>
      <c r="AVH14" s="2858"/>
      <c r="AVI14" s="2858"/>
      <c r="AVJ14" s="2858"/>
      <c r="AVK14" s="2858"/>
      <c r="AVL14" s="2858"/>
      <c r="AVM14" s="2858"/>
      <c r="AVN14" s="2858"/>
      <c r="AVO14" s="2858"/>
      <c r="AVP14" s="2858"/>
      <c r="AVQ14" s="2858"/>
      <c r="AVR14" s="2858"/>
      <c r="AVS14" s="2858"/>
      <c r="AVT14" s="2858"/>
      <c r="AVU14" s="2858"/>
      <c r="AVV14" s="2858"/>
      <c r="AVW14" s="2858"/>
      <c r="AVX14" s="2858"/>
      <c r="AVY14" s="2858"/>
      <c r="AVZ14" s="2858"/>
      <c r="AWA14" s="2858"/>
      <c r="AWB14" s="2858"/>
      <c r="AWC14" s="2858"/>
      <c r="AWD14" s="2858"/>
      <c r="AWE14" s="2858"/>
      <c r="AWF14" s="2858"/>
      <c r="AWG14" s="2858"/>
      <c r="AWH14" s="2858"/>
      <c r="AWI14" s="2858"/>
      <c r="AWJ14" s="2858"/>
      <c r="AWK14" s="2858"/>
      <c r="AWL14" s="2858"/>
      <c r="AWM14" s="2858"/>
      <c r="AWN14" s="2858"/>
      <c r="AWO14" s="2858"/>
      <c r="AWP14" s="2858"/>
      <c r="AWQ14" s="2858"/>
      <c r="AWR14" s="2858"/>
      <c r="AWS14" s="2858"/>
      <c r="AWT14" s="2858"/>
      <c r="AWU14" s="2858"/>
      <c r="AWV14" s="2858"/>
      <c r="AWW14" s="2858"/>
      <c r="AWX14" s="2858"/>
      <c r="AWY14" s="2858"/>
      <c r="AWZ14" s="2858"/>
      <c r="AXA14" s="2858"/>
      <c r="AXB14" s="2858"/>
      <c r="AXC14" s="2858"/>
      <c r="AXD14" s="2858"/>
      <c r="AXE14" s="2858"/>
      <c r="AXF14" s="2858"/>
      <c r="AXG14" s="2858"/>
      <c r="AXH14" s="2858"/>
      <c r="AXI14" s="2858"/>
      <c r="AXJ14" s="2858"/>
      <c r="AXK14" s="2858"/>
      <c r="AXL14" s="2858"/>
      <c r="AXM14" s="2858"/>
      <c r="AXN14" s="2858"/>
      <c r="AXO14" s="2858"/>
      <c r="AXP14" s="2858"/>
      <c r="AXQ14" s="2858"/>
      <c r="AXR14" s="2858"/>
      <c r="AXS14" s="2858"/>
      <c r="AXT14" s="2858"/>
      <c r="AXU14" s="2858"/>
      <c r="AXV14" s="2858"/>
      <c r="AXW14" s="2858"/>
      <c r="AXX14" s="2858"/>
      <c r="AXY14" s="2858"/>
      <c r="AXZ14" s="2858"/>
      <c r="AYA14" s="2858"/>
      <c r="AYB14" s="2858"/>
      <c r="AYC14" s="2858"/>
      <c r="AYD14" s="2858"/>
      <c r="AYE14" s="2858"/>
      <c r="AYF14" s="2858"/>
      <c r="AYG14" s="2858"/>
      <c r="AYH14" s="2858"/>
      <c r="AYI14" s="2858"/>
      <c r="AYJ14" s="2858"/>
      <c r="AYK14" s="2858"/>
      <c r="AYL14" s="2858"/>
      <c r="AYM14" s="2858"/>
      <c r="AYN14" s="2858"/>
      <c r="AYO14" s="2858"/>
      <c r="AYP14" s="2858"/>
      <c r="AYQ14" s="2858"/>
      <c r="AYR14" s="2858"/>
      <c r="AYS14" s="2858"/>
      <c r="AYT14" s="2858"/>
      <c r="AYU14" s="2858"/>
      <c r="AYV14" s="2858"/>
      <c r="AYW14" s="2858"/>
      <c r="AYX14" s="2858"/>
      <c r="AYY14" s="2858"/>
      <c r="AYZ14" s="2858"/>
      <c r="AZA14" s="2858"/>
      <c r="AZB14" s="2858"/>
      <c r="AZC14" s="2858"/>
      <c r="AZD14" s="2858"/>
      <c r="AZE14" s="2858"/>
      <c r="AZF14" s="2858"/>
      <c r="AZG14" s="2858"/>
      <c r="AZH14" s="2858"/>
      <c r="AZI14" s="2858"/>
      <c r="AZJ14" s="2858"/>
      <c r="AZK14" s="2858"/>
      <c r="AZL14" s="2858"/>
      <c r="AZM14" s="2858"/>
      <c r="AZN14" s="2858"/>
      <c r="AZO14" s="2858"/>
      <c r="AZP14" s="2858"/>
      <c r="AZQ14" s="2858"/>
      <c r="AZR14" s="2858"/>
      <c r="AZS14" s="2858"/>
      <c r="AZT14" s="2858"/>
      <c r="AZU14" s="2858"/>
      <c r="AZV14" s="2858"/>
      <c r="AZW14" s="2858"/>
      <c r="AZX14" s="2858"/>
      <c r="AZY14" s="2858"/>
      <c r="AZZ14" s="2858"/>
      <c r="BAA14" s="2858"/>
      <c r="BAB14" s="2858"/>
      <c r="BAC14" s="2858"/>
      <c r="BAD14" s="2858"/>
      <c r="BAE14" s="2858"/>
      <c r="BAF14" s="2858"/>
      <c r="BAG14" s="2858"/>
      <c r="BAH14" s="2858"/>
      <c r="BAI14" s="2858"/>
      <c r="BAJ14" s="2858"/>
      <c r="BAK14" s="2858"/>
      <c r="BAL14" s="2858"/>
      <c r="BAM14" s="2858"/>
      <c r="BAN14" s="2858"/>
      <c r="BAO14" s="2858"/>
      <c r="BAP14" s="2858"/>
      <c r="BAQ14" s="2858"/>
      <c r="BAR14" s="2858"/>
      <c r="BAS14" s="2858"/>
      <c r="BAT14" s="2858"/>
      <c r="BAU14" s="2858"/>
      <c r="BAV14" s="2858"/>
      <c r="BAW14" s="2858"/>
      <c r="BAX14" s="2858"/>
      <c r="BAY14" s="2858"/>
      <c r="BAZ14" s="2858"/>
      <c r="BBA14" s="2858"/>
      <c r="BBB14" s="2858"/>
      <c r="BBC14" s="2858"/>
      <c r="BBD14" s="2858"/>
      <c r="BBE14" s="2858"/>
      <c r="BBF14" s="2858"/>
      <c r="BBG14" s="2858"/>
      <c r="BBH14" s="2858"/>
      <c r="BBI14" s="2858"/>
      <c r="BBJ14" s="2858"/>
      <c r="BBK14" s="2858"/>
      <c r="BBL14" s="2858"/>
      <c r="BBM14" s="2858"/>
      <c r="BBN14" s="2858"/>
      <c r="BBO14" s="2858"/>
      <c r="BBP14" s="2858"/>
      <c r="BBQ14" s="2858"/>
      <c r="BBR14" s="2858"/>
      <c r="BBS14" s="2858"/>
      <c r="BBT14" s="2858"/>
      <c r="BBU14" s="2858"/>
      <c r="BBV14" s="2858"/>
      <c r="BBW14" s="2858"/>
      <c r="BBX14" s="2858"/>
      <c r="BBY14" s="2858"/>
      <c r="BBZ14" s="2858"/>
      <c r="BCA14" s="2858"/>
      <c r="BCB14" s="2858"/>
      <c r="BCC14" s="2858"/>
      <c r="BCD14" s="2858"/>
      <c r="BCE14" s="2858"/>
      <c r="BCF14" s="2858"/>
      <c r="BCG14" s="2858"/>
      <c r="BCH14" s="2858"/>
      <c r="BCI14" s="2858"/>
      <c r="BCJ14" s="2858"/>
      <c r="BCK14" s="2858"/>
      <c r="BCL14" s="2858"/>
      <c r="BCM14" s="2858"/>
      <c r="BCN14" s="2858"/>
      <c r="BCO14" s="2858"/>
      <c r="BCP14" s="2858"/>
      <c r="BCQ14" s="2858"/>
      <c r="BCR14" s="2858"/>
      <c r="BCS14" s="2858"/>
      <c r="BCT14" s="2858"/>
      <c r="BCU14" s="2858"/>
      <c r="BCV14" s="2858"/>
      <c r="BCW14" s="2858"/>
      <c r="BCX14" s="2858"/>
      <c r="BCY14" s="2858"/>
      <c r="BCZ14" s="2858"/>
      <c r="BDA14" s="2858"/>
      <c r="BDB14" s="2858"/>
      <c r="BDC14" s="2858"/>
      <c r="BDD14" s="2858"/>
      <c r="BDE14" s="2858"/>
      <c r="BDF14" s="2858"/>
      <c r="BDG14" s="2858"/>
      <c r="BDH14" s="2858"/>
      <c r="BDI14" s="2858"/>
      <c r="BDJ14" s="2858"/>
      <c r="BDK14" s="2858"/>
      <c r="BDL14" s="2858"/>
      <c r="BDM14" s="2858"/>
      <c r="BDN14" s="2858"/>
      <c r="BDO14" s="2858"/>
      <c r="BDP14" s="2858"/>
      <c r="BDQ14" s="2858"/>
      <c r="BDR14" s="2858"/>
      <c r="BDS14" s="2858"/>
      <c r="BDT14" s="2858"/>
      <c r="BDU14" s="2858"/>
      <c r="BDV14" s="2858"/>
      <c r="BDW14" s="2858"/>
      <c r="BDX14" s="2858"/>
      <c r="BDY14" s="2858"/>
      <c r="BDZ14" s="2858"/>
      <c r="BEA14" s="2858"/>
      <c r="BEB14" s="2858"/>
      <c r="BEC14" s="2858"/>
      <c r="BED14" s="2858"/>
      <c r="BEE14" s="2858"/>
      <c r="BEF14" s="2858"/>
      <c r="BEG14" s="2858"/>
      <c r="BEH14" s="2858"/>
      <c r="BEI14" s="2858"/>
      <c r="BEJ14" s="2858"/>
      <c r="BEK14" s="2858"/>
      <c r="BEL14" s="2858"/>
      <c r="BEM14" s="2858"/>
      <c r="BEN14" s="2858"/>
      <c r="BEO14" s="2858"/>
      <c r="BEP14" s="2858"/>
      <c r="BEQ14" s="2858"/>
      <c r="BER14" s="2858"/>
      <c r="BES14" s="2858"/>
      <c r="BET14" s="2858"/>
      <c r="BEU14" s="2858"/>
      <c r="BEV14" s="2858"/>
      <c r="BEW14" s="2858"/>
      <c r="BEX14" s="2858"/>
      <c r="BEY14" s="2858"/>
      <c r="BEZ14" s="2858"/>
      <c r="BFA14" s="2858"/>
      <c r="BFB14" s="2858"/>
      <c r="BFC14" s="2858"/>
      <c r="BFD14" s="2858"/>
      <c r="BFE14" s="2858"/>
      <c r="BFF14" s="2858"/>
      <c r="BFG14" s="2858"/>
      <c r="BFH14" s="2858"/>
      <c r="BFI14" s="2858"/>
      <c r="BFJ14" s="2858"/>
      <c r="BFK14" s="2858"/>
      <c r="BFL14" s="2858"/>
      <c r="BFM14" s="2858"/>
      <c r="BFN14" s="2858"/>
      <c r="BFO14" s="2858"/>
      <c r="BFP14" s="2858"/>
      <c r="BFQ14" s="2858"/>
      <c r="BFR14" s="2858"/>
      <c r="BFS14" s="2858"/>
      <c r="BFT14" s="2858"/>
      <c r="BFU14" s="2858"/>
      <c r="BFV14" s="2858"/>
      <c r="BFW14" s="2858"/>
      <c r="BFX14" s="2858"/>
      <c r="BFY14" s="2858"/>
      <c r="BFZ14" s="2858"/>
      <c r="BGA14" s="2858"/>
      <c r="BGB14" s="2858"/>
      <c r="BGC14" s="2858"/>
      <c r="BGD14" s="2858"/>
      <c r="BGE14" s="2858"/>
      <c r="BGF14" s="2858"/>
      <c r="BGG14" s="2858"/>
      <c r="BGH14" s="2858"/>
      <c r="BGI14" s="2858"/>
      <c r="BGJ14" s="2858"/>
      <c r="BGK14" s="2858"/>
      <c r="BGL14" s="2858"/>
      <c r="BGM14" s="2858"/>
      <c r="BGN14" s="2858"/>
      <c r="BGO14" s="2858"/>
      <c r="BGP14" s="2858"/>
      <c r="BGQ14" s="2858"/>
      <c r="BGR14" s="2858"/>
      <c r="BGS14" s="2858"/>
      <c r="BGT14" s="2858"/>
      <c r="BGU14" s="2858"/>
      <c r="BGV14" s="2858"/>
      <c r="BGW14" s="2858"/>
      <c r="BGX14" s="2858"/>
      <c r="BGY14" s="2858"/>
      <c r="BGZ14" s="2858"/>
      <c r="BHA14" s="2858"/>
      <c r="BHB14" s="2858"/>
      <c r="BHC14" s="2858"/>
      <c r="BHD14" s="2858"/>
      <c r="BHE14" s="2858"/>
      <c r="BHF14" s="2858"/>
      <c r="BHG14" s="2858"/>
      <c r="BHH14" s="2858"/>
      <c r="BHI14" s="2858"/>
      <c r="BHJ14" s="2858"/>
      <c r="BHK14" s="2858"/>
      <c r="BHL14" s="2858"/>
      <c r="BHM14" s="2858"/>
      <c r="BHN14" s="2858"/>
      <c r="BHO14" s="2858"/>
      <c r="BHP14" s="2858"/>
      <c r="BHQ14" s="2858"/>
      <c r="BHR14" s="2858"/>
      <c r="BHS14" s="2858"/>
      <c r="BHT14" s="2858"/>
      <c r="BHU14" s="2858"/>
      <c r="BHV14" s="2858"/>
      <c r="BHW14" s="2858"/>
      <c r="BHX14" s="2858"/>
      <c r="BHY14" s="2858"/>
      <c r="BHZ14" s="2858"/>
      <c r="BIA14" s="2858"/>
      <c r="BIB14" s="2858"/>
      <c r="BIC14" s="2858"/>
      <c r="BID14" s="2858"/>
      <c r="BIE14" s="2858"/>
      <c r="BIF14" s="2858"/>
      <c r="BIG14" s="2858"/>
      <c r="BIH14" s="2858"/>
      <c r="BII14" s="2858"/>
      <c r="BIJ14" s="2858"/>
      <c r="BIK14" s="2858"/>
      <c r="BIL14" s="2858"/>
      <c r="BIM14" s="2858"/>
      <c r="BIN14" s="2858"/>
      <c r="BIO14" s="2858"/>
      <c r="BIP14" s="2858"/>
      <c r="BIQ14" s="2858"/>
      <c r="BIR14" s="2858"/>
      <c r="BIS14" s="2858"/>
      <c r="BIT14" s="2858"/>
      <c r="BIU14" s="2858"/>
      <c r="BIV14" s="2858"/>
      <c r="BIW14" s="2858"/>
      <c r="BIX14" s="2858"/>
      <c r="BIY14" s="2858"/>
      <c r="BIZ14" s="2858"/>
      <c r="BJA14" s="2858"/>
      <c r="BJB14" s="2858"/>
      <c r="BJC14" s="2858"/>
      <c r="BJD14" s="2858"/>
      <c r="BJE14" s="2858"/>
      <c r="BJF14" s="2858"/>
      <c r="BJG14" s="2858"/>
      <c r="BJH14" s="2858"/>
      <c r="BJI14" s="2858"/>
      <c r="BJJ14" s="2858"/>
      <c r="BJK14" s="2858"/>
      <c r="BJL14" s="2858"/>
      <c r="BJM14" s="2858"/>
      <c r="BJN14" s="2858"/>
      <c r="BJO14" s="2858"/>
      <c r="BJP14" s="2858"/>
      <c r="BJQ14" s="2858"/>
      <c r="BJR14" s="2858"/>
      <c r="BJS14" s="2858"/>
      <c r="BJT14" s="2858"/>
      <c r="BJU14" s="2858"/>
      <c r="BJV14" s="2858"/>
      <c r="BJW14" s="2858"/>
      <c r="BJX14" s="2858"/>
      <c r="BJY14" s="2858"/>
      <c r="BJZ14" s="2858"/>
      <c r="BKA14" s="2858"/>
      <c r="BKB14" s="2858"/>
      <c r="BKC14" s="2858"/>
      <c r="BKD14" s="2858"/>
      <c r="BKE14" s="2858"/>
      <c r="BKF14" s="2858"/>
      <c r="BKG14" s="2858"/>
      <c r="BKH14" s="2858"/>
      <c r="BKI14" s="2858"/>
      <c r="BKJ14" s="2858"/>
      <c r="BKK14" s="2858"/>
      <c r="BKL14" s="2858"/>
      <c r="BKM14" s="2858"/>
      <c r="BKN14" s="2858"/>
      <c r="BKO14" s="2858"/>
      <c r="BKP14" s="2858"/>
      <c r="BKQ14" s="2858"/>
      <c r="BKR14" s="2858"/>
      <c r="BKS14" s="2858"/>
      <c r="BKT14" s="2858"/>
      <c r="BKU14" s="2858"/>
      <c r="BKV14" s="2858"/>
      <c r="BKW14" s="2858"/>
      <c r="BKX14" s="2858"/>
      <c r="BKY14" s="2858"/>
      <c r="BKZ14" s="2858"/>
      <c r="BLA14" s="2858"/>
      <c r="BLB14" s="2858"/>
      <c r="BLC14" s="2858"/>
      <c r="BLD14" s="2858"/>
      <c r="BLE14" s="2858"/>
      <c r="BLF14" s="2858"/>
      <c r="BLG14" s="2858"/>
      <c r="BLH14" s="2858"/>
      <c r="BLI14" s="2858"/>
      <c r="BLJ14" s="2858"/>
      <c r="BLK14" s="2858"/>
      <c r="BLL14" s="2858"/>
      <c r="BLM14" s="2858"/>
      <c r="BLN14" s="2858"/>
      <c r="BLO14" s="2858"/>
      <c r="BLP14" s="2858"/>
      <c r="BLQ14" s="2858"/>
      <c r="BLR14" s="2858"/>
      <c r="BLS14" s="2858"/>
      <c r="BLT14" s="2858"/>
      <c r="BLU14" s="2858"/>
      <c r="BLV14" s="2858"/>
      <c r="BLW14" s="2858"/>
      <c r="BLX14" s="2858"/>
      <c r="BLY14" s="2858"/>
      <c r="BLZ14" s="2858"/>
      <c r="BMA14" s="2858"/>
      <c r="BMB14" s="2858"/>
      <c r="BMC14" s="2858"/>
      <c r="BMD14" s="2858"/>
      <c r="BME14" s="2858"/>
      <c r="BMF14" s="2858"/>
      <c r="BMG14" s="2858"/>
      <c r="BMH14" s="2858"/>
      <c r="BMI14" s="2858"/>
      <c r="BMJ14" s="2858"/>
      <c r="BMK14" s="2858"/>
      <c r="BML14" s="2858"/>
      <c r="BMM14" s="2858"/>
      <c r="BMN14" s="2858"/>
      <c r="BMO14" s="2858"/>
      <c r="BMP14" s="2858"/>
      <c r="BMQ14" s="2858"/>
      <c r="BMR14" s="2858"/>
      <c r="BMS14" s="2858"/>
      <c r="BMT14" s="2858"/>
      <c r="BMU14" s="2858"/>
      <c r="BMV14" s="2858"/>
      <c r="BMW14" s="2858"/>
      <c r="BMX14" s="2858"/>
      <c r="BMY14" s="2858"/>
      <c r="BMZ14" s="2858"/>
      <c r="BNA14" s="2858"/>
      <c r="BNB14" s="2858"/>
      <c r="BNC14" s="2858"/>
      <c r="BND14" s="2858"/>
      <c r="BNE14" s="2858"/>
      <c r="BNF14" s="2858"/>
      <c r="BNG14" s="2858"/>
      <c r="BNH14" s="2858"/>
      <c r="BNI14" s="2858"/>
      <c r="BNJ14" s="2858"/>
      <c r="BNK14" s="2858"/>
      <c r="BNL14" s="2858"/>
      <c r="BNM14" s="2858"/>
      <c r="BNN14" s="2858"/>
      <c r="BNO14" s="2858"/>
      <c r="BNP14" s="2858"/>
      <c r="BNQ14" s="2858"/>
      <c r="BNR14" s="2858"/>
      <c r="BNS14" s="2858"/>
      <c r="BNT14" s="2858"/>
      <c r="BNU14" s="2858"/>
      <c r="BNV14" s="2858"/>
      <c r="BNW14" s="2858"/>
      <c r="BNX14" s="2858"/>
      <c r="BNY14" s="2858"/>
      <c r="BNZ14" s="2858"/>
      <c r="BOA14" s="2858"/>
      <c r="BOB14" s="2858"/>
      <c r="BOC14" s="2858"/>
      <c r="BOD14" s="2858"/>
      <c r="BOE14" s="2858"/>
      <c r="BOF14" s="2858"/>
      <c r="BOG14" s="2858"/>
      <c r="BOH14" s="2858"/>
      <c r="BOI14" s="2858"/>
      <c r="BOJ14" s="2858"/>
      <c r="BOK14" s="2858"/>
      <c r="BOL14" s="2858"/>
      <c r="BOM14" s="2858"/>
      <c r="BON14" s="2858"/>
      <c r="BOO14" s="2858"/>
      <c r="BOP14" s="2858"/>
      <c r="BOQ14" s="2858"/>
      <c r="BOR14" s="2858"/>
      <c r="BOS14" s="2858"/>
      <c r="BOT14" s="2858"/>
      <c r="BOU14" s="2858"/>
      <c r="BOV14" s="2858"/>
      <c r="BOW14" s="2858"/>
      <c r="BOX14" s="2858"/>
      <c r="BOY14" s="2858"/>
      <c r="BOZ14" s="2858"/>
      <c r="BPA14" s="2858"/>
      <c r="BPB14" s="2858"/>
      <c r="BPC14" s="2858"/>
      <c r="BPD14" s="2858"/>
      <c r="BPE14" s="2858"/>
      <c r="BPF14" s="2858"/>
      <c r="BPG14" s="2858"/>
      <c r="BPH14" s="2858"/>
      <c r="BPI14" s="2858"/>
      <c r="BPJ14" s="2858"/>
      <c r="BPK14" s="2858"/>
      <c r="BPL14" s="2858"/>
      <c r="BPM14" s="2858"/>
      <c r="BPN14" s="2858"/>
      <c r="BPO14" s="2858"/>
      <c r="BPP14" s="2858"/>
      <c r="BPQ14" s="2858"/>
      <c r="BPR14" s="2858"/>
      <c r="BPS14" s="2858"/>
      <c r="BPT14" s="2858"/>
      <c r="BPU14" s="2858"/>
      <c r="BPV14" s="2858"/>
      <c r="BPW14" s="2858"/>
      <c r="BPX14" s="2858"/>
      <c r="BPY14" s="2858"/>
      <c r="BPZ14" s="2858"/>
      <c r="BQA14" s="2858"/>
      <c r="BQB14" s="2858"/>
      <c r="BQC14" s="2858"/>
      <c r="BQD14" s="2858"/>
      <c r="BQE14" s="2858"/>
      <c r="BQF14" s="2858"/>
      <c r="BQG14" s="2858"/>
      <c r="BQH14" s="2858"/>
      <c r="BQI14" s="2858"/>
      <c r="BQJ14" s="2858"/>
      <c r="BQK14" s="2858"/>
      <c r="BQL14" s="2858"/>
      <c r="BQM14" s="2858"/>
      <c r="BQN14" s="2858"/>
      <c r="BQO14" s="2858"/>
      <c r="BQP14" s="2858"/>
      <c r="BQQ14" s="2858"/>
      <c r="BQR14" s="2858"/>
      <c r="BQS14" s="2858"/>
      <c r="BQT14" s="2858"/>
      <c r="BQU14" s="2858"/>
      <c r="BQV14" s="2858"/>
      <c r="BQW14" s="2858"/>
      <c r="BQX14" s="2858"/>
      <c r="BQY14" s="2858"/>
      <c r="BQZ14" s="2858"/>
      <c r="BRA14" s="2858"/>
      <c r="BRB14" s="2858"/>
      <c r="BRC14" s="2858"/>
      <c r="BRD14" s="2858"/>
      <c r="BRE14" s="2858"/>
      <c r="BRF14" s="2858"/>
      <c r="BRG14" s="2858"/>
      <c r="BRH14" s="2858"/>
      <c r="BRI14" s="2858"/>
      <c r="BRJ14" s="2858"/>
      <c r="BRK14" s="2858"/>
      <c r="BRL14" s="2858"/>
      <c r="BRM14" s="2858"/>
      <c r="BRN14" s="2858"/>
      <c r="BRO14" s="2858"/>
      <c r="BRP14" s="2858"/>
      <c r="BRQ14" s="2858"/>
      <c r="BRR14" s="2858"/>
      <c r="BRS14" s="2858"/>
      <c r="BRT14" s="2858"/>
      <c r="BRU14" s="2858"/>
      <c r="BRV14" s="2858"/>
      <c r="BRW14" s="2858"/>
      <c r="BRX14" s="2858"/>
      <c r="BRY14" s="2858"/>
      <c r="BRZ14" s="2858"/>
      <c r="BSA14" s="2858"/>
      <c r="BSB14" s="2858"/>
      <c r="BSC14" s="2858"/>
      <c r="BSD14" s="2858"/>
      <c r="BSE14" s="2858"/>
      <c r="BSF14" s="2858"/>
      <c r="BSG14" s="2858"/>
      <c r="BSH14" s="2858"/>
      <c r="BSI14" s="2858"/>
      <c r="BSJ14" s="2858"/>
      <c r="BSK14" s="2858"/>
      <c r="BSL14" s="2858"/>
      <c r="BSM14" s="2858"/>
      <c r="BSN14" s="2858"/>
      <c r="BSO14" s="2858"/>
      <c r="BSP14" s="2858"/>
      <c r="BSQ14" s="2858"/>
      <c r="BSR14" s="2858"/>
      <c r="BSS14" s="2858"/>
      <c r="BST14" s="2858"/>
      <c r="BSU14" s="2858"/>
      <c r="BSV14" s="2858"/>
      <c r="BSW14" s="2858"/>
      <c r="BSX14" s="2858"/>
      <c r="BSY14" s="2858"/>
      <c r="BSZ14" s="2858"/>
      <c r="BTA14" s="2858"/>
      <c r="BTB14" s="2858"/>
      <c r="BTC14" s="2858"/>
      <c r="BTD14" s="2858"/>
      <c r="BTE14" s="2858"/>
      <c r="BTF14" s="2858"/>
      <c r="BTG14" s="2858"/>
      <c r="BTH14" s="2858"/>
      <c r="BTI14" s="2858"/>
      <c r="BTJ14" s="2858"/>
      <c r="BTK14" s="2858"/>
      <c r="BTL14" s="2858"/>
      <c r="BTM14" s="2858"/>
      <c r="BTN14" s="2858"/>
      <c r="BTO14" s="2858"/>
      <c r="BTP14" s="2858"/>
      <c r="BTQ14" s="2858"/>
      <c r="BTR14" s="2858"/>
      <c r="BTS14" s="2858"/>
      <c r="BTT14" s="2858"/>
      <c r="BTU14" s="2858"/>
      <c r="BTV14" s="2858"/>
      <c r="BTW14" s="2858"/>
      <c r="BTX14" s="2858"/>
      <c r="BTY14" s="2858"/>
      <c r="BTZ14" s="2858"/>
      <c r="BUA14" s="2858"/>
      <c r="BUB14" s="2858"/>
      <c r="BUC14" s="2858"/>
      <c r="BUD14" s="2858"/>
      <c r="BUE14" s="2858"/>
      <c r="BUF14" s="2858"/>
      <c r="BUG14" s="2858"/>
      <c r="BUH14" s="2858"/>
      <c r="BUI14" s="2858"/>
      <c r="BUJ14" s="2858"/>
      <c r="BUK14" s="2858"/>
      <c r="BUL14" s="2858"/>
      <c r="BUM14" s="2858"/>
      <c r="BUN14" s="2858"/>
      <c r="BUO14" s="2858"/>
      <c r="BUP14" s="2858"/>
      <c r="BUQ14" s="2858"/>
      <c r="BUR14" s="2858"/>
      <c r="BUS14" s="2858"/>
      <c r="BUT14" s="2858"/>
      <c r="BUU14" s="2858"/>
      <c r="BUV14" s="2858"/>
      <c r="BUW14" s="2858"/>
      <c r="BUX14" s="2858"/>
      <c r="BUY14" s="2858"/>
      <c r="BUZ14" s="2858"/>
      <c r="BVA14" s="2858"/>
      <c r="BVB14" s="2858"/>
      <c r="BVC14" s="2858"/>
      <c r="BVD14" s="2858"/>
      <c r="BVE14" s="2858"/>
      <c r="BVF14" s="2858"/>
      <c r="BVG14" s="2858"/>
      <c r="BVH14" s="2858"/>
      <c r="BVI14" s="2858"/>
      <c r="BVJ14" s="2858"/>
      <c r="BVK14" s="2858"/>
      <c r="BVL14" s="2858"/>
      <c r="BVM14" s="2858"/>
      <c r="BVN14" s="2858"/>
      <c r="BVO14" s="2858"/>
      <c r="BVP14" s="2858"/>
      <c r="BVQ14" s="2858"/>
      <c r="BVR14" s="2858"/>
      <c r="BVS14" s="2858"/>
      <c r="BVT14" s="2858"/>
      <c r="BVU14" s="2858"/>
      <c r="BVV14" s="2858"/>
      <c r="BVW14" s="2858"/>
      <c r="BVX14" s="2858"/>
      <c r="BVY14" s="2858"/>
      <c r="BVZ14" s="2858"/>
      <c r="BWA14" s="2858"/>
      <c r="BWB14" s="2858"/>
      <c r="BWC14" s="2858"/>
      <c r="BWD14" s="2858"/>
      <c r="BWE14" s="2858"/>
      <c r="BWF14" s="2858"/>
      <c r="BWG14" s="2858"/>
      <c r="BWH14" s="2858"/>
      <c r="BWI14" s="2858"/>
      <c r="BWJ14" s="2858"/>
      <c r="BWK14" s="2858"/>
      <c r="BWL14" s="2858"/>
      <c r="BWM14" s="2858"/>
      <c r="BWN14" s="2858"/>
      <c r="BWO14" s="2858"/>
      <c r="BWP14" s="2858"/>
      <c r="BWQ14" s="2858"/>
      <c r="BWR14" s="2858"/>
      <c r="BWS14" s="2858"/>
      <c r="BWT14" s="2858"/>
      <c r="BWU14" s="2858"/>
      <c r="BWV14" s="2858"/>
      <c r="BWW14" s="2858"/>
      <c r="BWX14" s="2858"/>
      <c r="BWY14" s="2858"/>
      <c r="BWZ14" s="2858"/>
      <c r="BXA14" s="2858"/>
      <c r="BXB14" s="2858"/>
      <c r="BXC14" s="2858"/>
      <c r="BXD14" s="2858"/>
      <c r="BXE14" s="2858"/>
      <c r="BXF14" s="2858"/>
      <c r="BXG14" s="2858"/>
      <c r="BXH14" s="2858"/>
      <c r="BXI14" s="2858"/>
      <c r="BXJ14" s="2858"/>
      <c r="BXK14" s="2858"/>
      <c r="BXL14" s="2858"/>
      <c r="BXM14" s="2858"/>
      <c r="BXN14" s="2858"/>
      <c r="BXO14" s="2858"/>
      <c r="BXP14" s="2858"/>
      <c r="BXQ14" s="2858"/>
      <c r="BXR14" s="2858"/>
      <c r="BXS14" s="2858"/>
      <c r="BXT14" s="2858"/>
      <c r="BXU14" s="2858"/>
      <c r="BXV14" s="2858"/>
      <c r="BXW14" s="2858"/>
      <c r="BXX14" s="2858"/>
      <c r="BXY14" s="2858"/>
      <c r="BXZ14" s="2858"/>
      <c r="BYA14" s="2858"/>
      <c r="BYB14" s="2858"/>
      <c r="BYC14" s="2858"/>
      <c r="BYD14" s="2858"/>
      <c r="BYE14" s="2858"/>
      <c r="BYF14" s="2858"/>
      <c r="BYG14" s="2858"/>
      <c r="BYH14" s="2858"/>
      <c r="BYI14" s="2858"/>
      <c r="BYJ14" s="2858"/>
      <c r="BYK14" s="2858"/>
      <c r="BYL14" s="2858"/>
      <c r="BYM14" s="2858"/>
      <c r="BYN14" s="2858"/>
      <c r="BYO14" s="2858"/>
      <c r="BYP14" s="2858"/>
      <c r="BYQ14" s="2858"/>
      <c r="BYR14" s="2858"/>
      <c r="BYS14" s="2858"/>
      <c r="BYT14" s="2858"/>
      <c r="BYU14" s="2858"/>
      <c r="BYV14" s="2858"/>
      <c r="BYW14" s="2858"/>
      <c r="BYX14" s="2858"/>
      <c r="BYY14" s="2858"/>
      <c r="BYZ14" s="2858"/>
      <c r="BZA14" s="2858"/>
      <c r="BZB14" s="2858"/>
      <c r="BZC14" s="2858"/>
      <c r="BZD14" s="2858"/>
      <c r="BZE14" s="2858"/>
      <c r="BZF14" s="2858"/>
      <c r="BZG14" s="2858"/>
      <c r="BZH14" s="2858"/>
      <c r="BZI14" s="2858"/>
      <c r="BZJ14" s="2858"/>
      <c r="BZK14" s="2858"/>
      <c r="BZL14" s="2858"/>
      <c r="BZM14" s="2858"/>
      <c r="BZN14" s="2858"/>
      <c r="BZO14" s="2858"/>
      <c r="BZP14" s="2858"/>
      <c r="BZQ14" s="2858"/>
      <c r="BZR14" s="2858"/>
      <c r="BZS14" s="2858"/>
      <c r="BZT14" s="2858"/>
      <c r="BZU14" s="2858"/>
      <c r="BZV14" s="2858"/>
      <c r="BZW14" s="2858"/>
      <c r="BZX14" s="2858"/>
      <c r="BZY14" s="2858"/>
      <c r="BZZ14" s="2858"/>
      <c r="CAA14" s="2858"/>
      <c r="CAB14" s="2858"/>
      <c r="CAC14" s="2858"/>
      <c r="CAD14" s="2858"/>
      <c r="CAE14" s="2858"/>
      <c r="CAF14" s="2858"/>
      <c r="CAG14" s="2858"/>
      <c r="CAH14" s="2858"/>
      <c r="CAI14" s="2858"/>
      <c r="CAJ14" s="2858"/>
      <c r="CAK14" s="2858"/>
      <c r="CAL14" s="2858"/>
      <c r="CAM14" s="2858"/>
      <c r="CAN14" s="2858"/>
      <c r="CAO14" s="2858"/>
      <c r="CAP14" s="2858"/>
      <c r="CAQ14" s="2858"/>
      <c r="CAR14" s="2858"/>
      <c r="CAS14" s="2858"/>
      <c r="CAT14" s="2858"/>
      <c r="CAU14" s="2858"/>
      <c r="CAV14" s="2858"/>
      <c r="CAW14" s="2858"/>
      <c r="CAX14" s="2858"/>
      <c r="CAY14" s="2858"/>
      <c r="CAZ14" s="2858"/>
      <c r="CBA14" s="2858"/>
      <c r="CBB14" s="2858"/>
      <c r="CBC14" s="2858"/>
      <c r="CBD14" s="2858"/>
      <c r="CBE14" s="2858"/>
      <c r="CBF14" s="2858"/>
      <c r="CBG14" s="2858"/>
      <c r="CBH14" s="2858"/>
      <c r="CBI14" s="2858"/>
      <c r="CBJ14" s="2858"/>
      <c r="CBK14" s="2858"/>
      <c r="CBL14" s="2858"/>
      <c r="CBM14" s="2858"/>
      <c r="CBN14" s="2858"/>
      <c r="CBO14" s="2858"/>
      <c r="CBP14" s="2858"/>
      <c r="CBQ14" s="2858"/>
      <c r="CBR14" s="2858"/>
      <c r="CBS14" s="2858"/>
      <c r="CBT14" s="2858"/>
      <c r="CBU14" s="2858"/>
      <c r="CBV14" s="2858"/>
      <c r="CBW14" s="2858"/>
      <c r="CBX14" s="2858"/>
      <c r="CBY14" s="2858"/>
      <c r="CBZ14" s="2858"/>
      <c r="CCA14" s="2858"/>
      <c r="CCB14" s="2858"/>
      <c r="CCC14" s="2858"/>
      <c r="CCD14" s="2858"/>
      <c r="CCE14" s="2858"/>
      <c r="CCF14" s="2858"/>
      <c r="CCG14" s="2858"/>
      <c r="CCH14" s="2858"/>
      <c r="CCI14" s="2858"/>
      <c r="CCJ14" s="2858"/>
      <c r="CCK14" s="2858"/>
      <c r="CCL14" s="2858"/>
      <c r="CCM14" s="2858"/>
      <c r="CCN14" s="2858"/>
      <c r="CCO14" s="2858"/>
      <c r="CCP14" s="2858"/>
      <c r="CCQ14" s="2858"/>
      <c r="CCR14" s="2858"/>
      <c r="CCS14" s="2858"/>
      <c r="CCT14" s="2858"/>
      <c r="CCU14" s="2858"/>
      <c r="CCV14" s="2858"/>
      <c r="CCW14" s="2858"/>
      <c r="CCX14" s="2858"/>
      <c r="CCY14" s="2858"/>
      <c r="CCZ14" s="2858"/>
      <c r="CDA14" s="2858"/>
      <c r="CDB14" s="2858"/>
      <c r="CDC14" s="2858"/>
      <c r="CDD14" s="2858"/>
      <c r="CDE14" s="2858"/>
      <c r="CDF14" s="2858"/>
      <c r="CDG14" s="2858"/>
      <c r="CDH14" s="2858"/>
      <c r="CDI14" s="2858"/>
      <c r="CDJ14" s="2858"/>
      <c r="CDK14" s="2858"/>
      <c r="CDL14" s="2858"/>
      <c r="CDM14" s="2858"/>
      <c r="CDN14" s="2858"/>
      <c r="CDO14" s="2858"/>
      <c r="CDP14" s="2858"/>
      <c r="CDQ14" s="2858"/>
      <c r="CDR14" s="2858"/>
      <c r="CDS14" s="2858"/>
      <c r="CDT14" s="2858"/>
      <c r="CDU14" s="2858"/>
      <c r="CDV14" s="2858"/>
      <c r="CDW14" s="2858"/>
      <c r="CDX14" s="2858"/>
      <c r="CDY14" s="2858"/>
      <c r="CDZ14" s="2858"/>
      <c r="CEA14" s="2858"/>
      <c r="CEB14" s="2858"/>
      <c r="CEC14" s="2858"/>
      <c r="CED14" s="2858"/>
      <c r="CEE14" s="2858"/>
      <c r="CEF14" s="2858"/>
      <c r="CEG14" s="2858"/>
      <c r="CEH14" s="2858"/>
      <c r="CEI14" s="2858"/>
      <c r="CEJ14" s="2858"/>
      <c r="CEK14" s="2858"/>
      <c r="CEL14" s="2858"/>
      <c r="CEM14" s="2858"/>
      <c r="CEN14" s="2858"/>
      <c r="CEO14" s="2858"/>
      <c r="CEP14" s="2858"/>
      <c r="CEQ14" s="2858"/>
      <c r="CER14" s="2858"/>
      <c r="CES14" s="2858"/>
      <c r="CET14" s="2858"/>
      <c r="CEU14" s="2858"/>
      <c r="CEV14" s="2858"/>
      <c r="CEW14" s="2858"/>
      <c r="CEX14" s="2858"/>
      <c r="CEY14" s="2858"/>
      <c r="CEZ14" s="2858"/>
      <c r="CFA14" s="2858"/>
      <c r="CFB14" s="2858"/>
      <c r="CFC14" s="2858"/>
      <c r="CFD14" s="2858"/>
      <c r="CFE14" s="2858"/>
      <c r="CFF14" s="2858"/>
      <c r="CFG14" s="2858"/>
      <c r="CFH14" s="2858"/>
      <c r="CFI14" s="2858"/>
      <c r="CFJ14" s="2858"/>
      <c r="CFK14" s="2858"/>
      <c r="CFL14" s="2858"/>
      <c r="CFM14" s="2858"/>
      <c r="CFN14" s="2858"/>
      <c r="CFO14" s="2858"/>
      <c r="CFP14" s="2858"/>
      <c r="CFQ14" s="2858"/>
      <c r="CFR14" s="2858"/>
      <c r="CFS14" s="2858"/>
      <c r="CFT14" s="2858"/>
      <c r="CFU14" s="2858"/>
      <c r="CFV14" s="2858"/>
      <c r="CFW14" s="2858"/>
      <c r="CFX14" s="2858"/>
      <c r="CFY14" s="2858"/>
      <c r="CFZ14" s="2858"/>
      <c r="CGA14" s="2858"/>
      <c r="CGB14" s="2858"/>
      <c r="CGC14" s="2858"/>
      <c r="CGD14" s="2858"/>
      <c r="CGE14" s="2858"/>
      <c r="CGF14" s="2858"/>
      <c r="CGG14" s="2858"/>
      <c r="CGH14" s="2858"/>
      <c r="CGI14" s="2858"/>
      <c r="CGJ14" s="2858"/>
      <c r="CGK14" s="2858"/>
      <c r="CGL14" s="2858"/>
      <c r="CGM14" s="2858"/>
      <c r="CGN14" s="2858"/>
      <c r="CGO14" s="2858"/>
      <c r="CGP14" s="2858"/>
      <c r="CGQ14" s="2858"/>
      <c r="CGR14" s="2858"/>
      <c r="CGS14" s="2858"/>
      <c r="CGT14" s="2858"/>
      <c r="CGU14" s="2858"/>
      <c r="CGV14" s="2858"/>
      <c r="CGW14" s="2858"/>
      <c r="CGX14" s="2858"/>
      <c r="CGY14" s="2858"/>
      <c r="CGZ14" s="2858"/>
      <c r="CHA14" s="2858"/>
      <c r="CHB14" s="2858"/>
      <c r="CHC14" s="2858"/>
      <c r="CHD14" s="2858"/>
      <c r="CHE14" s="2858"/>
      <c r="CHF14" s="2858"/>
      <c r="CHG14" s="2858"/>
      <c r="CHH14" s="2858"/>
      <c r="CHI14" s="2858"/>
      <c r="CHJ14" s="2858"/>
      <c r="CHK14" s="2858"/>
      <c r="CHL14" s="2858"/>
      <c r="CHM14" s="2858"/>
      <c r="CHN14" s="2858"/>
      <c r="CHO14" s="2858"/>
      <c r="CHP14" s="2858"/>
      <c r="CHQ14" s="2858"/>
      <c r="CHR14" s="2858"/>
      <c r="CHS14" s="2858"/>
      <c r="CHT14" s="2858"/>
      <c r="CHU14" s="2858"/>
      <c r="CHV14" s="2858"/>
      <c r="CHW14" s="2858"/>
      <c r="CHX14" s="2858"/>
      <c r="CHY14" s="2858"/>
      <c r="CHZ14" s="2858"/>
      <c r="CIA14" s="2858"/>
      <c r="CIB14" s="2858"/>
      <c r="CIC14" s="2858"/>
      <c r="CID14" s="2858"/>
      <c r="CIE14" s="2858"/>
      <c r="CIF14" s="2858"/>
      <c r="CIG14" s="2858"/>
      <c r="CIH14" s="2858"/>
      <c r="CII14" s="2858"/>
      <c r="CIJ14" s="2858"/>
      <c r="CIK14" s="2858"/>
      <c r="CIL14" s="2858"/>
      <c r="CIM14" s="2858"/>
      <c r="CIN14" s="2858"/>
      <c r="CIO14" s="2858"/>
      <c r="CIP14" s="2858"/>
      <c r="CIQ14" s="2858"/>
      <c r="CIR14" s="2858"/>
      <c r="CIS14" s="2858"/>
      <c r="CIT14" s="2858"/>
      <c r="CIU14" s="2858"/>
      <c r="CIV14" s="2858"/>
      <c r="CIW14" s="2858"/>
      <c r="CIX14" s="2858"/>
      <c r="CIY14" s="2858"/>
      <c r="CIZ14" s="2858"/>
      <c r="CJA14" s="2858"/>
      <c r="CJB14" s="2858"/>
      <c r="CJC14" s="2858"/>
      <c r="CJD14" s="2858"/>
      <c r="CJE14" s="2858"/>
      <c r="CJF14" s="2858"/>
      <c r="CJG14" s="2858"/>
      <c r="CJH14" s="2858"/>
      <c r="CJI14" s="2858"/>
      <c r="CJJ14" s="2858"/>
      <c r="CJK14" s="2858"/>
      <c r="CJL14" s="2858"/>
      <c r="CJM14" s="2858"/>
      <c r="CJN14" s="2858"/>
      <c r="CJO14" s="2858"/>
      <c r="CJP14" s="2858"/>
      <c r="CJQ14" s="2858"/>
      <c r="CJR14" s="2858"/>
      <c r="CJS14" s="2858"/>
      <c r="CJT14" s="2858"/>
      <c r="CJU14" s="2858"/>
      <c r="CJV14" s="2858"/>
      <c r="CJW14" s="2858"/>
      <c r="CJX14" s="2858"/>
      <c r="CJY14" s="2858"/>
      <c r="CJZ14" s="2858"/>
      <c r="CKA14" s="2858"/>
      <c r="CKB14" s="2858"/>
      <c r="CKC14" s="2858"/>
      <c r="CKD14" s="2858"/>
      <c r="CKE14" s="2858"/>
      <c r="CKF14" s="2858"/>
      <c r="CKG14" s="2858"/>
      <c r="CKH14" s="2858"/>
      <c r="CKI14" s="2858"/>
      <c r="CKJ14" s="2858"/>
      <c r="CKK14" s="2858"/>
      <c r="CKL14" s="2858"/>
      <c r="CKM14" s="2858"/>
      <c r="CKN14" s="2858"/>
      <c r="CKO14" s="2858"/>
      <c r="CKP14" s="2858"/>
      <c r="CKQ14" s="2858"/>
      <c r="CKR14" s="2858"/>
      <c r="CKS14" s="2858"/>
      <c r="CKT14" s="2858"/>
      <c r="CKU14" s="2858"/>
      <c r="CKV14" s="2858"/>
      <c r="CKW14" s="2858"/>
      <c r="CKX14" s="2858"/>
      <c r="CKY14" s="2858"/>
      <c r="CKZ14" s="2858"/>
      <c r="CLA14" s="2858"/>
      <c r="CLB14" s="2858"/>
      <c r="CLC14" s="2858"/>
      <c r="CLD14" s="2858"/>
      <c r="CLE14" s="2858"/>
      <c r="CLF14" s="2858"/>
      <c r="CLG14" s="2858"/>
      <c r="CLH14" s="2858"/>
      <c r="CLI14" s="2858"/>
      <c r="CLJ14" s="2858"/>
      <c r="CLK14" s="2858"/>
      <c r="CLL14" s="2858"/>
      <c r="CLM14" s="2858"/>
      <c r="CLN14" s="2858"/>
      <c r="CLO14" s="2858"/>
      <c r="CLP14" s="2858"/>
      <c r="CLQ14" s="2858"/>
      <c r="CLR14" s="2858"/>
      <c r="CLS14" s="2858"/>
      <c r="CLT14" s="2858"/>
      <c r="CLU14" s="2858"/>
      <c r="CLV14" s="2858"/>
      <c r="CLW14" s="2858"/>
    </row>
    <row r="15" spans="1:2363" ht="25.5" customHeight="1" x14ac:dyDescent="0.2">
      <c r="A15" s="3860"/>
      <c r="B15" s="3864"/>
      <c r="C15" s="2974"/>
      <c r="D15" s="2731" t="s">
        <v>638</v>
      </c>
      <c r="E15" s="2790">
        <f>+E10+E11+E12+E13</f>
        <v>379</v>
      </c>
      <c r="F15" s="2790">
        <f>+F10+F11+F12+F13</f>
        <v>27991.47</v>
      </c>
      <c r="G15" s="3142">
        <f>+F15/E15</f>
        <v>73.856121372031666</v>
      </c>
      <c r="H15" s="2790">
        <f>+H10+H11</f>
        <v>272</v>
      </c>
      <c r="I15" s="2196">
        <f>+I10+I11</f>
        <v>3626.8900000000003</v>
      </c>
      <c r="J15" s="3124">
        <f>+I15/H15</f>
        <v>13.334154411764708</v>
      </c>
      <c r="K15" s="2783">
        <f>+K10</f>
        <v>4</v>
      </c>
      <c r="L15" s="2196">
        <f>+L10</f>
        <v>415</v>
      </c>
      <c r="M15" s="3124">
        <f>+L15/K15</f>
        <v>103.75</v>
      </c>
      <c r="N15" s="2770">
        <f>+N10+N11+N12+N13</f>
        <v>32033.360000000001</v>
      </c>
      <c r="O15" s="2442">
        <f>+F15+I15</f>
        <v>31618.36</v>
      </c>
      <c r="P15" s="2770">
        <f>SUM(P10:P14)</f>
        <v>3339384</v>
      </c>
      <c r="Q15" s="2770">
        <f>SUM(Q10:Q14)</f>
        <v>2751526.58</v>
      </c>
      <c r="R15" s="2770">
        <f>+R11+R10+R12+R13</f>
        <v>181570496.74000001</v>
      </c>
      <c r="S15" s="2770">
        <f>+S11+S10+S12+S13</f>
        <v>575000</v>
      </c>
      <c r="T15" s="2906">
        <f>+T10+T11+T12+T13</f>
        <v>1279461.3399999999</v>
      </c>
      <c r="U15" s="2770">
        <f>+U10+U11+U12+U13</f>
        <v>31874198.189999998</v>
      </c>
      <c r="V15" s="2196">
        <f>+V10+V11+V12+V13</f>
        <v>221390066.84999996</v>
      </c>
      <c r="W15" s="3055"/>
      <c r="X15" s="3055"/>
      <c r="Y15" s="3056"/>
      <c r="Z15" s="2834">
        <f>Z10+Z11+Z12+Z13</f>
        <v>43177034.590000004</v>
      </c>
      <c r="AA15" s="3205">
        <f>+AA10+AA11+AA12+AA13+AA14</f>
        <v>43093300.530000001</v>
      </c>
      <c r="AB15" s="3205">
        <f>+AB10+AB11+AB12+AB13+AB14</f>
        <v>43093300.530000001</v>
      </c>
      <c r="AC15" s="3054">
        <f>AC10+AC11</f>
        <v>0</v>
      </c>
      <c r="AD15" s="2770">
        <f>+AD10+AD11+AD12+AD13</f>
        <v>196097809.11000001</v>
      </c>
      <c r="AE15" s="2770">
        <f>+AE10+AE11+AE12+AE13</f>
        <v>24817467.259999998</v>
      </c>
      <c r="AF15" s="2770">
        <f>+AF10+AF11+AF12+AF13+AF14</f>
        <v>0</v>
      </c>
      <c r="AG15" s="2770">
        <f>+AG10+AG11+AG12+AG13</f>
        <v>0</v>
      </c>
      <c r="AH15" s="3054">
        <f>+AH10+AH11+AH12+AH13</f>
        <v>220915276.37</v>
      </c>
      <c r="AI15" s="2770">
        <f>AI10+AI11+AI12+AI13</f>
        <v>177392349.47999999</v>
      </c>
      <c r="AJ15" s="2770">
        <f>+AJ10+AJ11+AJ12+AJ13</f>
        <v>43478793.940000005</v>
      </c>
      <c r="AK15" s="2837">
        <f>AI15+AJ15</f>
        <v>220871143.41999999</v>
      </c>
      <c r="AL15" s="2770">
        <v>0</v>
      </c>
      <c r="AM15" s="2770">
        <f>+AM10+AM11+AM12+AM13+AM14</f>
        <v>0</v>
      </c>
      <c r="AN15" s="2770">
        <f>+AN10-AM15</f>
        <v>0</v>
      </c>
      <c r="AO15" s="2766">
        <f>+AO10+AO11+AO12+AO13+AO14</f>
        <v>0</v>
      </c>
      <c r="AP15" s="2766">
        <f>+AP10+AP11+AP12+AP13+AP14</f>
        <v>0</v>
      </c>
      <c r="AQ15" s="2766">
        <f>+AQ10+AQ11+AQ12+AQ13+AQ14</f>
        <v>0</v>
      </c>
      <c r="AR15" s="2197">
        <f>+AR10+AR11+AR12+AR13</f>
        <v>5599500</v>
      </c>
      <c r="AS15" s="2197">
        <f>AS10+AS11+AS12+AS13</f>
        <v>5599500</v>
      </c>
      <c r="AT15" s="2197">
        <f>AT10+AT11+AT12+AT13</f>
        <v>3332800</v>
      </c>
      <c r="AU15" s="2197">
        <f>AU10+AU11+AU12+AU13+AU14</f>
        <v>0</v>
      </c>
      <c r="AV15" s="2197">
        <f>AV10+AV11+AV12+AV13+AV14</f>
        <v>5599500</v>
      </c>
      <c r="AW15" s="3208">
        <f>AW10+AW11+AW12+AW13+AW14</f>
        <v>5599500</v>
      </c>
      <c r="AX15" s="2770">
        <f>+AX10+AX11+AX12+AX13+AX14</f>
        <v>43177034.590000004</v>
      </c>
      <c r="AY15" s="2770">
        <f>AY10+AY11+AY12+AY13+AY14</f>
        <v>43177034.590000004</v>
      </c>
      <c r="AZ15" s="2770">
        <f>AZ10+AZ11+AZ12+AZ13+AZ14</f>
        <v>0</v>
      </c>
      <c r="BA15" s="2766">
        <f>+BA10+BA11+BA12+BA13+BA14</f>
        <v>196486795.63</v>
      </c>
      <c r="BB15" s="2767">
        <f>+BB10+BB11+BB12+BB13+BB14</f>
        <v>24903271.219999999</v>
      </c>
      <c r="BC15" s="2767">
        <v>0</v>
      </c>
      <c r="BD15" s="2197">
        <f>+BD10+BD12+BD11+BD13</f>
        <v>40263976.100000001</v>
      </c>
      <c r="BE15" s="2197">
        <f>+BE10+BE11+BE12+BE13+BE14</f>
        <v>265899451.62</v>
      </c>
      <c r="BF15" s="2197">
        <f>+BF10+BF11+BF12+BF13+BF14</f>
        <v>0</v>
      </c>
      <c r="BG15" s="2197">
        <f>BG10+BG11+BG12+BG13+BG14</f>
        <v>180043426.31</v>
      </c>
      <c r="BH15" s="2196">
        <f>+BH10+BH11+BH12+BH13+BH14</f>
        <v>50607652.910000004</v>
      </c>
      <c r="BI15" s="2442">
        <f>+BI10+BI11+BI12+BI13+BI14</f>
        <v>230651079.22000003</v>
      </c>
      <c r="BJ15" s="1991">
        <f>BJ10+BJ11+BJ12+BJ13</f>
        <v>0</v>
      </c>
      <c r="BK15" s="1991">
        <f>BK10+BK11+BK12+BK13+BK14</f>
        <v>0</v>
      </c>
      <c r="BL15" s="1991">
        <f>BL10+BL11+BL12+BL13</f>
        <v>0</v>
      </c>
      <c r="BM15" s="2196">
        <f>BM10+BM11+BM12+BM13+BM14</f>
        <v>0</v>
      </c>
      <c r="BN15" s="1991">
        <f>BN10+BN11+BN12+BN13+BN14</f>
        <v>0</v>
      </c>
      <c r="BO15" s="1991">
        <f>+BO12+BO13+BO10+BO11+BO14</f>
        <v>0</v>
      </c>
      <c r="BP15" s="1991">
        <f>+BP10+BP11+BP12+BP13+BP14</f>
        <v>465600</v>
      </c>
      <c r="BQ15" s="1991">
        <f>BQ10+BQ11+BQ12+BQ13+BQ14</f>
        <v>465600</v>
      </c>
      <c r="BR15" s="1991">
        <f>+BR10+BR11+BR12+BR13</f>
        <v>0</v>
      </c>
      <c r="BS15" s="1991">
        <f>BS10+BS11+BS12+BS13</f>
        <v>465600</v>
      </c>
      <c r="BT15" s="2913">
        <f>BT10+BT11+BT12+BT13</f>
        <v>465600</v>
      </c>
      <c r="BU15" s="3148"/>
      <c r="BV15" s="3066"/>
      <c r="BW15" s="3066"/>
      <c r="BX15" s="3066"/>
      <c r="BY15" s="3148"/>
      <c r="BZ15" s="3148"/>
      <c r="CA15" s="2861"/>
      <c r="CB15" s="2861"/>
      <c r="CC15" s="2861"/>
      <c r="CD15" s="2861"/>
      <c r="CE15" s="2861"/>
      <c r="CF15" s="3149"/>
      <c r="CG15" s="3149"/>
      <c r="CH15" s="3149"/>
      <c r="CI15" s="3149"/>
      <c r="CJ15" s="3149"/>
      <c r="CK15" s="3149"/>
      <c r="CL15" s="3149"/>
      <c r="CM15" s="3149"/>
      <c r="CN15" s="3149"/>
      <c r="CO15" s="3149"/>
      <c r="CP15" s="3149"/>
      <c r="CQ15" s="3149"/>
      <c r="CR15" s="3149"/>
      <c r="CS15" s="3149"/>
      <c r="CT15" s="3149"/>
      <c r="CU15" s="3149"/>
      <c r="CV15" s="3149"/>
      <c r="CW15" s="3149"/>
      <c r="CX15" s="3149"/>
      <c r="CY15" s="3149"/>
      <c r="CZ15" s="3149"/>
      <c r="DA15" s="3149"/>
      <c r="DB15" s="3149"/>
      <c r="DC15" s="3149"/>
      <c r="DD15" s="3149"/>
      <c r="DE15" s="3149"/>
      <c r="DF15" s="3149"/>
      <c r="DG15" s="3149"/>
      <c r="DH15" s="3149"/>
      <c r="DI15" s="3149"/>
      <c r="DJ15" s="3149"/>
      <c r="DK15" s="3149"/>
      <c r="DL15" s="3149"/>
      <c r="DM15" s="3149"/>
      <c r="DN15" s="3149"/>
      <c r="DO15" s="3149"/>
      <c r="DP15" s="3149"/>
      <c r="DQ15" s="3149"/>
      <c r="DR15" s="3149"/>
      <c r="DS15" s="3149"/>
      <c r="DT15" s="3149"/>
      <c r="DU15" s="3149"/>
      <c r="DV15" s="3149"/>
      <c r="DW15" s="3149"/>
      <c r="DX15" s="3149"/>
      <c r="DY15" s="3149"/>
      <c r="DZ15" s="3149"/>
      <c r="EA15" s="3149"/>
      <c r="EB15" s="3149"/>
      <c r="EC15" s="3149"/>
      <c r="ED15" s="3149"/>
      <c r="EE15" s="3149"/>
      <c r="EF15" s="3149"/>
      <c r="EG15" s="3149"/>
      <c r="EH15" s="2858"/>
      <c r="EI15" s="2858"/>
      <c r="EJ15" s="2858"/>
      <c r="EK15" s="2858"/>
      <c r="EL15" s="2858"/>
      <c r="EM15" s="2858"/>
      <c r="EN15" s="2858"/>
      <c r="EO15" s="2858"/>
      <c r="EP15" s="2858"/>
      <c r="EQ15" s="2858"/>
      <c r="ER15" s="2858"/>
      <c r="ES15" s="2858"/>
      <c r="ET15" s="2858"/>
      <c r="EU15" s="2858"/>
      <c r="EV15" s="2858"/>
      <c r="EW15" s="2858"/>
      <c r="EX15" s="2858"/>
      <c r="EY15" s="2858"/>
      <c r="EZ15" s="2858"/>
      <c r="FA15" s="2858"/>
      <c r="FB15" s="2858"/>
      <c r="FC15" s="2858"/>
      <c r="FD15" s="2858"/>
      <c r="FE15" s="2858"/>
      <c r="FF15" s="2858"/>
      <c r="FG15" s="2858"/>
      <c r="FH15" s="2858"/>
      <c r="FI15" s="2858"/>
      <c r="FJ15" s="2858"/>
      <c r="FK15" s="2858"/>
      <c r="FL15" s="2858"/>
      <c r="FM15" s="2858"/>
      <c r="FN15" s="2858"/>
      <c r="FO15" s="2858"/>
      <c r="FP15" s="2858"/>
      <c r="FQ15" s="2858"/>
      <c r="FR15" s="2858"/>
      <c r="FS15" s="2858"/>
      <c r="FT15" s="2858"/>
      <c r="FU15" s="2858"/>
      <c r="FV15" s="2858"/>
      <c r="FW15" s="2858"/>
      <c r="FX15" s="2858"/>
      <c r="FY15" s="2858"/>
      <c r="FZ15" s="2858"/>
      <c r="GA15" s="2858"/>
      <c r="GB15" s="2858"/>
      <c r="GC15" s="2858"/>
      <c r="GD15" s="2858"/>
      <c r="GE15" s="2858"/>
      <c r="GF15" s="2858"/>
      <c r="GG15" s="2858"/>
      <c r="GH15" s="2858"/>
      <c r="GI15" s="2858"/>
      <c r="GJ15" s="2858"/>
      <c r="GK15" s="2858"/>
      <c r="GL15" s="2858"/>
      <c r="GM15" s="2858"/>
      <c r="GN15" s="2858"/>
      <c r="GO15" s="2858"/>
      <c r="GP15" s="2858"/>
      <c r="GQ15" s="2858"/>
      <c r="GR15" s="2858"/>
      <c r="GS15" s="2858"/>
      <c r="GT15" s="2858"/>
      <c r="GU15" s="2858"/>
      <c r="GV15" s="2858"/>
      <c r="GW15" s="2858"/>
      <c r="GX15" s="2858"/>
      <c r="GY15" s="2858"/>
      <c r="GZ15" s="2858"/>
      <c r="HA15" s="2858"/>
      <c r="HB15" s="2858"/>
      <c r="HC15" s="2858"/>
      <c r="HD15" s="2858"/>
      <c r="HE15" s="2858"/>
      <c r="HF15" s="2858"/>
      <c r="HG15" s="2858"/>
      <c r="HH15" s="2858"/>
      <c r="HI15" s="2858"/>
      <c r="HJ15" s="2858"/>
      <c r="HK15" s="2858"/>
      <c r="HL15" s="2858"/>
      <c r="HM15" s="2858"/>
      <c r="HN15" s="2858"/>
      <c r="HO15" s="2858"/>
      <c r="HP15" s="2858"/>
      <c r="HQ15" s="2858"/>
      <c r="HR15" s="2858"/>
      <c r="HS15" s="2858"/>
      <c r="HT15" s="2858"/>
      <c r="HU15" s="2858"/>
      <c r="HV15" s="2858"/>
      <c r="HW15" s="2858"/>
      <c r="HX15" s="2858"/>
      <c r="HY15" s="2858"/>
      <c r="HZ15" s="2858"/>
      <c r="IA15" s="2858"/>
      <c r="IB15" s="2858"/>
      <c r="IC15" s="2858"/>
      <c r="ID15" s="2858"/>
      <c r="IE15" s="2858"/>
      <c r="IF15" s="2858"/>
      <c r="IG15" s="2858"/>
      <c r="IH15" s="2858"/>
      <c r="II15" s="2858"/>
      <c r="IJ15" s="2858"/>
      <c r="IK15" s="2858"/>
      <c r="IL15" s="2858"/>
      <c r="IM15" s="2858"/>
      <c r="IN15" s="2858"/>
      <c r="IO15" s="2858"/>
      <c r="IP15" s="2858"/>
      <c r="IQ15" s="2858"/>
      <c r="IR15" s="2858"/>
      <c r="IS15" s="2858"/>
      <c r="IT15" s="2858"/>
      <c r="IU15" s="2858"/>
      <c r="IV15" s="2858"/>
      <c r="IW15" s="2858"/>
      <c r="IX15" s="2858"/>
      <c r="IY15" s="2858"/>
      <c r="IZ15" s="2858"/>
      <c r="JA15" s="2858"/>
      <c r="JB15" s="2858"/>
      <c r="JC15" s="2858"/>
      <c r="JD15" s="2858"/>
      <c r="JE15" s="2858"/>
      <c r="JF15" s="2858"/>
      <c r="JG15" s="2858"/>
      <c r="JH15" s="2858"/>
      <c r="JI15" s="2858"/>
      <c r="JJ15" s="2858"/>
      <c r="JK15" s="2858"/>
      <c r="JL15" s="2858"/>
      <c r="JM15" s="2858"/>
      <c r="JN15" s="2858"/>
      <c r="JO15" s="2858"/>
      <c r="JP15" s="2858"/>
      <c r="JQ15" s="2858"/>
      <c r="JR15" s="2858"/>
      <c r="JS15" s="2858"/>
      <c r="JT15" s="2858"/>
      <c r="JU15" s="2858"/>
      <c r="JV15" s="2858"/>
      <c r="JW15" s="2858"/>
      <c r="JX15" s="2858"/>
      <c r="JY15" s="2858"/>
      <c r="JZ15" s="2858"/>
      <c r="KA15" s="2858"/>
      <c r="KB15" s="2858"/>
      <c r="KC15" s="2858"/>
      <c r="KD15" s="2858"/>
      <c r="KE15" s="2858"/>
      <c r="KF15" s="2858"/>
      <c r="KG15" s="2858"/>
      <c r="KH15" s="2858"/>
      <c r="KI15" s="2858"/>
      <c r="KJ15" s="2858"/>
      <c r="KK15" s="2858"/>
      <c r="KL15" s="2858"/>
      <c r="KM15" s="2858"/>
      <c r="KN15" s="2858"/>
      <c r="KO15" s="2858"/>
      <c r="KP15" s="2858"/>
      <c r="KQ15" s="2858"/>
      <c r="KR15" s="2858"/>
      <c r="KS15" s="2858"/>
      <c r="KT15" s="2858"/>
      <c r="KU15" s="2858"/>
      <c r="KV15" s="2858"/>
      <c r="KW15" s="2858"/>
      <c r="KX15" s="2858"/>
      <c r="KY15" s="2858"/>
      <c r="KZ15" s="2858"/>
      <c r="LA15" s="2858"/>
      <c r="LB15" s="2858"/>
      <c r="LC15" s="2858"/>
      <c r="LD15" s="2858"/>
      <c r="LE15" s="2858"/>
      <c r="LF15" s="2858"/>
      <c r="LG15" s="2858"/>
      <c r="LH15" s="2858"/>
      <c r="LI15" s="2858"/>
      <c r="LJ15" s="2858"/>
      <c r="LK15" s="2858"/>
      <c r="LL15" s="2858"/>
      <c r="LM15" s="2858"/>
      <c r="LN15" s="2858"/>
      <c r="LO15" s="2858"/>
      <c r="LP15" s="2858"/>
      <c r="LQ15" s="2858"/>
      <c r="LR15" s="2858"/>
      <c r="LS15" s="2858"/>
      <c r="LT15" s="2858"/>
      <c r="LU15" s="2858"/>
      <c r="LV15" s="2858"/>
      <c r="LW15" s="2858"/>
      <c r="LX15" s="2858"/>
      <c r="LY15" s="2858"/>
      <c r="LZ15" s="2858"/>
      <c r="MA15" s="2858"/>
      <c r="MB15" s="2858"/>
      <c r="MC15" s="2858"/>
      <c r="MD15" s="2858"/>
      <c r="ME15" s="2858"/>
      <c r="MF15" s="2858"/>
      <c r="MG15" s="2858"/>
      <c r="MH15" s="2858"/>
      <c r="MI15" s="2858"/>
      <c r="MJ15" s="2858"/>
      <c r="MK15" s="2858"/>
      <c r="ML15" s="2858"/>
      <c r="MM15" s="2858"/>
      <c r="MN15" s="2858"/>
      <c r="MO15" s="2858"/>
      <c r="MP15" s="2858"/>
      <c r="MQ15" s="2858"/>
      <c r="MR15" s="2858"/>
      <c r="MS15" s="2858"/>
      <c r="MT15" s="2858"/>
      <c r="MU15" s="2858"/>
      <c r="MV15" s="2858"/>
      <c r="MW15" s="2858"/>
      <c r="MX15" s="2858"/>
      <c r="MY15" s="2858"/>
      <c r="MZ15" s="2858"/>
      <c r="NA15" s="2858"/>
      <c r="NB15" s="2858"/>
      <c r="NC15" s="2858"/>
      <c r="ND15" s="2858"/>
      <c r="NE15" s="2858"/>
      <c r="NF15" s="2858"/>
      <c r="NG15" s="2858"/>
      <c r="NH15" s="2858"/>
      <c r="NI15" s="2858"/>
      <c r="NJ15" s="2858"/>
      <c r="NK15" s="2858"/>
      <c r="NL15" s="2858"/>
      <c r="NM15" s="2858"/>
      <c r="NN15" s="2858"/>
      <c r="NO15" s="2858"/>
      <c r="NP15" s="2858"/>
      <c r="NQ15" s="2858"/>
      <c r="NR15" s="2858"/>
      <c r="NS15" s="2858"/>
      <c r="NT15" s="2858"/>
      <c r="NU15" s="2858"/>
      <c r="NV15" s="2858"/>
      <c r="NW15" s="2858"/>
      <c r="NX15" s="2858"/>
      <c r="NY15" s="2858"/>
      <c r="NZ15" s="2858"/>
      <c r="OA15" s="2858"/>
      <c r="OB15" s="2858"/>
      <c r="OC15" s="2858"/>
      <c r="OD15" s="2858"/>
      <c r="OE15" s="2858"/>
      <c r="OF15" s="2858"/>
      <c r="OG15" s="2858"/>
      <c r="OH15" s="2858"/>
      <c r="OI15" s="2858"/>
      <c r="OJ15" s="2858"/>
      <c r="OK15" s="2858"/>
      <c r="OL15" s="2858"/>
      <c r="OM15" s="2858"/>
      <c r="ON15" s="2858"/>
      <c r="OO15" s="2858"/>
      <c r="OP15" s="2858"/>
      <c r="OQ15" s="2858"/>
      <c r="OR15" s="2858"/>
      <c r="OS15" s="2858"/>
      <c r="OT15" s="2858"/>
      <c r="OU15" s="2858"/>
      <c r="OV15" s="2858"/>
      <c r="OW15" s="2858"/>
      <c r="OX15" s="2858"/>
      <c r="OY15" s="2858"/>
      <c r="OZ15" s="2858"/>
      <c r="PA15" s="2858"/>
      <c r="PB15" s="2858"/>
      <c r="PC15" s="2858"/>
      <c r="PD15" s="2858"/>
      <c r="PE15" s="2858"/>
      <c r="PF15" s="2858"/>
      <c r="PG15" s="2858"/>
      <c r="PH15" s="2858"/>
      <c r="PI15" s="2858"/>
      <c r="PJ15" s="2858"/>
      <c r="PK15" s="2858"/>
      <c r="PL15" s="2858"/>
      <c r="PM15" s="2858"/>
      <c r="PN15" s="2858"/>
      <c r="PO15" s="2858"/>
      <c r="PP15" s="2858"/>
      <c r="PQ15" s="2858"/>
      <c r="PR15" s="2858"/>
      <c r="PS15" s="2858"/>
      <c r="PT15" s="2858"/>
      <c r="PU15" s="2858"/>
      <c r="PV15" s="2858"/>
      <c r="PW15" s="2858"/>
      <c r="PX15" s="2858"/>
      <c r="PY15" s="2858"/>
      <c r="PZ15" s="2858"/>
      <c r="QA15" s="2858"/>
      <c r="QB15" s="2858"/>
      <c r="QC15" s="2858"/>
      <c r="QD15" s="2858"/>
      <c r="QE15" s="2858"/>
      <c r="QF15" s="2858"/>
      <c r="QG15" s="2858"/>
      <c r="QH15" s="2858"/>
      <c r="QI15" s="2858"/>
      <c r="QJ15" s="2858"/>
      <c r="QK15" s="2858"/>
      <c r="QL15" s="2858"/>
      <c r="QM15" s="2858"/>
      <c r="QN15" s="2858"/>
      <c r="QO15" s="2858"/>
      <c r="QP15" s="2858"/>
      <c r="QQ15" s="2858"/>
      <c r="QR15" s="2858"/>
      <c r="QS15" s="2858"/>
      <c r="QT15" s="2858"/>
      <c r="QU15" s="2858"/>
      <c r="QV15" s="2858"/>
      <c r="QW15" s="2858"/>
      <c r="QX15" s="2858"/>
      <c r="QY15" s="2858"/>
      <c r="QZ15" s="2858"/>
      <c r="RA15" s="2858"/>
      <c r="RB15" s="2858"/>
      <c r="RC15" s="2858"/>
      <c r="RD15" s="2858"/>
      <c r="RE15" s="2858"/>
      <c r="RF15" s="2858"/>
      <c r="RG15" s="2858"/>
      <c r="RH15" s="2858"/>
      <c r="RI15" s="2858"/>
      <c r="RJ15" s="2858"/>
      <c r="RK15" s="2858"/>
      <c r="RL15" s="2858"/>
      <c r="RM15" s="2858"/>
      <c r="RN15" s="2858"/>
      <c r="RO15" s="2858"/>
      <c r="RP15" s="2858"/>
      <c r="RQ15" s="2858"/>
      <c r="RR15" s="2858"/>
      <c r="RS15" s="2858"/>
      <c r="RT15" s="2858"/>
      <c r="RU15" s="2858"/>
      <c r="RV15" s="2858"/>
      <c r="RW15" s="2858"/>
      <c r="RX15" s="2858"/>
      <c r="RY15" s="2858"/>
      <c r="RZ15" s="2858"/>
      <c r="SA15" s="2858"/>
      <c r="SB15" s="2858"/>
      <c r="SC15" s="2858"/>
      <c r="SD15" s="2858"/>
      <c r="SE15" s="2858"/>
      <c r="SF15" s="2858"/>
      <c r="SG15" s="2858"/>
      <c r="SH15" s="2858"/>
      <c r="SI15" s="2858"/>
      <c r="SJ15" s="2858"/>
      <c r="SK15" s="2858"/>
      <c r="SL15" s="2858"/>
      <c r="SM15" s="2858"/>
      <c r="SN15" s="2858"/>
      <c r="SO15" s="2858"/>
      <c r="SP15" s="2858"/>
      <c r="SQ15" s="2858"/>
      <c r="SR15" s="2858"/>
      <c r="SS15" s="2858"/>
      <c r="ST15" s="2858"/>
      <c r="SU15" s="2858"/>
      <c r="SV15" s="2858"/>
      <c r="SW15" s="2858"/>
      <c r="SX15" s="2858"/>
      <c r="SY15" s="2858"/>
      <c r="SZ15" s="2858"/>
      <c r="TA15" s="2858"/>
      <c r="TB15" s="2858"/>
      <c r="TC15" s="2858"/>
      <c r="TD15" s="2858"/>
      <c r="TE15" s="2858"/>
      <c r="TF15" s="2858"/>
      <c r="TG15" s="2858"/>
      <c r="TH15" s="2858"/>
      <c r="TI15" s="2858"/>
      <c r="TJ15" s="2858"/>
      <c r="TK15" s="2858"/>
      <c r="TL15" s="2858"/>
      <c r="TM15" s="2858"/>
      <c r="TN15" s="2858"/>
      <c r="TO15" s="2858"/>
      <c r="TP15" s="2858"/>
      <c r="TQ15" s="2858"/>
      <c r="TR15" s="2858"/>
      <c r="TS15" s="2858"/>
      <c r="TT15" s="2858"/>
      <c r="TU15" s="3937"/>
      <c r="TV15" s="3937"/>
      <c r="TW15" s="3937"/>
      <c r="TX15" s="3937"/>
      <c r="TY15" s="3937"/>
      <c r="TZ15" s="3937"/>
      <c r="UA15" s="3937"/>
      <c r="UB15" s="3937"/>
      <c r="UC15" s="3937"/>
      <c r="UD15" s="3937"/>
      <c r="UE15" s="3937"/>
      <c r="UF15" s="3937"/>
      <c r="UG15" s="3937"/>
      <c r="UH15" s="3937"/>
      <c r="UI15" s="3937"/>
      <c r="UJ15" s="3937"/>
      <c r="UK15" s="3937"/>
      <c r="UL15" s="3937"/>
      <c r="UM15" s="3937"/>
      <c r="UN15" s="3937"/>
      <c r="UO15" s="3937"/>
      <c r="UP15" s="2858"/>
      <c r="UQ15" s="2858"/>
      <c r="UR15" s="2858"/>
      <c r="US15" s="2858"/>
      <c r="UT15" s="2858"/>
      <c r="UU15" s="2858"/>
      <c r="UV15" s="2858"/>
      <c r="UW15" s="2858"/>
      <c r="UX15" s="2858"/>
      <c r="UY15" s="2858"/>
      <c r="UZ15" s="2858"/>
      <c r="VA15" s="2858"/>
      <c r="VB15" s="2858"/>
      <c r="VC15" s="2858"/>
      <c r="VD15" s="2858"/>
      <c r="VE15" s="2858"/>
      <c r="VF15" s="2858"/>
      <c r="VG15" s="2858"/>
      <c r="VH15" s="2858"/>
      <c r="VI15" s="2858"/>
      <c r="VJ15" s="2858"/>
      <c r="VK15" s="2858"/>
      <c r="VL15" s="2858"/>
      <c r="VM15" s="2858"/>
      <c r="VN15" s="2858"/>
      <c r="VO15" s="2858"/>
      <c r="VP15" s="2858"/>
      <c r="VQ15" s="2858"/>
      <c r="VR15" s="2858"/>
      <c r="VS15" s="2858"/>
      <c r="VT15" s="2858"/>
      <c r="VU15" s="2858"/>
      <c r="VV15" s="2858"/>
      <c r="VW15" s="2858"/>
      <c r="VX15" s="2858"/>
      <c r="VY15" s="2858"/>
      <c r="VZ15" s="2858"/>
      <c r="WA15" s="2858"/>
      <c r="WB15" s="2858"/>
      <c r="WC15" s="2858"/>
      <c r="WD15" s="2858"/>
      <c r="WE15" s="2858"/>
      <c r="WF15" s="2858"/>
      <c r="WG15" s="2858"/>
      <c r="WH15" s="2858"/>
      <c r="WI15" s="2858"/>
      <c r="WJ15" s="2858"/>
      <c r="WK15" s="2858"/>
      <c r="WL15" s="2858"/>
      <c r="WM15" s="2858"/>
      <c r="WN15" s="2858"/>
      <c r="WO15" s="2858"/>
      <c r="WP15" s="2858"/>
      <c r="WQ15" s="2858"/>
      <c r="WR15" s="2858"/>
      <c r="WS15" s="2858"/>
      <c r="WT15" s="2858"/>
      <c r="WU15" s="2858"/>
      <c r="WV15" s="2858"/>
      <c r="WW15" s="2858"/>
      <c r="WX15" s="2858"/>
      <c r="WY15" s="2858"/>
      <c r="WZ15" s="2858"/>
      <c r="XA15" s="2858"/>
      <c r="XB15" s="2858"/>
      <c r="XC15" s="2858"/>
      <c r="XD15" s="2858"/>
      <c r="XE15" s="2858"/>
      <c r="XF15" s="2858"/>
      <c r="XG15" s="2858"/>
      <c r="XH15" s="2858"/>
      <c r="XI15" s="2858"/>
      <c r="XJ15" s="2858"/>
      <c r="XK15" s="2858"/>
      <c r="XL15" s="2858"/>
      <c r="XM15" s="2858"/>
      <c r="XN15" s="2858"/>
      <c r="XO15" s="2858"/>
      <c r="XP15" s="2858"/>
      <c r="XQ15" s="2858"/>
      <c r="XR15" s="2858"/>
      <c r="XS15" s="2858"/>
      <c r="XT15" s="2858"/>
      <c r="XU15" s="2858"/>
      <c r="XV15" s="2858"/>
      <c r="XW15" s="2858"/>
      <c r="XX15" s="2858"/>
      <c r="XY15" s="2858"/>
      <c r="XZ15" s="2858"/>
      <c r="YA15" s="2858"/>
      <c r="YB15" s="2858"/>
      <c r="YC15" s="2858"/>
      <c r="YD15" s="2858"/>
      <c r="YE15" s="2858"/>
      <c r="YF15" s="2858"/>
      <c r="YG15" s="2858"/>
      <c r="YH15" s="2858"/>
      <c r="YI15" s="2858"/>
      <c r="YJ15" s="2858"/>
      <c r="YK15" s="2858"/>
      <c r="YL15" s="2858"/>
      <c r="YM15" s="2858"/>
      <c r="YN15" s="2858"/>
      <c r="YO15" s="2858"/>
      <c r="YP15" s="2858"/>
      <c r="YQ15" s="2858"/>
      <c r="YR15" s="2858"/>
      <c r="YS15" s="2858"/>
      <c r="YT15" s="2858"/>
      <c r="YU15" s="2858"/>
      <c r="YV15" s="2858"/>
      <c r="YW15" s="2858"/>
      <c r="YX15" s="2858"/>
      <c r="YY15" s="2858"/>
      <c r="YZ15" s="2858"/>
      <c r="ZA15" s="2858"/>
      <c r="ZB15" s="2858"/>
      <c r="ZC15" s="2858"/>
      <c r="ZD15" s="2858"/>
      <c r="ZE15" s="2858"/>
      <c r="ZF15" s="2858"/>
      <c r="ZG15" s="2858"/>
      <c r="ZH15" s="2858"/>
      <c r="ZI15" s="2858"/>
      <c r="ZJ15" s="2858"/>
      <c r="ZK15" s="2858"/>
      <c r="ZL15" s="2858"/>
      <c r="ZM15" s="2858"/>
      <c r="ZN15" s="2858"/>
      <c r="ZO15" s="2858"/>
      <c r="ZP15" s="2858"/>
      <c r="ZQ15" s="2858"/>
      <c r="ZR15" s="2858"/>
      <c r="ZS15" s="2858"/>
      <c r="ZT15" s="2858"/>
      <c r="ZU15" s="2858"/>
      <c r="ZV15" s="2858"/>
      <c r="ZW15" s="2858"/>
      <c r="ZX15" s="2858"/>
      <c r="ZY15" s="2858"/>
      <c r="ZZ15" s="2858"/>
      <c r="AAA15" s="2858"/>
      <c r="AAB15" s="2858"/>
      <c r="AAC15" s="2858"/>
      <c r="AAD15" s="2858"/>
      <c r="AAE15" s="2858"/>
      <c r="AAF15" s="2858"/>
      <c r="AAG15" s="2858"/>
      <c r="AAH15" s="2858"/>
      <c r="AAI15" s="2858"/>
      <c r="AAJ15" s="2858"/>
      <c r="AAK15" s="2858"/>
      <c r="AAL15" s="2858"/>
      <c r="AAM15" s="2858"/>
      <c r="AAN15" s="2858"/>
      <c r="AAO15" s="2858"/>
      <c r="AAP15" s="2858"/>
      <c r="AAQ15" s="2858"/>
      <c r="AAR15" s="2858"/>
      <c r="AAS15" s="2858"/>
      <c r="AAT15" s="2858"/>
      <c r="AAU15" s="2858"/>
      <c r="AAV15" s="2858"/>
      <c r="AAW15" s="2858"/>
      <c r="AAX15" s="2858"/>
      <c r="AAY15" s="2858"/>
      <c r="AAZ15" s="2858"/>
      <c r="ABA15" s="2858"/>
      <c r="ABB15" s="2858"/>
      <c r="ABC15" s="2858"/>
      <c r="ABD15" s="2858"/>
      <c r="ABE15" s="2858"/>
      <c r="ABF15" s="2858"/>
      <c r="ABG15" s="2858"/>
      <c r="ABH15" s="2858"/>
      <c r="ABI15" s="2858"/>
      <c r="ABJ15" s="2858"/>
      <c r="ABK15" s="2858"/>
      <c r="ABL15" s="2858"/>
      <c r="ABM15" s="2858"/>
      <c r="ABN15" s="2858"/>
      <c r="ABO15" s="2858"/>
      <c r="ABP15" s="2858"/>
      <c r="ABQ15" s="2858"/>
      <c r="ABR15" s="2858"/>
      <c r="ABS15" s="2858"/>
      <c r="ABT15" s="2858"/>
      <c r="ABU15" s="2858"/>
      <c r="ABV15" s="2858"/>
      <c r="ABW15" s="2858"/>
      <c r="ABX15" s="2858"/>
      <c r="ABY15" s="2858"/>
      <c r="ABZ15" s="2858"/>
      <c r="ACA15" s="2858"/>
      <c r="ACB15" s="2858"/>
      <c r="ACC15" s="2858"/>
      <c r="ACD15" s="2858"/>
      <c r="ACE15" s="2858"/>
      <c r="ACF15" s="2858"/>
      <c r="ACG15" s="2858"/>
      <c r="ACH15" s="2858"/>
      <c r="ACI15" s="2858"/>
      <c r="ACJ15" s="2858"/>
      <c r="ACK15" s="2858"/>
      <c r="ACL15" s="2858"/>
      <c r="ACM15" s="2858"/>
      <c r="ACN15" s="2858"/>
      <c r="ACO15" s="2858"/>
      <c r="ACP15" s="2858"/>
      <c r="ACQ15" s="2858"/>
      <c r="ACR15" s="2858"/>
      <c r="ACS15" s="2858"/>
      <c r="ACT15" s="2858"/>
      <c r="ACU15" s="2858"/>
      <c r="ACV15" s="2858"/>
      <c r="ACW15" s="2858"/>
      <c r="ACX15" s="2858"/>
      <c r="ACY15" s="2858"/>
      <c r="ACZ15" s="2858"/>
      <c r="ADA15" s="2858"/>
      <c r="ADB15" s="2858"/>
      <c r="ADC15" s="2858"/>
      <c r="ADD15" s="2858"/>
      <c r="ADE15" s="2858"/>
      <c r="ADF15" s="2858"/>
      <c r="ADG15" s="2858"/>
      <c r="ADH15" s="2858"/>
      <c r="ADI15" s="2858"/>
      <c r="ADJ15" s="2858"/>
      <c r="ADK15" s="2858"/>
      <c r="ADL15" s="2858"/>
      <c r="ADM15" s="2858"/>
      <c r="ADN15" s="2858"/>
      <c r="ADO15" s="2858"/>
      <c r="ADP15" s="2858"/>
      <c r="ADQ15" s="2858"/>
      <c r="ADR15" s="2858"/>
      <c r="ADS15" s="2858"/>
      <c r="ADT15" s="2858"/>
      <c r="ADU15" s="2858"/>
      <c r="ADV15" s="2858"/>
      <c r="ADW15" s="2858"/>
      <c r="ADX15" s="2858"/>
      <c r="ADY15" s="2858"/>
      <c r="ADZ15" s="2858"/>
      <c r="AEA15" s="2858"/>
      <c r="AEB15" s="2858"/>
      <c r="AEC15" s="2858"/>
      <c r="AED15" s="2858"/>
      <c r="AEE15" s="2858"/>
      <c r="AEF15" s="2858"/>
      <c r="AEG15" s="2858"/>
      <c r="AEH15" s="2858"/>
      <c r="AEI15" s="2858"/>
      <c r="AEJ15" s="2858"/>
      <c r="AEK15" s="2858"/>
      <c r="AEL15" s="2858"/>
      <c r="AEM15" s="2858"/>
      <c r="AEN15" s="2858"/>
      <c r="AEO15" s="2858"/>
      <c r="AEP15" s="2858"/>
      <c r="AEQ15" s="2858"/>
      <c r="AER15" s="2858"/>
      <c r="AES15" s="2858"/>
      <c r="AET15" s="2858"/>
      <c r="AEU15" s="2858"/>
      <c r="AEV15" s="2858"/>
      <c r="AEW15" s="2858"/>
      <c r="AEX15" s="2858"/>
      <c r="AEY15" s="2858"/>
      <c r="AEZ15" s="2858"/>
      <c r="AFA15" s="2858"/>
      <c r="AFB15" s="2858"/>
      <c r="AFC15" s="2858"/>
      <c r="AFD15" s="2858"/>
      <c r="AFE15" s="2858"/>
      <c r="AFF15" s="2858"/>
      <c r="AFG15" s="2858"/>
      <c r="AFH15" s="2858"/>
      <c r="AFI15" s="2858"/>
      <c r="AFJ15" s="2858"/>
      <c r="AFK15" s="2858"/>
      <c r="AFL15" s="2858"/>
      <c r="AFM15" s="2858"/>
      <c r="AFN15" s="2858"/>
      <c r="AFO15" s="2858"/>
      <c r="AFP15" s="2858"/>
      <c r="AFQ15" s="2858"/>
      <c r="AFR15" s="2858"/>
      <c r="AFS15" s="2858"/>
      <c r="AFT15" s="2858"/>
      <c r="AFU15" s="2858"/>
      <c r="AFV15" s="2858"/>
      <c r="AFW15" s="2858"/>
      <c r="AFX15" s="2858"/>
      <c r="AFY15" s="2858"/>
      <c r="AFZ15" s="2858"/>
      <c r="AGA15" s="2858"/>
      <c r="AGB15" s="2858"/>
      <c r="AGC15" s="2858"/>
      <c r="AGD15" s="2858"/>
      <c r="AGE15" s="2858"/>
      <c r="AGF15" s="2858"/>
      <c r="AGG15" s="2858"/>
      <c r="AGH15" s="2858"/>
      <c r="AGI15" s="2858"/>
      <c r="AGJ15" s="2858"/>
      <c r="AGK15" s="2858"/>
      <c r="AGL15" s="2858"/>
      <c r="AGM15" s="2858"/>
      <c r="AGN15" s="2858"/>
      <c r="AGO15" s="2858"/>
      <c r="AGP15" s="2858"/>
      <c r="AGQ15" s="2858"/>
      <c r="AGR15" s="2858"/>
      <c r="AGS15" s="2858"/>
      <c r="AGT15" s="2858"/>
      <c r="AGU15" s="2858"/>
      <c r="AGV15" s="2858"/>
      <c r="AGW15" s="2858"/>
      <c r="AGX15" s="2858"/>
      <c r="AGY15" s="2858"/>
      <c r="AGZ15" s="2858"/>
      <c r="AHA15" s="2858"/>
      <c r="AHB15" s="2858"/>
      <c r="AHC15" s="2858"/>
      <c r="AHD15" s="2858"/>
      <c r="AHE15" s="2858"/>
      <c r="AHF15" s="2858"/>
      <c r="AHG15" s="2858"/>
      <c r="AHH15" s="2858"/>
      <c r="AHI15" s="2858"/>
      <c r="AHJ15" s="2858"/>
      <c r="AHK15" s="2858"/>
      <c r="AHL15" s="2858"/>
      <c r="AHM15" s="2858"/>
      <c r="AHN15" s="2858"/>
      <c r="AHO15" s="2858"/>
      <c r="AHP15" s="2858"/>
      <c r="AHQ15" s="2858"/>
      <c r="AHR15" s="2858"/>
      <c r="AHS15" s="2858"/>
      <c r="AHT15" s="2858"/>
      <c r="AHU15" s="2858"/>
      <c r="AHV15" s="2858"/>
      <c r="AHW15" s="2858"/>
      <c r="AHX15" s="2858"/>
      <c r="AHY15" s="2858"/>
      <c r="AHZ15" s="2858"/>
      <c r="AIA15" s="2858"/>
      <c r="AIB15" s="2858"/>
      <c r="AIC15" s="2858"/>
      <c r="AID15" s="2858"/>
      <c r="AIE15" s="2858"/>
      <c r="AIF15" s="2858"/>
      <c r="AIG15" s="2858"/>
      <c r="AIH15" s="2858"/>
      <c r="AII15" s="2858"/>
      <c r="AIJ15" s="2858"/>
      <c r="AIK15" s="2858"/>
      <c r="AIL15" s="2858"/>
      <c r="AIM15" s="2858"/>
      <c r="AIN15" s="2858"/>
      <c r="AIO15" s="2858"/>
      <c r="AIP15" s="2858"/>
      <c r="AIQ15" s="2858"/>
      <c r="AIR15" s="2858"/>
      <c r="AIS15" s="2858"/>
      <c r="AIT15" s="2858"/>
      <c r="AIU15" s="2858"/>
      <c r="AIV15" s="2858"/>
      <c r="AIW15" s="2858"/>
      <c r="AIX15" s="2858"/>
      <c r="AIY15" s="2858"/>
      <c r="AIZ15" s="2858"/>
      <c r="AJA15" s="2858"/>
      <c r="AJB15" s="2858"/>
      <c r="AJC15" s="2858"/>
      <c r="AJD15" s="2858"/>
      <c r="AJE15" s="2858"/>
      <c r="AJF15" s="2858"/>
      <c r="AJG15" s="2858"/>
      <c r="AJH15" s="2858"/>
      <c r="AJI15" s="2858"/>
      <c r="AJJ15" s="2858"/>
      <c r="AJK15" s="2858"/>
      <c r="AJL15" s="2858"/>
      <c r="AJM15" s="2858"/>
      <c r="AJN15" s="2858"/>
      <c r="AJO15" s="2858"/>
      <c r="AJP15" s="2858"/>
      <c r="AJQ15" s="2858"/>
      <c r="AJR15" s="2858"/>
      <c r="AJS15" s="2858"/>
      <c r="AJT15" s="2858"/>
      <c r="AJU15" s="2858"/>
      <c r="AJV15" s="2858"/>
      <c r="AJW15" s="2858"/>
      <c r="AJX15" s="2858"/>
      <c r="AJY15" s="2858"/>
      <c r="AJZ15" s="2858"/>
      <c r="AKA15" s="2858"/>
      <c r="AKB15" s="2858"/>
      <c r="AKC15" s="2858"/>
      <c r="AKD15" s="2858"/>
      <c r="AKE15" s="2858"/>
      <c r="AKF15" s="2858"/>
      <c r="AKG15" s="2858"/>
      <c r="AKH15" s="2858"/>
      <c r="AKI15" s="2858"/>
      <c r="AKJ15" s="2858"/>
      <c r="AKK15" s="2858"/>
      <c r="AKL15" s="2858"/>
      <c r="AKM15" s="2858"/>
      <c r="AKN15" s="2858"/>
      <c r="AKO15" s="2858"/>
      <c r="AKP15" s="2858"/>
      <c r="AKQ15" s="2858"/>
      <c r="AKR15" s="2858"/>
      <c r="AKS15" s="2858"/>
      <c r="AKT15" s="2858"/>
      <c r="AKU15" s="2858"/>
      <c r="AKV15" s="2858"/>
      <c r="AKW15" s="2858"/>
      <c r="AKX15" s="2858"/>
      <c r="AKY15" s="2858"/>
      <c r="AKZ15" s="2858"/>
      <c r="ALA15" s="2858"/>
      <c r="ALB15" s="2858"/>
      <c r="ALC15" s="2858"/>
      <c r="ALD15" s="2858"/>
      <c r="ALE15" s="2858"/>
      <c r="ALF15" s="2858"/>
      <c r="ALG15" s="2858"/>
      <c r="ALH15" s="2858"/>
      <c r="ALI15" s="2858"/>
      <c r="ALJ15" s="2858"/>
      <c r="ALK15" s="2858"/>
      <c r="ALL15" s="2858"/>
      <c r="ALM15" s="2858"/>
      <c r="ALN15" s="2858"/>
      <c r="ALO15" s="2858"/>
      <c r="ALP15" s="2858"/>
      <c r="ALQ15" s="2858"/>
      <c r="ALR15" s="2858"/>
      <c r="ALS15" s="2858"/>
      <c r="ALT15" s="2858"/>
      <c r="ALU15" s="2858"/>
      <c r="ALV15" s="2858"/>
      <c r="ALW15" s="2858"/>
      <c r="ALX15" s="2858"/>
      <c r="ALY15" s="2858"/>
      <c r="ALZ15" s="2858"/>
      <c r="AMA15" s="2858"/>
      <c r="AMB15" s="2858"/>
      <c r="AMC15" s="2858"/>
      <c r="AMD15" s="2858"/>
      <c r="AME15" s="2858"/>
      <c r="AMF15" s="2858"/>
      <c r="AMG15" s="2858"/>
      <c r="AMH15" s="2858"/>
      <c r="AMI15" s="2858"/>
      <c r="AMJ15" s="2858"/>
      <c r="AMK15" s="2858"/>
      <c r="AML15" s="2858"/>
      <c r="AMM15" s="2858"/>
      <c r="AMN15" s="2858"/>
      <c r="AMO15" s="2858"/>
      <c r="AMP15" s="2858"/>
      <c r="AMQ15" s="2858"/>
      <c r="AMR15" s="2858"/>
      <c r="AMS15" s="2858"/>
      <c r="AMT15" s="2858"/>
      <c r="AMU15" s="2858"/>
      <c r="AMV15" s="2858"/>
      <c r="AMW15" s="2858"/>
      <c r="AMX15" s="2858"/>
      <c r="AMY15" s="2858"/>
      <c r="AMZ15" s="2858"/>
      <c r="ANA15" s="2858"/>
      <c r="ANB15" s="2858"/>
      <c r="ANC15" s="2858"/>
      <c r="AND15" s="2858"/>
      <c r="ANE15" s="2858"/>
      <c r="ANF15" s="2858"/>
      <c r="ANG15" s="2858"/>
      <c r="ANH15" s="2858"/>
      <c r="ANI15" s="2858"/>
      <c r="ANJ15" s="2858"/>
      <c r="ANK15" s="2858"/>
      <c r="ANL15" s="2858"/>
      <c r="ANM15" s="2858"/>
      <c r="ANN15" s="2858"/>
      <c r="ANO15" s="2858"/>
      <c r="ANP15" s="2858"/>
      <c r="ANQ15" s="2858"/>
      <c r="ANR15" s="2858"/>
      <c r="ANS15" s="2858"/>
      <c r="ANT15" s="2858"/>
      <c r="ANU15" s="2858"/>
      <c r="ANV15" s="2858"/>
      <c r="ANW15" s="2858"/>
      <c r="ANX15" s="2858"/>
      <c r="ANY15" s="2858"/>
      <c r="ANZ15" s="2858"/>
      <c r="AOA15" s="2858"/>
      <c r="AOB15" s="2858"/>
      <c r="AOC15" s="2858"/>
      <c r="AOD15" s="2858"/>
      <c r="AOE15" s="2858"/>
      <c r="AOF15" s="2858"/>
      <c r="AOG15" s="2858"/>
      <c r="AOH15" s="2858"/>
      <c r="AOI15" s="2858"/>
      <c r="AOJ15" s="2858"/>
      <c r="AOK15" s="2858"/>
      <c r="AOL15" s="2858"/>
      <c r="AOM15" s="2858"/>
      <c r="AON15" s="2858"/>
      <c r="AOO15" s="2858"/>
      <c r="AOP15" s="2858"/>
      <c r="AOQ15" s="2858"/>
      <c r="AOR15" s="2858"/>
      <c r="AOS15" s="2858"/>
      <c r="AOT15" s="2858"/>
      <c r="AOU15" s="2858"/>
      <c r="AOV15" s="2858"/>
      <c r="AOW15" s="2858"/>
      <c r="AOX15" s="2858"/>
      <c r="AOY15" s="2858"/>
      <c r="AOZ15" s="2858"/>
      <c r="APA15" s="2858"/>
      <c r="APB15" s="2858"/>
      <c r="APC15" s="2858"/>
      <c r="APD15" s="2858"/>
      <c r="APE15" s="2858"/>
      <c r="APF15" s="2858"/>
      <c r="APG15" s="2858"/>
      <c r="APH15" s="2858"/>
      <c r="API15" s="2858"/>
      <c r="APJ15" s="2858"/>
      <c r="APK15" s="2858"/>
      <c r="APL15" s="2858"/>
      <c r="APM15" s="2858"/>
      <c r="APN15" s="2858"/>
      <c r="APO15" s="2858"/>
      <c r="APP15" s="2858"/>
      <c r="APQ15" s="2858"/>
      <c r="APR15" s="2858"/>
      <c r="APS15" s="2858"/>
      <c r="APT15" s="2858"/>
      <c r="APU15" s="2858"/>
      <c r="APV15" s="2858"/>
      <c r="APW15" s="2858"/>
      <c r="APX15" s="2858"/>
      <c r="APY15" s="2858"/>
      <c r="APZ15" s="2858"/>
      <c r="AQA15" s="2858"/>
      <c r="AQB15" s="2858"/>
      <c r="AQC15" s="2858"/>
      <c r="AQD15" s="2858"/>
      <c r="AQE15" s="2858"/>
      <c r="AQF15" s="2858"/>
      <c r="AQG15" s="2858"/>
      <c r="AQH15" s="2858"/>
      <c r="AQI15" s="2858"/>
      <c r="AQJ15" s="2858"/>
      <c r="AQK15" s="2858"/>
      <c r="AQL15" s="2858"/>
      <c r="AQM15" s="2858"/>
      <c r="AQN15" s="2858"/>
      <c r="AQO15" s="2858"/>
      <c r="AQP15" s="2858"/>
      <c r="AQQ15" s="2858"/>
      <c r="AQR15" s="2858"/>
      <c r="AQS15" s="2858"/>
      <c r="AQT15" s="2858"/>
      <c r="AQU15" s="2858"/>
      <c r="AQV15" s="2858"/>
      <c r="AQW15" s="2858"/>
      <c r="AQX15" s="2858"/>
      <c r="AQY15" s="2858"/>
      <c r="AQZ15" s="2858"/>
      <c r="ARA15" s="2858"/>
      <c r="ARB15" s="2858"/>
      <c r="ARC15" s="2858"/>
      <c r="ARD15" s="2858"/>
      <c r="ARE15" s="2858"/>
      <c r="ARF15" s="2858"/>
      <c r="ARG15" s="2858"/>
      <c r="ARH15" s="2858"/>
      <c r="ARI15" s="2858"/>
      <c r="ARJ15" s="2858"/>
      <c r="ARK15" s="2858"/>
      <c r="ARL15" s="2858"/>
      <c r="ARM15" s="2858"/>
      <c r="ARN15" s="2858"/>
      <c r="ARO15" s="2858"/>
      <c r="ARP15" s="2858"/>
      <c r="ARQ15" s="2858"/>
      <c r="ARR15" s="2858"/>
      <c r="ARS15" s="2858"/>
      <c r="ART15" s="2858"/>
      <c r="ARU15" s="2858"/>
      <c r="ARV15" s="2858"/>
      <c r="ARW15" s="2858"/>
      <c r="ARX15" s="2858"/>
      <c r="ARY15" s="2858"/>
      <c r="ARZ15" s="2858"/>
      <c r="ASA15" s="2858"/>
      <c r="ASB15" s="2858"/>
      <c r="ASC15" s="2858"/>
      <c r="ASD15" s="2858"/>
      <c r="ASE15" s="2858"/>
      <c r="ASF15" s="2858"/>
      <c r="ASG15" s="2858"/>
      <c r="ASH15" s="2858"/>
      <c r="ASI15" s="2858"/>
      <c r="ASJ15" s="2858"/>
      <c r="ASK15" s="2858"/>
      <c r="ASL15" s="2858"/>
      <c r="ASM15" s="2858"/>
      <c r="ASN15" s="2858"/>
      <c r="ASO15" s="2858"/>
      <c r="ASP15" s="2858"/>
      <c r="ASQ15" s="2858"/>
      <c r="ASR15" s="2858"/>
      <c r="ASS15" s="2858"/>
      <c r="AST15" s="2858"/>
      <c r="ASU15" s="2858"/>
      <c r="ASV15" s="2858"/>
      <c r="ASW15" s="2858"/>
      <c r="ASX15" s="2858"/>
      <c r="ASY15" s="2858"/>
      <c r="ASZ15" s="2858"/>
      <c r="ATA15" s="2858"/>
      <c r="ATB15" s="2858"/>
      <c r="ATC15" s="2858"/>
      <c r="ATD15" s="2858"/>
      <c r="ATE15" s="2858"/>
      <c r="ATF15" s="2858"/>
      <c r="ATG15" s="2858"/>
      <c r="ATH15" s="2858"/>
      <c r="ATI15" s="2858"/>
      <c r="ATJ15" s="2858"/>
      <c r="ATK15" s="2858"/>
      <c r="ATL15" s="2858"/>
      <c r="ATM15" s="2858"/>
      <c r="ATN15" s="2858"/>
      <c r="ATO15" s="2858"/>
      <c r="ATP15" s="2858"/>
      <c r="ATQ15" s="2858"/>
      <c r="ATR15" s="2858"/>
      <c r="ATS15" s="2858"/>
      <c r="ATT15" s="2858"/>
      <c r="ATU15" s="2858"/>
      <c r="ATV15" s="2858"/>
      <c r="ATW15" s="2858"/>
      <c r="ATX15" s="2858"/>
      <c r="ATY15" s="2858"/>
      <c r="ATZ15" s="2858"/>
      <c r="AUA15" s="2858"/>
      <c r="AUB15" s="2858"/>
      <c r="AUC15" s="2858"/>
      <c r="AUD15" s="2858"/>
      <c r="AUE15" s="2858"/>
      <c r="AUF15" s="2858"/>
      <c r="AUG15" s="2858"/>
      <c r="AUH15" s="2858"/>
      <c r="AUI15" s="2858"/>
      <c r="AUJ15" s="2858"/>
      <c r="AUK15" s="2858"/>
      <c r="AUL15" s="2858"/>
      <c r="AUM15" s="2858"/>
      <c r="AUN15" s="2858"/>
      <c r="AUO15" s="2858"/>
      <c r="AUP15" s="2858"/>
      <c r="AUQ15" s="2858"/>
      <c r="AUR15" s="2858"/>
      <c r="AUS15" s="2858"/>
      <c r="AUT15" s="2858"/>
      <c r="AUU15" s="2858"/>
      <c r="AUV15" s="2858"/>
      <c r="AUW15" s="2858"/>
      <c r="AUX15" s="2858"/>
      <c r="AUY15" s="2858"/>
      <c r="AUZ15" s="2858"/>
      <c r="AVA15" s="2858"/>
      <c r="AVB15" s="2858"/>
      <c r="AVC15" s="2858"/>
      <c r="AVD15" s="2858"/>
      <c r="AVE15" s="2858"/>
      <c r="AVF15" s="2858"/>
      <c r="AVG15" s="2858"/>
      <c r="AVH15" s="2858"/>
      <c r="AVI15" s="2858"/>
      <c r="AVJ15" s="2858"/>
      <c r="AVK15" s="2858"/>
      <c r="AVL15" s="2858"/>
      <c r="AVM15" s="2858"/>
      <c r="AVN15" s="2858"/>
      <c r="AVO15" s="2858"/>
      <c r="AVP15" s="2858"/>
      <c r="AVQ15" s="2858"/>
      <c r="AVR15" s="2858"/>
      <c r="AVS15" s="2858"/>
      <c r="AVT15" s="2858"/>
      <c r="AVU15" s="2858"/>
      <c r="AVV15" s="2858"/>
      <c r="AVW15" s="2858"/>
      <c r="AVX15" s="2858"/>
      <c r="AVY15" s="2858"/>
      <c r="AVZ15" s="2858"/>
      <c r="AWA15" s="2858"/>
      <c r="AWB15" s="2858"/>
      <c r="AWC15" s="2858"/>
      <c r="AWD15" s="2858"/>
      <c r="AWE15" s="2858"/>
      <c r="AWF15" s="2858"/>
      <c r="AWG15" s="2858"/>
      <c r="AWH15" s="2858"/>
      <c r="AWI15" s="2858"/>
      <c r="AWJ15" s="2858"/>
      <c r="AWK15" s="2858"/>
      <c r="AWL15" s="2858"/>
      <c r="AWM15" s="2858"/>
      <c r="AWN15" s="2858"/>
      <c r="AWO15" s="2858"/>
      <c r="AWP15" s="2858"/>
      <c r="AWQ15" s="2858"/>
      <c r="AWR15" s="2858"/>
      <c r="AWS15" s="2858"/>
      <c r="AWT15" s="2858"/>
      <c r="AWU15" s="2858"/>
      <c r="AWV15" s="2858"/>
      <c r="AWW15" s="2858"/>
      <c r="AWX15" s="2858"/>
      <c r="AWY15" s="2858"/>
      <c r="AWZ15" s="2858"/>
      <c r="AXA15" s="2858"/>
      <c r="AXB15" s="2858"/>
      <c r="AXC15" s="2858"/>
      <c r="AXD15" s="2858"/>
      <c r="AXE15" s="2858"/>
      <c r="AXF15" s="2858"/>
      <c r="AXG15" s="2858"/>
      <c r="AXH15" s="2858"/>
      <c r="AXI15" s="2858"/>
      <c r="AXJ15" s="2858"/>
      <c r="AXK15" s="2858"/>
      <c r="AXL15" s="2858"/>
      <c r="AXM15" s="2858"/>
      <c r="AXN15" s="2858"/>
      <c r="AXO15" s="2858"/>
      <c r="AXP15" s="2858"/>
      <c r="AXQ15" s="2858"/>
      <c r="AXR15" s="2858"/>
      <c r="AXS15" s="2858"/>
      <c r="AXT15" s="2858"/>
      <c r="AXU15" s="2858"/>
      <c r="AXV15" s="2858"/>
      <c r="AXW15" s="2858"/>
      <c r="AXX15" s="2858"/>
      <c r="AXY15" s="2858"/>
      <c r="AXZ15" s="2858"/>
      <c r="AYA15" s="2858"/>
      <c r="AYB15" s="2858"/>
      <c r="AYC15" s="2858"/>
      <c r="AYD15" s="2858"/>
      <c r="AYE15" s="2858"/>
      <c r="AYF15" s="2858"/>
      <c r="AYG15" s="2858"/>
      <c r="AYH15" s="2858"/>
      <c r="AYI15" s="2858"/>
      <c r="AYJ15" s="2858"/>
      <c r="AYK15" s="2858"/>
      <c r="AYL15" s="2858"/>
      <c r="AYM15" s="2858"/>
      <c r="AYN15" s="2858"/>
      <c r="AYO15" s="2858"/>
      <c r="AYP15" s="2858"/>
      <c r="AYQ15" s="2858"/>
      <c r="AYR15" s="2858"/>
      <c r="AYS15" s="2858"/>
      <c r="AYT15" s="2858"/>
      <c r="AYU15" s="2858"/>
      <c r="AYV15" s="2858"/>
      <c r="AYW15" s="2858"/>
      <c r="AYX15" s="2858"/>
      <c r="AYY15" s="2858"/>
      <c r="AYZ15" s="2858"/>
      <c r="AZA15" s="2858"/>
      <c r="AZB15" s="2858"/>
      <c r="AZC15" s="2858"/>
      <c r="AZD15" s="2858"/>
      <c r="AZE15" s="2858"/>
      <c r="AZF15" s="2858"/>
      <c r="AZG15" s="2858"/>
      <c r="AZH15" s="2858"/>
      <c r="AZI15" s="2858"/>
      <c r="AZJ15" s="2858"/>
      <c r="AZK15" s="2858"/>
      <c r="AZL15" s="2858"/>
      <c r="AZM15" s="2858"/>
      <c r="AZN15" s="2858"/>
      <c r="AZO15" s="2858"/>
      <c r="AZP15" s="2858"/>
      <c r="AZQ15" s="2858"/>
      <c r="AZR15" s="2858"/>
      <c r="AZS15" s="2858"/>
      <c r="AZT15" s="2858"/>
      <c r="AZU15" s="2858"/>
      <c r="AZV15" s="2858"/>
      <c r="AZW15" s="2858"/>
      <c r="AZX15" s="2858"/>
      <c r="AZY15" s="2858"/>
      <c r="AZZ15" s="2858"/>
      <c r="BAA15" s="2858"/>
      <c r="BAB15" s="2858"/>
      <c r="BAC15" s="2858"/>
      <c r="BAD15" s="2858"/>
      <c r="BAE15" s="2858"/>
      <c r="BAF15" s="2858"/>
      <c r="BAG15" s="2858"/>
      <c r="BAH15" s="2858"/>
      <c r="BAI15" s="2858"/>
      <c r="BAJ15" s="2858"/>
      <c r="BAK15" s="2858"/>
      <c r="BAL15" s="2858"/>
      <c r="BAM15" s="2858"/>
      <c r="BAN15" s="2858"/>
      <c r="BAO15" s="2858"/>
      <c r="BAP15" s="2858"/>
      <c r="BAQ15" s="2858"/>
      <c r="BAR15" s="2858"/>
      <c r="BAS15" s="2858"/>
      <c r="BAT15" s="2858"/>
      <c r="BAU15" s="2858"/>
      <c r="BAV15" s="2858"/>
      <c r="BAW15" s="2858"/>
      <c r="BAX15" s="2858"/>
      <c r="BAY15" s="2858"/>
      <c r="BAZ15" s="2858"/>
      <c r="BBA15" s="2858"/>
      <c r="BBB15" s="2858"/>
      <c r="BBC15" s="2858"/>
      <c r="BBD15" s="2858"/>
      <c r="BBE15" s="2858"/>
      <c r="BBF15" s="2858"/>
      <c r="BBG15" s="2858"/>
      <c r="BBH15" s="2858"/>
      <c r="BBI15" s="2858"/>
      <c r="BBJ15" s="2858"/>
      <c r="BBK15" s="2858"/>
      <c r="BBL15" s="2858"/>
      <c r="BBM15" s="2858"/>
      <c r="BBN15" s="2858"/>
      <c r="BBO15" s="2858"/>
      <c r="BBP15" s="2858"/>
      <c r="BBQ15" s="2858"/>
      <c r="BBR15" s="2858"/>
      <c r="BBS15" s="2858"/>
      <c r="BBT15" s="2858"/>
      <c r="BBU15" s="2858"/>
      <c r="BBV15" s="2858"/>
      <c r="BBW15" s="2858"/>
      <c r="BBX15" s="2858"/>
      <c r="BBY15" s="2858"/>
      <c r="BBZ15" s="2858"/>
      <c r="BCA15" s="2858"/>
      <c r="BCB15" s="2858"/>
      <c r="BCC15" s="2858"/>
      <c r="BCD15" s="2858"/>
      <c r="BCE15" s="2858"/>
      <c r="BCF15" s="2858"/>
      <c r="BCG15" s="2858"/>
      <c r="BCH15" s="2858"/>
      <c r="BCI15" s="2858"/>
      <c r="BCJ15" s="2858"/>
      <c r="BCK15" s="2858"/>
      <c r="BCL15" s="2858"/>
      <c r="BCM15" s="2858"/>
      <c r="BCN15" s="2858"/>
      <c r="BCO15" s="2858"/>
      <c r="BCP15" s="2858"/>
      <c r="BCQ15" s="2858"/>
      <c r="BCR15" s="2858"/>
      <c r="BCS15" s="2858"/>
      <c r="BCT15" s="2858"/>
      <c r="BCU15" s="2858"/>
      <c r="BCV15" s="2858"/>
      <c r="BCW15" s="2858"/>
      <c r="BCX15" s="2858"/>
      <c r="BCY15" s="2858"/>
      <c r="BCZ15" s="2858"/>
      <c r="BDA15" s="2858"/>
      <c r="BDB15" s="2858"/>
      <c r="BDC15" s="2858"/>
      <c r="BDD15" s="2858"/>
      <c r="BDE15" s="2858"/>
      <c r="BDF15" s="2858"/>
      <c r="BDG15" s="2858"/>
      <c r="BDH15" s="2858"/>
      <c r="BDI15" s="2858"/>
      <c r="BDJ15" s="2858"/>
      <c r="BDK15" s="2858"/>
      <c r="BDL15" s="2858"/>
      <c r="BDM15" s="2858"/>
      <c r="BDN15" s="2858"/>
      <c r="BDO15" s="2858"/>
      <c r="BDP15" s="2858"/>
      <c r="BDQ15" s="2858"/>
      <c r="BDR15" s="2858"/>
      <c r="BDS15" s="2858"/>
      <c r="BDT15" s="2858"/>
      <c r="BDU15" s="2858"/>
      <c r="BDV15" s="2858"/>
      <c r="BDW15" s="2858"/>
      <c r="BDX15" s="2858"/>
      <c r="BDY15" s="2858"/>
      <c r="BDZ15" s="2858"/>
      <c r="BEA15" s="2858"/>
      <c r="BEB15" s="2858"/>
      <c r="BEC15" s="2858"/>
      <c r="BED15" s="2858"/>
      <c r="BEE15" s="2858"/>
      <c r="BEF15" s="2858"/>
      <c r="BEG15" s="2858"/>
      <c r="BEH15" s="2858"/>
      <c r="BEI15" s="2858"/>
      <c r="BEJ15" s="2858"/>
      <c r="BEK15" s="2858"/>
      <c r="BEL15" s="2858"/>
      <c r="BEM15" s="2858"/>
      <c r="BEN15" s="2858"/>
      <c r="BEO15" s="2858"/>
      <c r="BEP15" s="2858"/>
      <c r="BEQ15" s="2858"/>
      <c r="BER15" s="2858"/>
      <c r="BES15" s="2858"/>
      <c r="BET15" s="2858"/>
      <c r="BEU15" s="2858"/>
      <c r="BEV15" s="2858"/>
      <c r="BEW15" s="2858"/>
      <c r="BEX15" s="2858"/>
      <c r="BEY15" s="2858"/>
      <c r="BEZ15" s="2858"/>
      <c r="BFA15" s="2858"/>
      <c r="BFB15" s="2858"/>
      <c r="BFC15" s="2858"/>
      <c r="BFD15" s="2858"/>
      <c r="BFE15" s="2858"/>
      <c r="BFF15" s="2858"/>
      <c r="BFG15" s="2858"/>
      <c r="BFH15" s="2858"/>
      <c r="BFI15" s="2858"/>
      <c r="BFJ15" s="2858"/>
      <c r="BFK15" s="2858"/>
      <c r="BFL15" s="2858"/>
      <c r="BFM15" s="2858"/>
      <c r="BFN15" s="2858"/>
      <c r="BFO15" s="2858"/>
      <c r="BFP15" s="2858"/>
      <c r="BFQ15" s="2858"/>
      <c r="BFR15" s="2858"/>
      <c r="BFS15" s="2858"/>
      <c r="BFT15" s="2858"/>
      <c r="BFU15" s="2858"/>
      <c r="BFV15" s="2858"/>
      <c r="BFW15" s="2858"/>
      <c r="BFX15" s="2858"/>
      <c r="BFY15" s="2858"/>
      <c r="BFZ15" s="2858"/>
      <c r="BGA15" s="2858"/>
      <c r="BGB15" s="2858"/>
      <c r="BGC15" s="2858"/>
      <c r="BGD15" s="2858"/>
      <c r="BGE15" s="2858"/>
      <c r="BGF15" s="2858"/>
      <c r="BGG15" s="2858"/>
      <c r="BGH15" s="2858"/>
      <c r="BGI15" s="2858"/>
      <c r="BGJ15" s="2858"/>
      <c r="BGK15" s="2858"/>
      <c r="BGL15" s="2858"/>
      <c r="BGM15" s="2858"/>
      <c r="BGN15" s="2858"/>
      <c r="BGO15" s="2858"/>
      <c r="BGP15" s="2858"/>
      <c r="BGQ15" s="2858"/>
      <c r="BGR15" s="2858"/>
      <c r="BGS15" s="2858"/>
      <c r="BGT15" s="2858"/>
      <c r="BGU15" s="2858"/>
      <c r="BGV15" s="2858"/>
      <c r="BGW15" s="2858"/>
      <c r="BGX15" s="2858"/>
      <c r="BGY15" s="2858"/>
      <c r="BGZ15" s="2858"/>
      <c r="BHA15" s="2858"/>
      <c r="BHB15" s="2858"/>
      <c r="BHC15" s="2858"/>
      <c r="BHD15" s="2858"/>
      <c r="BHE15" s="2858"/>
      <c r="BHF15" s="2858"/>
      <c r="BHG15" s="2858"/>
      <c r="BHH15" s="2858"/>
      <c r="BHI15" s="2858"/>
      <c r="BHJ15" s="2858"/>
      <c r="BHK15" s="2858"/>
      <c r="BHL15" s="2858"/>
      <c r="BHM15" s="2858"/>
      <c r="BHN15" s="2858"/>
      <c r="BHO15" s="2858"/>
      <c r="BHP15" s="2858"/>
      <c r="BHQ15" s="2858"/>
      <c r="BHR15" s="2858"/>
      <c r="BHS15" s="2858"/>
      <c r="BHT15" s="2858"/>
      <c r="BHU15" s="2858"/>
      <c r="BHV15" s="2858"/>
      <c r="BHW15" s="2858"/>
      <c r="BHX15" s="2858"/>
      <c r="BHY15" s="2858"/>
      <c r="BHZ15" s="2858"/>
      <c r="BIA15" s="2858"/>
      <c r="BIB15" s="2858"/>
      <c r="BIC15" s="2858"/>
      <c r="BID15" s="2858"/>
      <c r="BIE15" s="2858"/>
      <c r="BIF15" s="2858"/>
      <c r="BIG15" s="2858"/>
      <c r="BIH15" s="2858"/>
      <c r="BII15" s="2858"/>
      <c r="BIJ15" s="2858"/>
      <c r="BIK15" s="2858"/>
      <c r="BIL15" s="2858"/>
      <c r="BIM15" s="2858"/>
      <c r="BIN15" s="2858"/>
      <c r="BIO15" s="2858"/>
      <c r="BIP15" s="2858"/>
      <c r="BIQ15" s="2858"/>
      <c r="BIR15" s="2858"/>
      <c r="BIS15" s="2858"/>
      <c r="BIT15" s="2858"/>
      <c r="BIU15" s="2858"/>
      <c r="BIV15" s="2858"/>
      <c r="BIW15" s="2858"/>
      <c r="BIX15" s="2858"/>
      <c r="BIY15" s="2858"/>
      <c r="BIZ15" s="2858"/>
      <c r="BJA15" s="2858"/>
      <c r="BJB15" s="2858"/>
      <c r="BJC15" s="2858"/>
      <c r="BJD15" s="2858"/>
      <c r="BJE15" s="2858"/>
      <c r="BJF15" s="2858"/>
      <c r="BJG15" s="2858"/>
      <c r="BJH15" s="2858"/>
      <c r="BJI15" s="2858"/>
      <c r="BJJ15" s="2858"/>
      <c r="BJK15" s="2858"/>
      <c r="BJL15" s="2858"/>
      <c r="BJM15" s="2858"/>
      <c r="BJN15" s="2858"/>
      <c r="BJO15" s="2858"/>
      <c r="BJP15" s="2858"/>
      <c r="BJQ15" s="2858"/>
      <c r="BJR15" s="2858"/>
      <c r="BJS15" s="2858"/>
      <c r="BJT15" s="2858"/>
      <c r="BJU15" s="2858"/>
      <c r="BJV15" s="2858"/>
      <c r="BJW15" s="2858"/>
      <c r="BJX15" s="2858"/>
      <c r="BJY15" s="2858"/>
      <c r="BJZ15" s="2858"/>
      <c r="BKA15" s="2858"/>
      <c r="BKB15" s="2858"/>
      <c r="BKC15" s="2858"/>
      <c r="BKD15" s="2858"/>
      <c r="BKE15" s="2858"/>
      <c r="BKF15" s="2858"/>
      <c r="BKG15" s="2858"/>
      <c r="BKH15" s="2858"/>
      <c r="BKI15" s="2858"/>
      <c r="BKJ15" s="2858"/>
      <c r="BKK15" s="2858"/>
      <c r="BKL15" s="2858"/>
      <c r="BKM15" s="2858"/>
      <c r="BKN15" s="2858"/>
      <c r="BKO15" s="2858"/>
      <c r="BKP15" s="2858"/>
      <c r="BKQ15" s="2858"/>
      <c r="BKR15" s="2858"/>
      <c r="BKS15" s="2858"/>
      <c r="BKT15" s="2858"/>
      <c r="BKU15" s="2858"/>
      <c r="BKV15" s="2858"/>
      <c r="BKW15" s="2858"/>
      <c r="BKX15" s="2858"/>
      <c r="BKY15" s="2858"/>
      <c r="BKZ15" s="2858"/>
      <c r="BLA15" s="2858"/>
      <c r="BLB15" s="2858"/>
      <c r="BLC15" s="2858"/>
      <c r="BLD15" s="2858"/>
      <c r="BLE15" s="2858"/>
      <c r="BLF15" s="2858"/>
      <c r="BLG15" s="2858"/>
      <c r="BLH15" s="2858"/>
      <c r="BLI15" s="2858"/>
      <c r="BLJ15" s="2858"/>
      <c r="BLK15" s="2858"/>
      <c r="BLL15" s="2858"/>
      <c r="BLM15" s="2858"/>
      <c r="BLN15" s="2858"/>
      <c r="BLO15" s="2858"/>
      <c r="BLP15" s="2858"/>
      <c r="BLQ15" s="2858"/>
      <c r="BLR15" s="2858"/>
      <c r="BLS15" s="2858"/>
      <c r="BLT15" s="2858"/>
      <c r="BLU15" s="2858"/>
      <c r="BLV15" s="2858"/>
      <c r="BLW15" s="2858"/>
      <c r="BLX15" s="2858"/>
      <c r="BLY15" s="2858"/>
      <c r="BLZ15" s="2858"/>
      <c r="BMA15" s="2858"/>
      <c r="BMB15" s="2858"/>
      <c r="BMC15" s="2858"/>
      <c r="BMD15" s="2858"/>
      <c r="BME15" s="2858"/>
      <c r="BMF15" s="2858"/>
      <c r="BMG15" s="2858"/>
      <c r="BMH15" s="2858"/>
      <c r="BMI15" s="2858"/>
      <c r="BMJ15" s="2858"/>
      <c r="BMK15" s="2858"/>
      <c r="BML15" s="2858"/>
      <c r="BMM15" s="2858"/>
      <c r="BMN15" s="2858"/>
      <c r="BMO15" s="2858"/>
      <c r="BMP15" s="2858"/>
      <c r="BMQ15" s="2858"/>
      <c r="BMR15" s="2858"/>
      <c r="BMS15" s="2858"/>
      <c r="BMT15" s="2858"/>
      <c r="BMU15" s="2858"/>
      <c r="BMV15" s="2858"/>
      <c r="BMW15" s="2858"/>
      <c r="BMX15" s="2858"/>
      <c r="BMY15" s="2858"/>
      <c r="BMZ15" s="2858"/>
      <c r="BNA15" s="2858"/>
      <c r="BNB15" s="2858"/>
      <c r="BNC15" s="2858"/>
      <c r="BND15" s="2858"/>
      <c r="BNE15" s="2858"/>
      <c r="BNF15" s="2858"/>
      <c r="BNG15" s="2858"/>
      <c r="BNH15" s="2858"/>
      <c r="BNI15" s="2858"/>
      <c r="BNJ15" s="2858"/>
      <c r="BNK15" s="2858"/>
      <c r="BNL15" s="2858"/>
      <c r="BNM15" s="2858"/>
      <c r="BNN15" s="2858"/>
      <c r="BNO15" s="2858"/>
      <c r="BNP15" s="2858"/>
      <c r="BNQ15" s="2858"/>
      <c r="BNR15" s="2858"/>
      <c r="BNS15" s="2858"/>
      <c r="BNT15" s="2858"/>
      <c r="BNU15" s="2858"/>
      <c r="BNV15" s="2858"/>
      <c r="BNW15" s="2858"/>
      <c r="BNX15" s="2858"/>
      <c r="BNY15" s="2858"/>
      <c r="BNZ15" s="2858"/>
      <c r="BOA15" s="2858"/>
      <c r="BOB15" s="2858"/>
      <c r="BOC15" s="2858"/>
      <c r="BOD15" s="2858"/>
      <c r="BOE15" s="2858"/>
      <c r="BOF15" s="2858"/>
      <c r="BOG15" s="2858"/>
      <c r="BOH15" s="2858"/>
      <c r="BOI15" s="2858"/>
      <c r="BOJ15" s="2858"/>
      <c r="BOK15" s="2858"/>
      <c r="BOL15" s="2858"/>
      <c r="BOM15" s="2858"/>
      <c r="BON15" s="2858"/>
      <c r="BOO15" s="2858"/>
      <c r="BOP15" s="2858"/>
      <c r="BOQ15" s="2858"/>
      <c r="BOR15" s="2858"/>
      <c r="BOS15" s="2858"/>
      <c r="BOT15" s="2858"/>
      <c r="BOU15" s="2858"/>
      <c r="BOV15" s="2858"/>
      <c r="BOW15" s="2858"/>
      <c r="BOX15" s="2858"/>
      <c r="BOY15" s="2858"/>
      <c r="BOZ15" s="2858"/>
      <c r="BPA15" s="2858"/>
      <c r="BPB15" s="2858"/>
      <c r="BPC15" s="2858"/>
      <c r="BPD15" s="2858"/>
      <c r="BPE15" s="2858"/>
      <c r="BPF15" s="2858"/>
      <c r="BPG15" s="2858"/>
      <c r="BPH15" s="2858"/>
      <c r="BPI15" s="2858"/>
      <c r="BPJ15" s="2858"/>
      <c r="BPK15" s="2858"/>
      <c r="BPL15" s="2858"/>
      <c r="BPM15" s="2858"/>
      <c r="BPN15" s="2858"/>
      <c r="BPO15" s="2858"/>
      <c r="BPP15" s="2858"/>
      <c r="BPQ15" s="2858"/>
      <c r="BPR15" s="2858"/>
      <c r="BPS15" s="2858"/>
      <c r="BPT15" s="2858"/>
      <c r="BPU15" s="2858"/>
      <c r="BPV15" s="2858"/>
      <c r="BPW15" s="2858"/>
      <c r="BPX15" s="2858"/>
      <c r="BPY15" s="2858"/>
      <c r="BPZ15" s="2858"/>
      <c r="BQA15" s="2858"/>
      <c r="BQB15" s="2858"/>
      <c r="BQC15" s="2858"/>
      <c r="BQD15" s="2858"/>
      <c r="BQE15" s="2858"/>
      <c r="BQF15" s="2858"/>
      <c r="BQG15" s="2858"/>
      <c r="BQH15" s="2858"/>
      <c r="BQI15" s="2858"/>
      <c r="BQJ15" s="2858"/>
      <c r="BQK15" s="2858"/>
      <c r="BQL15" s="2858"/>
      <c r="BQM15" s="2858"/>
      <c r="BQN15" s="2858"/>
      <c r="BQO15" s="2858"/>
      <c r="BQP15" s="2858"/>
      <c r="BQQ15" s="2858"/>
      <c r="BQR15" s="2858"/>
      <c r="BQS15" s="2858"/>
      <c r="BQT15" s="2858"/>
      <c r="BQU15" s="2858"/>
      <c r="BQV15" s="2858"/>
      <c r="BQW15" s="2858"/>
      <c r="BQX15" s="2858"/>
      <c r="BQY15" s="2858"/>
      <c r="BQZ15" s="2858"/>
      <c r="BRA15" s="2858"/>
      <c r="BRB15" s="2858"/>
      <c r="BRC15" s="2858"/>
      <c r="BRD15" s="2858"/>
      <c r="BRE15" s="2858"/>
      <c r="BRF15" s="2858"/>
      <c r="BRG15" s="2858"/>
      <c r="BRH15" s="2858"/>
      <c r="BRI15" s="2858"/>
      <c r="BRJ15" s="2858"/>
      <c r="BRK15" s="2858"/>
      <c r="BRL15" s="2858"/>
      <c r="BRM15" s="2858"/>
      <c r="BRN15" s="2858"/>
      <c r="BRO15" s="2858"/>
      <c r="BRP15" s="2858"/>
      <c r="BRQ15" s="2858"/>
      <c r="BRR15" s="2858"/>
      <c r="BRS15" s="2858"/>
      <c r="BRT15" s="2858"/>
      <c r="BRU15" s="2858"/>
      <c r="BRV15" s="2858"/>
      <c r="BRW15" s="2858"/>
      <c r="BRX15" s="2858"/>
      <c r="BRY15" s="2858"/>
      <c r="BRZ15" s="2858"/>
      <c r="BSA15" s="2858"/>
      <c r="BSB15" s="2858"/>
      <c r="BSC15" s="2858"/>
      <c r="BSD15" s="2858"/>
      <c r="BSE15" s="2858"/>
      <c r="BSF15" s="2858"/>
      <c r="BSG15" s="2858"/>
      <c r="BSH15" s="2858"/>
      <c r="BSI15" s="2858"/>
      <c r="BSJ15" s="2858"/>
      <c r="BSK15" s="2858"/>
      <c r="BSL15" s="2858"/>
      <c r="BSM15" s="2858"/>
      <c r="BSN15" s="2858"/>
      <c r="BSO15" s="2858"/>
      <c r="BSP15" s="2858"/>
      <c r="BSQ15" s="2858"/>
      <c r="BSR15" s="2858"/>
      <c r="BSS15" s="2858"/>
      <c r="BST15" s="2858"/>
      <c r="BSU15" s="2858"/>
      <c r="BSV15" s="2858"/>
      <c r="BSW15" s="2858"/>
      <c r="BSX15" s="2858"/>
      <c r="BSY15" s="2858"/>
      <c r="BSZ15" s="2858"/>
      <c r="BTA15" s="2858"/>
      <c r="BTB15" s="2858"/>
      <c r="BTC15" s="2858"/>
      <c r="BTD15" s="2858"/>
      <c r="BTE15" s="2858"/>
      <c r="BTF15" s="2858"/>
      <c r="BTG15" s="2858"/>
      <c r="BTH15" s="2858"/>
      <c r="BTI15" s="2858"/>
      <c r="BTJ15" s="2858"/>
      <c r="BTK15" s="2858"/>
      <c r="BTL15" s="2858"/>
      <c r="BTM15" s="2858"/>
      <c r="BTN15" s="2858"/>
      <c r="BTO15" s="2858"/>
      <c r="BTP15" s="2858"/>
      <c r="BTQ15" s="2858"/>
      <c r="BTR15" s="2858"/>
      <c r="BTS15" s="2858"/>
      <c r="BTT15" s="2858"/>
      <c r="BTU15" s="2858"/>
      <c r="BTV15" s="2858"/>
      <c r="BTW15" s="2858"/>
      <c r="BTX15" s="2858"/>
      <c r="BTY15" s="2858"/>
      <c r="BTZ15" s="2858"/>
      <c r="BUA15" s="2858"/>
      <c r="BUB15" s="2858"/>
      <c r="BUC15" s="2858"/>
      <c r="BUD15" s="2858"/>
      <c r="BUE15" s="2858"/>
      <c r="BUF15" s="2858"/>
      <c r="BUG15" s="2858"/>
      <c r="BUH15" s="2858"/>
      <c r="BUI15" s="2858"/>
      <c r="BUJ15" s="2858"/>
      <c r="BUK15" s="2858"/>
      <c r="BUL15" s="2858"/>
      <c r="BUM15" s="2858"/>
      <c r="BUN15" s="2858"/>
      <c r="BUO15" s="2858"/>
      <c r="BUP15" s="2858"/>
      <c r="BUQ15" s="2858"/>
      <c r="BUR15" s="2858"/>
      <c r="BUS15" s="2858"/>
      <c r="BUT15" s="2858"/>
      <c r="BUU15" s="2858"/>
      <c r="BUV15" s="2858"/>
      <c r="BUW15" s="2858"/>
      <c r="BUX15" s="2858"/>
      <c r="BUY15" s="2858"/>
      <c r="BUZ15" s="2858"/>
      <c r="BVA15" s="2858"/>
      <c r="BVB15" s="2858"/>
      <c r="BVC15" s="2858"/>
      <c r="BVD15" s="2858"/>
      <c r="BVE15" s="2858"/>
      <c r="BVF15" s="2858"/>
      <c r="BVG15" s="2858"/>
      <c r="BVH15" s="2858"/>
      <c r="BVI15" s="2858"/>
      <c r="BVJ15" s="2858"/>
      <c r="BVK15" s="2858"/>
      <c r="BVL15" s="2858"/>
      <c r="BVM15" s="2858"/>
      <c r="BVN15" s="2858"/>
      <c r="BVO15" s="2858"/>
      <c r="BVP15" s="2858"/>
      <c r="BVQ15" s="2858"/>
      <c r="BVR15" s="2858"/>
      <c r="BVS15" s="2858"/>
      <c r="BVT15" s="2858"/>
      <c r="BVU15" s="2858"/>
      <c r="BVV15" s="2858"/>
      <c r="BVW15" s="2858"/>
      <c r="BVX15" s="2858"/>
      <c r="BVY15" s="2858"/>
      <c r="BVZ15" s="2858"/>
      <c r="BWA15" s="2858"/>
      <c r="BWB15" s="2858"/>
      <c r="BWC15" s="2858"/>
      <c r="BWD15" s="2858"/>
      <c r="BWE15" s="2858"/>
      <c r="BWF15" s="2858"/>
      <c r="BWG15" s="2858"/>
      <c r="BWH15" s="2858"/>
      <c r="BWI15" s="2858"/>
      <c r="BWJ15" s="2858"/>
      <c r="BWK15" s="2858"/>
      <c r="BWL15" s="2858"/>
      <c r="BWM15" s="2858"/>
      <c r="BWN15" s="2858"/>
      <c r="BWO15" s="2858"/>
      <c r="BWP15" s="2858"/>
      <c r="BWQ15" s="2858"/>
      <c r="BWR15" s="2858"/>
      <c r="BWS15" s="2858"/>
      <c r="BWT15" s="2858"/>
      <c r="BWU15" s="2858"/>
      <c r="BWV15" s="2858"/>
      <c r="BWW15" s="2858"/>
      <c r="BWX15" s="2858"/>
      <c r="BWY15" s="2858"/>
      <c r="BWZ15" s="2858"/>
      <c r="BXA15" s="2858"/>
      <c r="BXB15" s="2858"/>
      <c r="BXC15" s="2858"/>
      <c r="BXD15" s="2858"/>
      <c r="BXE15" s="2858"/>
      <c r="BXF15" s="2858"/>
      <c r="BXG15" s="2858"/>
      <c r="BXH15" s="2858"/>
      <c r="BXI15" s="2858"/>
      <c r="BXJ15" s="2858"/>
      <c r="BXK15" s="2858"/>
      <c r="BXL15" s="2858"/>
      <c r="BXM15" s="2858"/>
      <c r="BXN15" s="2858"/>
      <c r="BXO15" s="2858"/>
      <c r="BXP15" s="2858"/>
      <c r="BXQ15" s="2858"/>
      <c r="BXR15" s="2858"/>
      <c r="BXS15" s="2858"/>
      <c r="BXT15" s="2858"/>
      <c r="BXU15" s="2858"/>
      <c r="BXV15" s="2858"/>
      <c r="BXW15" s="2858"/>
      <c r="BXX15" s="2858"/>
      <c r="BXY15" s="2858"/>
      <c r="BXZ15" s="2858"/>
      <c r="BYA15" s="2858"/>
      <c r="BYB15" s="2858"/>
      <c r="BYC15" s="2858"/>
      <c r="BYD15" s="2858"/>
      <c r="BYE15" s="2858"/>
      <c r="BYF15" s="2858"/>
      <c r="BYG15" s="2858"/>
      <c r="BYH15" s="2858"/>
      <c r="BYI15" s="2858"/>
      <c r="BYJ15" s="2858"/>
      <c r="BYK15" s="2858"/>
      <c r="BYL15" s="2858"/>
      <c r="BYM15" s="2858"/>
      <c r="BYN15" s="2858"/>
      <c r="BYO15" s="2858"/>
      <c r="BYP15" s="2858"/>
      <c r="BYQ15" s="2858"/>
      <c r="BYR15" s="2858"/>
      <c r="BYS15" s="2858"/>
      <c r="BYT15" s="2858"/>
      <c r="BYU15" s="2858"/>
      <c r="BYV15" s="2858"/>
      <c r="BYW15" s="2858"/>
      <c r="BYX15" s="2858"/>
      <c r="BYY15" s="2858"/>
      <c r="BYZ15" s="2858"/>
      <c r="BZA15" s="2858"/>
      <c r="BZB15" s="2858"/>
      <c r="BZC15" s="2858"/>
      <c r="BZD15" s="2858"/>
      <c r="BZE15" s="2858"/>
      <c r="BZF15" s="2858"/>
      <c r="BZG15" s="2858"/>
      <c r="BZH15" s="2858"/>
      <c r="BZI15" s="2858"/>
      <c r="BZJ15" s="2858"/>
      <c r="BZK15" s="2858"/>
      <c r="BZL15" s="2858"/>
      <c r="BZM15" s="2858"/>
      <c r="BZN15" s="2858"/>
      <c r="BZO15" s="2858"/>
      <c r="BZP15" s="2858"/>
      <c r="BZQ15" s="2858"/>
      <c r="BZR15" s="2858"/>
      <c r="BZS15" s="2858"/>
      <c r="BZT15" s="2858"/>
      <c r="BZU15" s="2858"/>
      <c r="BZV15" s="2858"/>
      <c r="BZW15" s="2858"/>
      <c r="BZX15" s="2858"/>
      <c r="BZY15" s="2858"/>
      <c r="BZZ15" s="2858"/>
      <c r="CAA15" s="2858"/>
      <c r="CAB15" s="2858"/>
      <c r="CAC15" s="2858"/>
      <c r="CAD15" s="2858"/>
      <c r="CAE15" s="2858"/>
      <c r="CAF15" s="2858"/>
      <c r="CAG15" s="2858"/>
      <c r="CAH15" s="2858"/>
      <c r="CAI15" s="2858"/>
      <c r="CAJ15" s="2858"/>
      <c r="CAK15" s="2858"/>
      <c r="CAL15" s="2858"/>
      <c r="CAM15" s="2858"/>
      <c r="CAN15" s="2858"/>
      <c r="CAO15" s="2858"/>
      <c r="CAP15" s="2858"/>
      <c r="CAQ15" s="2858"/>
      <c r="CAR15" s="2858"/>
      <c r="CAS15" s="2858"/>
      <c r="CAT15" s="2858"/>
      <c r="CAU15" s="2858"/>
      <c r="CAV15" s="2858"/>
      <c r="CAW15" s="2858"/>
      <c r="CAX15" s="2858"/>
      <c r="CAY15" s="2858"/>
      <c r="CAZ15" s="2858"/>
      <c r="CBA15" s="2858"/>
      <c r="CBB15" s="2858"/>
      <c r="CBC15" s="2858"/>
      <c r="CBD15" s="2858"/>
      <c r="CBE15" s="2858"/>
      <c r="CBF15" s="2858"/>
      <c r="CBG15" s="2858"/>
      <c r="CBH15" s="2858"/>
      <c r="CBI15" s="2858"/>
      <c r="CBJ15" s="2858"/>
      <c r="CBK15" s="2858"/>
      <c r="CBL15" s="2858"/>
      <c r="CBM15" s="2858"/>
      <c r="CBN15" s="2858"/>
      <c r="CBO15" s="2858"/>
      <c r="CBP15" s="2858"/>
      <c r="CBQ15" s="2858"/>
      <c r="CBR15" s="2858"/>
      <c r="CBS15" s="2858"/>
      <c r="CBT15" s="2858"/>
      <c r="CBU15" s="2858"/>
      <c r="CBV15" s="2858"/>
      <c r="CBW15" s="2858"/>
      <c r="CBX15" s="2858"/>
      <c r="CBY15" s="2858"/>
      <c r="CBZ15" s="2858"/>
      <c r="CCA15" s="2858"/>
      <c r="CCB15" s="2858"/>
      <c r="CCC15" s="2858"/>
      <c r="CCD15" s="2858"/>
      <c r="CCE15" s="2858"/>
      <c r="CCF15" s="2858"/>
      <c r="CCG15" s="2858"/>
      <c r="CCH15" s="2858"/>
      <c r="CCI15" s="2858"/>
      <c r="CCJ15" s="2858"/>
      <c r="CCK15" s="2858"/>
      <c r="CCL15" s="2858"/>
      <c r="CCM15" s="2858"/>
      <c r="CCN15" s="2858"/>
      <c r="CCO15" s="2858"/>
      <c r="CCP15" s="2858"/>
      <c r="CCQ15" s="2858"/>
      <c r="CCR15" s="2858"/>
      <c r="CCS15" s="2858"/>
      <c r="CCT15" s="2858"/>
      <c r="CCU15" s="2858"/>
      <c r="CCV15" s="2858"/>
      <c r="CCW15" s="2858"/>
      <c r="CCX15" s="2858"/>
      <c r="CCY15" s="2858"/>
      <c r="CCZ15" s="2858"/>
      <c r="CDA15" s="2858"/>
      <c r="CDB15" s="2858"/>
      <c r="CDC15" s="2858"/>
      <c r="CDD15" s="2858"/>
      <c r="CDE15" s="2858"/>
      <c r="CDF15" s="2858"/>
      <c r="CDG15" s="2858"/>
      <c r="CDH15" s="2858"/>
      <c r="CDI15" s="2858"/>
      <c r="CDJ15" s="2858"/>
      <c r="CDK15" s="2858"/>
      <c r="CDL15" s="2858"/>
      <c r="CDM15" s="2858"/>
      <c r="CDN15" s="2858"/>
      <c r="CDO15" s="2858"/>
      <c r="CDP15" s="2858"/>
      <c r="CDQ15" s="2858"/>
      <c r="CDR15" s="2858"/>
      <c r="CDS15" s="2858"/>
      <c r="CDT15" s="2858"/>
      <c r="CDU15" s="2858"/>
      <c r="CDV15" s="2858"/>
      <c r="CDW15" s="2858"/>
      <c r="CDX15" s="2858"/>
      <c r="CDY15" s="2858"/>
      <c r="CDZ15" s="2858"/>
      <c r="CEA15" s="2858"/>
      <c r="CEB15" s="2858"/>
      <c r="CEC15" s="2858"/>
      <c r="CED15" s="2858"/>
      <c r="CEE15" s="2858"/>
      <c r="CEF15" s="2858"/>
      <c r="CEG15" s="2858"/>
      <c r="CEH15" s="2858"/>
      <c r="CEI15" s="2858"/>
      <c r="CEJ15" s="2858"/>
      <c r="CEK15" s="2858"/>
      <c r="CEL15" s="2858"/>
      <c r="CEM15" s="2858"/>
      <c r="CEN15" s="2858"/>
      <c r="CEO15" s="2858"/>
      <c r="CEP15" s="2858"/>
      <c r="CEQ15" s="2858"/>
      <c r="CER15" s="2858"/>
      <c r="CES15" s="2858"/>
      <c r="CET15" s="2858"/>
      <c r="CEU15" s="2858"/>
      <c r="CEV15" s="2858"/>
      <c r="CEW15" s="2858"/>
      <c r="CEX15" s="2858"/>
      <c r="CEY15" s="2858"/>
      <c r="CEZ15" s="2858"/>
      <c r="CFA15" s="2858"/>
      <c r="CFB15" s="2858"/>
      <c r="CFC15" s="2858"/>
      <c r="CFD15" s="2858"/>
      <c r="CFE15" s="2858"/>
      <c r="CFF15" s="2858"/>
      <c r="CFG15" s="2858"/>
      <c r="CFH15" s="2858"/>
      <c r="CFI15" s="2858"/>
      <c r="CFJ15" s="2858"/>
      <c r="CFK15" s="2858"/>
      <c r="CFL15" s="2858"/>
      <c r="CFM15" s="2858"/>
      <c r="CFN15" s="2858"/>
      <c r="CFO15" s="2858"/>
      <c r="CFP15" s="2858"/>
      <c r="CFQ15" s="2858"/>
      <c r="CFR15" s="2858"/>
      <c r="CFS15" s="2858"/>
      <c r="CFT15" s="2858"/>
      <c r="CFU15" s="2858"/>
      <c r="CFV15" s="2858"/>
      <c r="CFW15" s="2858"/>
      <c r="CFX15" s="2858"/>
      <c r="CFY15" s="2858"/>
      <c r="CFZ15" s="2858"/>
      <c r="CGA15" s="2858"/>
      <c r="CGB15" s="2858"/>
      <c r="CGC15" s="2858"/>
      <c r="CGD15" s="2858"/>
      <c r="CGE15" s="2858"/>
      <c r="CGF15" s="2858"/>
      <c r="CGG15" s="2858"/>
      <c r="CGH15" s="2858"/>
      <c r="CGI15" s="2858"/>
      <c r="CGJ15" s="2858"/>
      <c r="CGK15" s="2858"/>
      <c r="CGL15" s="2858"/>
      <c r="CGM15" s="2858"/>
      <c r="CGN15" s="2858"/>
      <c r="CGO15" s="2858"/>
      <c r="CGP15" s="2858"/>
      <c r="CGQ15" s="2858"/>
      <c r="CGR15" s="2858"/>
      <c r="CGS15" s="2858"/>
      <c r="CGT15" s="2858"/>
      <c r="CGU15" s="2858"/>
      <c r="CGV15" s="2858"/>
      <c r="CGW15" s="2858"/>
      <c r="CGX15" s="2858"/>
      <c r="CGY15" s="2858"/>
      <c r="CGZ15" s="2858"/>
      <c r="CHA15" s="2858"/>
      <c r="CHB15" s="2858"/>
      <c r="CHC15" s="2858"/>
      <c r="CHD15" s="2858"/>
      <c r="CHE15" s="2858"/>
      <c r="CHF15" s="2858"/>
      <c r="CHG15" s="2858"/>
      <c r="CHH15" s="2858"/>
      <c r="CHI15" s="2858"/>
      <c r="CHJ15" s="2858"/>
      <c r="CHK15" s="2858"/>
      <c r="CHL15" s="2858"/>
      <c r="CHM15" s="2858"/>
      <c r="CHN15" s="2858"/>
      <c r="CHO15" s="2858"/>
      <c r="CHP15" s="2858"/>
      <c r="CHQ15" s="2858"/>
      <c r="CHR15" s="2858"/>
      <c r="CHS15" s="2858"/>
      <c r="CHT15" s="2858"/>
      <c r="CHU15" s="2858"/>
      <c r="CHV15" s="2858"/>
      <c r="CHW15" s="2858"/>
      <c r="CHX15" s="2858"/>
      <c r="CHY15" s="2858"/>
      <c r="CHZ15" s="2858"/>
      <c r="CIA15" s="2858"/>
      <c r="CIB15" s="2858"/>
      <c r="CIC15" s="2858"/>
      <c r="CID15" s="2858"/>
      <c r="CIE15" s="2858"/>
      <c r="CIF15" s="2858"/>
      <c r="CIG15" s="2858"/>
      <c r="CIH15" s="2858"/>
      <c r="CII15" s="2858"/>
      <c r="CIJ15" s="2858"/>
      <c r="CIK15" s="2858"/>
      <c r="CIL15" s="2858"/>
      <c r="CIM15" s="2858"/>
      <c r="CIN15" s="2858"/>
      <c r="CIO15" s="2858"/>
      <c r="CIP15" s="2858"/>
      <c r="CIQ15" s="2858"/>
      <c r="CIR15" s="2858"/>
      <c r="CIS15" s="2858"/>
      <c r="CIT15" s="2858"/>
      <c r="CIU15" s="2858"/>
      <c r="CIV15" s="2858"/>
      <c r="CIW15" s="2858"/>
      <c r="CIX15" s="2858"/>
      <c r="CIY15" s="2858"/>
      <c r="CIZ15" s="2858"/>
      <c r="CJA15" s="2858"/>
      <c r="CJB15" s="2858"/>
      <c r="CJC15" s="2858"/>
      <c r="CJD15" s="2858"/>
      <c r="CJE15" s="2858"/>
      <c r="CJF15" s="2858"/>
      <c r="CJG15" s="2858"/>
      <c r="CJH15" s="2858"/>
      <c r="CJI15" s="2858"/>
      <c r="CJJ15" s="2858"/>
      <c r="CJK15" s="2858"/>
      <c r="CJL15" s="2858"/>
      <c r="CJM15" s="2858"/>
      <c r="CJN15" s="2858"/>
      <c r="CJO15" s="2858"/>
      <c r="CJP15" s="2858"/>
      <c r="CJQ15" s="2858"/>
      <c r="CJR15" s="2858"/>
      <c r="CJS15" s="2858"/>
      <c r="CJT15" s="2858"/>
      <c r="CJU15" s="2858"/>
      <c r="CJV15" s="2858"/>
      <c r="CJW15" s="2858"/>
      <c r="CJX15" s="2858"/>
      <c r="CJY15" s="2858"/>
      <c r="CJZ15" s="2858"/>
      <c r="CKA15" s="2858"/>
      <c r="CKB15" s="2858"/>
      <c r="CKC15" s="2858"/>
      <c r="CKD15" s="2858"/>
      <c r="CKE15" s="2858"/>
      <c r="CKF15" s="2858"/>
      <c r="CKG15" s="2858"/>
      <c r="CKH15" s="2858"/>
      <c r="CKI15" s="2858"/>
      <c r="CKJ15" s="2858"/>
      <c r="CKK15" s="2858"/>
      <c r="CKL15" s="2858"/>
      <c r="CKM15" s="2858"/>
      <c r="CKN15" s="2858"/>
      <c r="CKO15" s="2858"/>
      <c r="CKP15" s="2858"/>
      <c r="CKQ15" s="2858"/>
      <c r="CKR15" s="2858"/>
      <c r="CKS15" s="2858"/>
      <c r="CKT15" s="2858"/>
      <c r="CKU15" s="2858"/>
      <c r="CKV15" s="2858"/>
      <c r="CKW15" s="2858"/>
      <c r="CKX15" s="2858"/>
      <c r="CKY15" s="2858"/>
      <c r="CKZ15" s="2858"/>
      <c r="CLA15" s="2858"/>
      <c r="CLB15" s="2858"/>
      <c r="CLC15" s="2858"/>
      <c r="CLD15" s="2858"/>
      <c r="CLE15" s="2858"/>
      <c r="CLF15" s="2858"/>
      <c r="CLG15" s="2858"/>
      <c r="CLH15" s="2858"/>
      <c r="CLI15" s="2858"/>
      <c r="CLJ15" s="2858"/>
      <c r="CLK15" s="2858"/>
      <c r="CLL15" s="2858"/>
      <c r="CLM15" s="2858"/>
      <c r="CLN15" s="2858"/>
      <c r="CLO15" s="2858"/>
      <c r="CLP15" s="2858"/>
      <c r="CLQ15" s="2858"/>
      <c r="CLR15" s="2858"/>
      <c r="CLS15" s="2858"/>
      <c r="CLT15" s="2858"/>
      <c r="CLU15" s="2858"/>
      <c r="CLV15" s="2858"/>
      <c r="CLW15" s="2858"/>
    </row>
    <row r="16" spans="1:2363" ht="15" customHeight="1" x14ac:dyDescent="0.25">
      <c r="A16" s="3860"/>
      <c r="B16" s="3865" t="s">
        <v>668</v>
      </c>
      <c r="C16" s="2973">
        <v>1</v>
      </c>
      <c r="D16" s="2730"/>
      <c r="E16" s="2729"/>
      <c r="F16" s="2670"/>
      <c r="G16" s="2788"/>
      <c r="H16" s="2246"/>
      <c r="I16" s="2670"/>
      <c r="J16" s="2668"/>
      <c r="K16" s="2784"/>
      <c r="L16" s="2670"/>
      <c r="M16" s="1805"/>
      <c r="N16" s="2670"/>
      <c r="O16" s="2465"/>
      <c r="P16" s="1842"/>
      <c r="Q16" s="1842"/>
      <c r="R16" s="1847"/>
      <c r="S16" s="1847"/>
      <c r="T16" s="2907"/>
      <c r="U16" s="1842"/>
      <c r="V16" s="2645">
        <f t="shared" ref="V16:V28" si="14">U16+R16+Q16+P16</f>
        <v>0</v>
      </c>
      <c r="W16" s="2201"/>
      <c r="X16" s="2641"/>
      <c r="Y16" s="2926"/>
      <c r="Z16" s="2129">
        <f>N16*5808*0.25</f>
        <v>0</v>
      </c>
      <c r="AA16" s="1851">
        <v>0</v>
      </c>
      <c r="AB16" s="1851">
        <v>0</v>
      </c>
      <c r="AC16" s="1851">
        <v>0</v>
      </c>
      <c r="AD16" s="1850">
        <v>0</v>
      </c>
      <c r="AE16" s="1897"/>
      <c r="AF16" s="1893">
        <v>0</v>
      </c>
      <c r="AG16" s="2870"/>
      <c r="AH16" s="1993">
        <f t="shared" ref="AH16:AH17" si="15">AD16+AF16</f>
        <v>0</v>
      </c>
      <c r="AI16" s="1851">
        <v>0</v>
      </c>
      <c r="AJ16" s="1851">
        <f t="shared" ref="AJ16:AJ17" si="16">AD16+AF16</f>
        <v>0</v>
      </c>
      <c r="AK16" s="2772">
        <f>AI16+AJ16</f>
        <v>0</v>
      </c>
      <c r="AL16" s="2678">
        <v>0</v>
      </c>
      <c r="AM16" s="2679">
        <v>0</v>
      </c>
      <c r="AN16" s="2104">
        <f t="shared" ref="AN16:AN17" si="17">AL16+AM16</f>
        <v>0</v>
      </c>
      <c r="AO16" s="2162">
        <v>0</v>
      </c>
      <c r="AP16" s="2510">
        <v>0</v>
      </c>
      <c r="AQ16" s="2168">
        <v>0</v>
      </c>
      <c r="AR16" s="2684">
        <v>0</v>
      </c>
      <c r="AS16" s="2166">
        <f>AO16+AP16+AQ16+AR16</f>
        <v>0</v>
      </c>
      <c r="AT16" s="2122"/>
      <c r="AU16" s="2169">
        <v>0</v>
      </c>
      <c r="AV16" s="1835">
        <v>0</v>
      </c>
      <c r="AW16" s="2172">
        <f>AU16+AV16</f>
        <v>0</v>
      </c>
      <c r="AX16" s="2678">
        <v>0</v>
      </c>
      <c r="AY16" s="2679">
        <v>0</v>
      </c>
      <c r="AZ16" s="2104">
        <f>AX16-AY16</f>
        <v>0</v>
      </c>
      <c r="BA16" s="3081">
        <v>0</v>
      </c>
      <c r="BB16" s="3082">
        <v>0</v>
      </c>
      <c r="BC16" s="3083">
        <v>0</v>
      </c>
      <c r="BD16" s="3084"/>
      <c r="BE16" s="3078">
        <f>BA16+BB16+BC16+BD16+AZ16</f>
        <v>0</v>
      </c>
      <c r="BF16" s="2122"/>
      <c r="BG16" s="2169">
        <v>0</v>
      </c>
      <c r="BH16" s="1835">
        <v>0</v>
      </c>
      <c r="BI16" s="2172">
        <f>BG16+BH16</f>
        <v>0</v>
      </c>
      <c r="BJ16" s="2659">
        <v>0</v>
      </c>
      <c r="BK16" s="2659">
        <v>0</v>
      </c>
      <c r="BL16" s="2660">
        <f>BJ16-BK16</f>
        <v>0</v>
      </c>
      <c r="BM16" s="2661">
        <f>AD16+AO16</f>
        <v>0</v>
      </c>
      <c r="BN16" s="2662">
        <f>AF16+AQ16</f>
        <v>0</v>
      </c>
      <c r="BO16" s="2662">
        <f t="shared" ref="BO16:BO17" si="18">BM16-BN16</f>
        <v>0</v>
      </c>
      <c r="BP16" s="2662">
        <f t="shared" ref="BP16:BP17" si="19">BM16+BO16</f>
        <v>0</v>
      </c>
      <c r="BQ16" s="2663">
        <f t="shared" ref="BQ16:BQ17" si="20">BM16+BN16</f>
        <v>0</v>
      </c>
      <c r="BR16" s="2664">
        <f>AI16+AU16</f>
        <v>0</v>
      </c>
      <c r="BS16" s="2659">
        <f>AJ16+AV16</f>
        <v>0</v>
      </c>
      <c r="BT16" s="2914">
        <f t="shared" ref="BT16:BT17" si="21">BR16+BS16</f>
        <v>0</v>
      </c>
      <c r="BU16" s="3148"/>
      <c r="BV16" s="3066"/>
      <c r="BW16" s="3066"/>
      <c r="BX16" s="3066"/>
      <c r="BY16" s="3148"/>
      <c r="BZ16" s="3148"/>
      <c r="CA16" s="2861"/>
      <c r="CB16" s="2861"/>
      <c r="CC16" s="2861"/>
      <c r="CD16" s="2861"/>
      <c r="CE16" s="2861"/>
      <c r="CF16" s="3149"/>
      <c r="CG16" s="3149"/>
      <c r="CH16" s="3149"/>
      <c r="CI16" s="3149"/>
      <c r="CJ16" s="3149"/>
      <c r="CK16" s="3149"/>
      <c r="CL16" s="3149"/>
      <c r="CM16" s="3149"/>
      <c r="CN16" s="3149"/>
      <c r="CO16" s="3149"/>
      <c r="CP16" s="3149"/>
      <c r="CQ16" s="3149"/>
      <c r="CR16" s="3149"/>
      <c r="CS16" s="3149"/>
      <c r="CT16" s="3149"/>
      <c r="CU16" s="3149"/>
      <c r="CV16" s="3149"/>
      <c r="CW16" s="3149"/>
      <c r="CX16" s="3149"/>
      <c r="CY16" s="3149"/>
      <c r="CZ16" s="3149"/>
      <c r="DA16" s="3149"/>
      <c r="DB16" s="3149"/>
      <c r="DC16" s="3149"/>
      <c r="DD16" s="3149"/>
      <c r="DE16" s="3149"/>
      <c r="DF16" s="3149"/>
      <c r="DG16" s="3149"/>
      <c r="DH16" s="3149"/>
      <c r="DI16" s="3149"/>
      <c r="DJ16" s="3149"/>
      <c r="DK16" s="3149"/>
      <c r="DL16" s="3149"/>
      <c r="DM16" s="3149"/>
      <c r="DN16" s="3149"/>
      <c r="DO16" s="3149"/>
      <c r="DP16" s="3149"/>
      <c r="DQ16" s="3149"/>
      <c r="DR16" s="3149"/>
      <c r="DS16" s="3149"/>
      <c r="DT16" s="3149"/>
      <c r="DU16" s="3149"/>
      <c r="DV16" s="3149"/>
      <c r="DW16" s="3149"/>
      <c r="DX16" s="3149"/>
      <c r="DY16" s="3149"/>
      <c r="DZ16" s="3149"/>
      <c r="EA16" s="3149"/>
      <c r="EB16" s="3149"/>
      <c r="EC16" s="3149"/>
      <c r="ED16" s="3149"/>
      <c r="EE16" s="3149"/>
      <c r="EF16" s="3149"/>
      <c r="EG16" s="3149"/>
      <c r="EH16" s="2858"/>
      <c r="EI16" s="2858"/>
      <c r="EJ16" s="2858"/>
      <c r="EK16" s="2858"/>
      <c r="EL16" s="2858"/>
      <c r="EM16" s="2858"/>
      <c r="EN16" s="2858"/>
      <c r="EO16" s="2858"/>
      <c r="EP16" s="2858"/>
      <c r="EQ16" s="2858"/>
      <c r="ER16" s="2858"/>
      <c r="ES16" s="2858"/>
      <c r="ET16" s="2858"/>
      <c r="EU16" s="2858"/>
      <c r="EV16" s="2858"/>
      <c r="EW16" s="2858"/>
      <c r="EX16" s="2858"/>
      <c r="EY16" s="2858"/>
      <c r="EZ16" s="2858"/>
      <c r="FA16" s="2858"/>
      <c r="FB16" s="2858"/>
      <c r="FC16" s="2858"/>
      <c r="FD16" s="2858"/>
      <c r="FE16" s="2858"/>
      <c r="FF16" s="2858"/>
      <c r="FG16" s="2858"/>
      <c r="FH16" s="2858"/>
      <c r="FI16" s="2858"/>
      <c r="FJ16" s="2858"/>
      <c r="FK16" s="2858"/>
      <c r="FL16" s="2858"/>
      <c r="FM16" s="2858"/>
      <c r="FN16" s="2858"/>
      <c r="FO16" s="2858"/>
      <c r="FP16" s="2858"/>
      <c r="FQ16" s="2858"/>
      <c r="FR16" s="2858"/>
      <c r="FS16" s="2858"/>
      <c r="FT16" s="2858"/>
      <c r="FU16" s="2858"/>
      <c r="FV16" s="2858"/>
      <c r="FW16" s="2858"/>
      <c r="FX16" s="2858"/>
      <c r="FY16" s="2858"/>
      <c r="FZ16" s="2858"/>
      <c r="GA16" s="2858"/>
      <c r="GB16" s="2858"/>
      <c r="GC16" s="2858"/>
      <c r="GD16" s="2858"/>
      <c r="GE16" s="2858"/>
      <c r="GF16" s="2858"/>
      <c r="GG16" s="2858"/>
      <c r="GH16" s="2858"/>
      <c r="GI16" s="2858"/>
      <c r="GJ16" s="2858"/>
      <c r="GK16" s="2858"/>
      <c r="GL16" s="2858"/>
      <c r="GM16" s="2858"/>
      <c r="GN16" s="2858"/>
      <c r="GO16" s="2858"/>
      <c r="GP16" s="2858"/>
      <c r="GQ16" s="2858"/>
      <c r="GR16" s="2858"/>
      <c r="GS16" s="2858"/>
      <c r="GT16" s="2858"/>
      <c r="GU16" s="2858"/>
      <c r="GV16" s="2858"/>
      <c r="GW16" s="2858"/>
      <c r="GX16" s="2858"/>
      <c r="GY16" s="2858"/>
      <c r="GZ16" s="2858"/>
      <c r="HA16" s="2858"/>
      <c r="HB16" s="2858"/>
      <c r="HC16" s="2858"/>
      <c r="HD16" s="2858"/>
      <c r="HE16" s="2858"/>
      <c r="HF16" s="2858"/>
      <c r="HG16" s="2858"/>
      <c r="HH16" s="2858"/>
      <c r="HI16" s="2858"/>
      <c r="HJ16" s="2858"/>
      <c r="HK16" s="2858"/>
      <c r="HL16" s="2858"/>
      <c r="HM16" s="2858"/>
      <c r="HN16" s="2858"/>
      <c r="HO16" s="2858"/>
      <c r="HP16" s="2858"/>
      <c r="HQ16" s="2858"/>
      <c r="HR16" s="2858"/>
      <c r="HS16" s="2858"/>
      <c r="HT16" s="2858"/>
      <c r="HU16" s="2858"/>
      <c r="HV16" s="2858"/>
      <c r="HW16" s="2858"/>
      <c r="HX16" s="2858"/>
      <c r="HY16" s="2858"/>
      <c r="HZ16" s="2858"/>
      <c r="IA16" s="2858"/>
      <c r="IB16" s="2858"/>
      <c r="IC16" s="2858"/>
      <c r="ID16" s="2858"/>
      <c r="IE16" s="2858"/>
      <c r="IF16" s="2858"/>
      <c r="IG16" s="2858"/>
      <c r="IH16" s="2858"/>
      <c r="II16" s="2858"/>
      <c r="IJ16" s="2858"/>
      <c r="IK16" s="2858"/>
      <c r="IL16" s="2858"/>
      <c r="IM16" s="2858"/>
      <c r="IN16" s="2858"/>
      <c r="IO16" s="2858"/>
      <c r="IP16" s="2858"/>
      <c r="IQ16" s="2858"/>
      <c r="IR16" s="2858"/>
      <c r="IS16" s="2858"/>
      <c r="IT16" s="2858"/>
      <c r="IU16" s="2858"/>
      <c r="IV16" s="2858"/>
      <c r="IW16" s="2858"/>
      <c r="IX16" s="2858"/>
      <c r="IY16" s="2858"/>
      <c r="IZ16" s="2858"/>
      <c r="JA16" s="2858"/>
      <c r="JB16" s="2858"/>
      <c r="JC16" s="2858"/>
      <c r="JD16" s="2858"/>
      <c r="JE16" s="2858"/>
      <c r="JF16" s="2858"/>
      <c r="JG16" s="2858"/>
      <c r="JH16" s="2858"/>
      <c r="JI16" s="2858"/>
      <c r="JJ16" s="2858"/>
      <c r="JK16" s="2858"/>
      <c r="JL16" s="2858"/>
      <c r="JM16" s="2858"/>
      <c r="JN16" s="2858"/>
      <c r="JO16" s="2858"/>
      <c r="JP16" s="2858"/>
      <c r="JQ16" s="2858"/>
      <c r="JR16" s="2858"/>
      <c r="JS16" s="2858"/>
      <c r="JT16" s="2858"/>
      <c r="JU16" s="2858"/>
      <c r="JV16" s="2858"/>
      <c r="JW16" s="2858"/>
      <c r="JX16" s="2858"/>
      <c r="JY16" s="2858"/>
      <c r="JZ16" s="2858"/>
      <c r="KA16" s="2858"/>
      <c r="KB16" s="2858"/>
      <c r="KC16" s="2858"/>
      <c r="KD16" s="2858"/>
      <c r="KE16" s="2858"/>
      <c r="KF16" s="2858"/>
      <c r="KG16" s="2858"/>
      <c r="KH16" s="2858"/>
      <c r="KI16" s="2858"/>
      <c r="KJ16" s="2858"/>
      <c r="KK16" s="2858"/>
      <c r="KL16" s="2858"/>
      <c r="KM16" s="2858"/>
      <c r="KN16" s="2858"/>
      <c r="KO16" s="2858"/>
      <c r="KP16" s="2858"/>
      <c r="KQ16" s="2858"/>
      <c r="KR16" s="2858"/>
      <c r="KS16" s="2858"/>
      <c r="KT16" s="2858"/>
      <c r="KU16" s="2858"/>
      <c r="KV16" s="2858"/>
      <c r="KW16" s="2858"/>
      <c r="KX16" s="2858"/>
      <c r="KY16" s="2858"/>
      <c r="KZ16" s="2858"/>
      <c r="LA16" s="2858"/>
      <c r="LB16" s="2858"/>
      <c r="LC16" s="2858"/>
      <c r="LD16" s="2858"/>
      <c r="LE16" s="2858"/>
      <c r="LF16" s="2858"/>
      <c r="LG16" s="2858"/>
      <c r="LH16" s="2858"/>
      <c r="LI16" s="2858"/>
      <c r="LJ16" s="2858"/>
      <c r="LK16" s="2858"/>
      <c r="LL16" s="2858"/>
      <c r="LM16" s="2858"/>
      <c r="LN16" s="2858"/>
      <c r="LO16" s="2858"/>
      <c r="LP16" s="2858"/>
      <c r="LQ16" s="2858"/>
      <c r="LR16" s="2858"/>
      <c r="LS16" s="2858"/>
      <c r="LT16" s="2858"/>
      <c r="LU16" s="2858"/>
      <c r="LV16" s="2858"/>
      <c r="LW16" s="2858"/>
      <c r="LX16" s="2858"/>
      <c r="LY16" s="2858"/>
      <c r="LZ16" s="2858"/>
      <c r="MA16" s="2858"/>
      <c r="MB16" s="2858"/>
      <c r="MC16" s="2858"/>
      <c r="MD16" s="2858"/>
      <c r="ME16" s="2858"/>
      <c r="MF16" s="2858"/>
      <c r="MG16" s="2858"/>
      <c r="MH16" s="2858"/>
      <c r="MI16" s="2858"/>
      <c r="MJ16" s="2858"/>
      <c r="MK16" s="2858"/>
      <c r="ML16" s="2858"/>
      <c r="MM16" s="2858"/>
      <c r="MN16" s="2858"/>
      <c r="MO16" s="2858"/>
      <c r="MP16" s="2858"/>
      <c r="MQ16" s="2858"/>
      <c r="MR16" s="2858"/>
      <c r="MS16" s="2858"/>
      <c r="MT16" s="2858"/>
      <c r="MU16" s="2858"/>
      <c r="MV16" s="2858"/>
      <c r="MW16" s="2858"/>
      <c r="MX16" s="2858"/>
      <c r="MY16" s="2858"/>
      <c r="MZ16" s="2858"/>
      <c r="NA16" s="2858"/>
      <c r="NB16" s="2858"/>
      <c r="NC16" s="2858"/>
      <c r="ND16" s="2858"/>
      <c r="NE16" s="2858"/>
      <c r="NF16" s="2858"/>
      <c r="NG16" s="2858"/>
      <c r="NH16" s="2858"/>
      <c r="NI16" s="2858"/>
      <c r="NJ16" s="2858"/>
      <c r="NK16" s="2858"/>
      <c r="NL16" s="2858"/>
      <c r="NM16" s="2858"/>
      <c r="NN16" s="2858"/>
      <c r="NO16" s="2858"/>
      <c r="NP16" s="2858"/>
      <c r="NQ16" s="2858"/>
      <c r="NR16" s="2858"/>
      <c r="NS16" s="2858"/>
      <c r="NT16" s="2858"/>
      <c r="NU16" s="2858"/>
      <c r="NV16" s="2858"/>
      <c r="NW16" s="2858"/>
      <c r="NX16" s="2858"/>
      <c r="NY16" s="2858"/>
      <c r="NZ16" s="2858"/>
      <c r="OA16" s="2858"/>
      <c r="OB16" s="2858"/>
      <c r="OC16" s="2858"/>
      <c r="OD16" s="2858"/>
      <c r="OE16" s="2858"/>
      <c r="OF16" s="2858"/>
      <c r="OG16" s="2858"/>
      <c r="OH16" s="2858"/>
      <c r="OI16" s="2858"/>
      <c r="OJ16" s="2858"/>
      <c r="OK16" s="2858"/>
      <c r="OL16" s="2858"/>
      <c r="OM16" s="2858"/>
      <c r="ON16" s="2858"/>
      <c r="OO16" s="2858"/>
      <c r="OP16" s="2858"/>
      <c r="OQ16" s="2858"/>
      <c r="OR16" s="2858"/>
      <c r="OS16" s="2858"/>
      <c r="OT16" s="2858"/>
      <c r="OU16" s="2858"/>
      <c r="OV16" s="2858"/>
      <c r="OW16" s="2858"/>
      <c r="OX16" s="2858"/>
      <c r="OY16" s="2858"/>
      <c r="OZ16" s="2858"/>
      <c r="PA16" s="2858"/>
      <c r="PB16" s="2858"/>
      <c r="PC16" s="2858"/>
      <c r="PD16" s="2858"/>
      <c r="PE16" s="2858"/>
      <c r="PF16" s="2858"/>
      <c r="PG16" s="2858"/>
      <c r="PH16" s="2858"/>
      <c r="PI16" s="2858"/>
      <c r="PJ16" s="2858"/>
      <c r="PK16" s="2858"/>
      <c r="PL16" s="2858"/>
      <c r="PM16" s="2858"/>
      <c r="PN16" s="2858"/>
      <c r="PO16" s="2858"/>
      <c r="PP16" s="2858"/>
      <c r="PQ16" s="2858"/>
      <c r="PR16" s="2858"/>
      <c r="PS16" s="2858"/>
      <c r="PT16" s="2858"/>
      <c r="PU16" s="2858"/>
      <c r="PV16" s="2858"/>
      <c r="PW16" s="2858"/>
      <c r="PX16" s="2858"/>
      <c r="PY16" s="2858"/>
      <c r="PZ16" s="2858"/>
      <c r="QA16" s="2858"/>
      <c r="QB16" s="2858"/>
      <c r="QC16" s="2858"/>
      <c r="QD16" s="2858"/>
      <c r="QE16" s="2858"/>
      <c r="QF16" s="2858"/>
      <c r="QG16" s="2858"/>
      <c r="QH16" s="2858"/>
      <c r="QI16" s="2858"/>
      <c r="QJ16" s="2858"/>
      <c r="QK16" s="2858"/>
      <c r="QL16" s="2858"/>
      <c r="QM16" s="2858"/>
      <c r="QN16" s="2858"/>
      <c r="QO16" s="2858"/>
      <c r="QP16" s="2858"/>
      <c r="QQ16" s="2858"/>
      <c r="QR16" s="2858"/>
      <c r="QS16" s="2858"/>
      <c r="QT16" s="2858"/>
      <c r="QU16" s="2858"/>
      <c r="QV16" s="2858"/>
      <c r="QW16" s="2858"/>
      <c r="QX16" s="2858"/>
      <c r="QY16" s="2858"/>
      <c r="QZ16" s="2858"/>
      <c r="RA16" s="2858"/>
      <c r="RB16" s="2858"/>
      <c r="RC16" s="2858"/>
      <c r="RD16" s="2858"/>
      <c r="RE16" s="2858"/>
      <c r="RF16" s="2858"/>
      <c r="RG16" s="2858"/>
      <c r="RH16" s="2858"/>
      <c r="RI16" s="2858"/>
      <c r="RJ16" s="2858"/>
      <c r="RK16" s="2858"/>
      <c r="RL16" s="2858"/>
      <c r="RM16" s="2858"/>
      <c r="RN16" s="2858"/>
      <c r="RO16" s="2858"/>
      <c r="RP16" s="2858"/>
      <c r="RQ16" s="2858"/>
      <c r="RR16" s="2858"/>
      <c r="RS16" s="2858"/>
      <c r="RT16" s="2858"/>
      <c r="RU16" s="2858"/>
      <c r="RV16" s="2858"/>
      <c r="RW16" s="2858"/>
      <c r="RX16" s="2858"/>
      <c r="RY16" s="2858"/>
      <c r="RZ16" s="2858"/>
      <c r="SA16" s="2858"/>
      <c r="SB16" s="2858"/>
      <c r="SC16" s="2858"/>
      <c r="SD16" s="2858"/>
      <c r="SE16" s="2858"/>
      <c r="SF16" s="2858"/>
      <c r="SG16" s="2858"/>
      <c r="SH16" s="2858"/>
      <c r="SI16" s="2858"/>
      <c r="SJ16" s="2858"/>
      <c r="SK16" s="2858"/>
      <c r="SL16" s="2858"/>
      <c r="SM16" s="2858"/>
      <c r="SN16" s="2858"/>
      <c r="SO16" s="2858"/>
      <c r="SP16" s="2858"/>
      <c r="SQ16" s="2858"/>
      <c r="SR16" s="2858"/>
      <c r="SS16" s="2858"/>
      <c r="ST16" s="2858"/>
      <c r="SU16" s="2858"/>
      <c r="SV16" s="2858"/>
      <c r="SW16" s="2858"/>
      <c r="SX16" s="2858"/>
      <c r="SY16" s="2858"/>
      <c r="SZ16" s="2858"/>
      <c r="TA16" s="2858"/>
      <c r="TB16" s="2858"/>
      <c r="TC16" s="2858"/>
      <c r="TD16" s="2858"/>
      <c r="TE16" s="2858"/>
      <c r="TF16" s="2858"/>
      <c r="TG16" s="2858"/>
      <c r="TH16" s="2858"/>
      <c r="TI16" s="2858"/>
      <c r="TJ16" s="2858"/>
      <c r="TK16" s="2858"/>
      <c r="TL16" s="2858"/>
      <c r="TM16" s="2858"/>
      <c r="TN16" s="2858"/>
      <c r="TO16" s="2858"/>
      <c r="TP16" s="2858"/>
      <c r="TQ16" s="2858"/>
      <c r="TR16" s="2858"/>
      <c r="TS16" s="2858"/>
      <c r="TT16" s="2858"/>
      <c r="TU16" s="3937"/>
      <c r="TV16" s="3937"/>
      <c r="TW16" s="3937"/>
      <c r="TX16" s="3937"/>
      <c r="TY16" s="3937"/>
      <c r="TZ16" s="3937"/>
      <c r="UA16" s="3937"/>
      <c r="UB16" s="3937"/>
      <c r="UC16" s="3937"/>
      <c r="UD16" s="3937"/>
      <c r="UE16" s="3937"/>
      <c r="UF16" s="3937"/>
      <c r="UG16" s="3937"/>
      <c r="UH16" s="3937"/>
      <c r="UI16" s="3937"/>
      <c r="UJ16" s="3937"/>
      <c r="UK16" s="3937"/>
      <c r="UL16" s="3937"/>
      <c r="UM16" s="3937"/>
      <c r="UN16" s="3937"/>
      <c r="UO16" s="3937"/>
      <c r="UP16" s="2858"/>
      <c r="UQ16" s="2858"/>
      <c r="UR16" s="2858"/>
      <c r="US16" s="2858"/>
      <c r="UT16" s="2858"/>
      <c r="UU16" s="2858"/>
      <c r="UV16" s="2858"/>
      <c r="UW16" s="2858"/>
      <c r="UX16" s="2858"/>
      <c r="UY16" s="2858"/>
      <c r="UZ16" s="2858"/>
      <c r="VA16" s="2858"/>
      <c r="VB16" s="2858"/>
      <c r="VC16" s="2858"/>
      <c r="VD16" s="2858"/>
      <c r="VE16" s="2858"/>
      <c r="VF16" s="2858"/>
      <c r="VG16" s="2858"/>
      <c r="VH16" s="2858"/>
      <c r="VI16" s="2858"/>
      <c r="VJ16" s="2858"/>
      <c r="VK16" s="2858"/>
      <c r="VL16" s="2858"/>
      <c r="VM16" s="2858"/>
      <c r="VN16" s="2858"/>
      <c r="VO16" s="2858"/>
      <c r="VP16" s="2858"/>
      <c r="VQ16" s="2858"/>
      <c r="VR16" s="2858"/>
      <c r="VS16" s="2858"/>
      <c r="VT16" s="2858"/>
      <c r="VU16" s="2858"/>
      <c r="VV16" s="2858"/>
      <c r="VW16" s="2858"/>
      <c r="VX16" s="2858"/>
      <c r="VY16" s="2858"/>
      <c r="VZ16" s="2858"/>
      <c r="WA16" s="2858"/>
      <c r="WB16" s="2858"/>
      <c r="WC16" s="2858"/>
      <c r="WD16" s="2858"/>
      <c r="WE16" s="2858"/>
      <c r="WF16" s="2858"/>
      <c r="WG16" s="2858"/>
      <c r="WH16" s="2858"/>
      <c r="WI16" s="2858"/>
      <c r="WJ16" s="2858"/>
      <c r="WK16" s="2858"/>
      <c r="WL16" s="2858"/>
      <c r="WM16" s="2858"/>
      <c r="WN16" s="2858"/>
      <c r="WO16" s="2858"/>
      <c r="WP16" s="2858"/>
      <c r="WQ16" s="2858"/>
      <c r="WR16" s="2858"/>
      <c r="WS16" s="2858"/>
      <c r="WT16" s="2858"/>
      <c r="WU16" s="2858"/>
      <c r="WV16" s="2858"/>
      <c r="WW16" s="2858"/>
      <c r="WX16" s="2858"/>
      <c r="WY16" s="2858"/>
      <c r="WZ16" s="2858"/>
      <c r="XA16" s="2858"/>
      <c r="XB16" s="2858"/>
      <c r="XC16" s="2858"/>
      <c r="XD16" s="2858"/>
      <c r="XE16" s="2858"/>
      <c r="XF16" s="2858"/>
      <c r="XG16" s="2858"/>
      <c r="XH16" s="2858"/>
      <c r="XI16" s="2858"/>
      <c r="XJ16" s="2858"/>
      <c r="XK16" s="2858"/>
      <c r="XL16" s="2858"/>
      <c r="XM16" s="2858"/>
      <c r="XN16" s="2858"/>
      <c r="XO16" s="2858"/>
      <c r="XP16" s="2858"/>
      <c r="XQ16" s="2858"/>
      <c r="XR16" s="2858"/>
      <c r="XS16" s="2858"/>
      <c r="XT16" s="2858"/>
      <c r="XU16" s="2858"/>
      <c r="XV16" s="2858"/>
      <c r="XW16" s="2858"/>
      <c r="XX16" s="2858"/>
      <c r="XY16" s="2858"/>
      <c r="XZ16" s="2858"/>
      <c r="YA16" s="2858"/>
      <c r="YB16" s="2858"/>
      <c r="YC16" s="2858"/>
      <c r="YD16" s="2858"/>
      <c r="YE16" s="2858"/>
      <c r="YF16" s="2858"/>
      <c r="YG16" s="2858"/>
      <c r="YH16" s="2858"/>
      <c r="YI16" s="2858"/>
      <c r="YJ16" s="2858"/>
      <c r="YK16" s="2858"/>
      <c r="YL16" s="2858"/>
      <c r="YM16" s="2858"/>
      <c r="YN16" s="2858"/>
      <c r="YO16" s="2858"/>
      <c r="YP16" s="2858"/>
      <c r="YQ16" s="2858"/>
      <c r="YR16" s="2858"/>
      <c r="YS16" s="2858"/>
      <c r="YT16" s="2858"/>
      <c r="YU16" s="2858"/>
      <c r="YV16" s="2858"/>
      <c r="YW16" s="2858"/>
      <c r="YX16" s="2858"/>
      <c r="YY16" s="2858"/>
      <c r="YZ16" s="2858"/>
      <c r="ZA16" s="2858"/>
      <c r="ZB16" s="2858"/>
      <c r="ZC16" s="2858"/>
      <c r="ZD16" s="2858"/>
      <c r="ZE16" s="2858"/>
      <c r="ZF16" s="2858"/>
      <c r="ZG16" s="2858"/>
      <c r="ZH16" s="2858"/>
      <c r="ZI16" s="2858"/>
      <c r="ZJ16" s="2858"/>
      <c r="ZK16" s="2858"/>
      <c r="ZL16" s="2858"/>
      <c r="ZM16" s="2858"/>
      <c r="ZN16" s="2858"/>
      <c r="ZO16" s="2858"/>
      <c r="ZP16" s="2858"/>
      <c r="ZQ16" s="2858"/>
      <c r="ZR16" s="2858"/>
      <c r="ZS16" s="2858"/>
      <c r="ZT16" s="2858"/>
      <c r="ZU16" s="2858"/>
      <c r="ZV16" s="2858"/>
      <c r="ZW16" s="2858"/>
      <c r="ZX16" s="2858"/>
      <c r="ZY16" s="2858"/>
      <c r="ZZ16" s="2858"/>
      <c r="AAA16" s="2858"/>
      <c r="AAB16" s="2858"/>
      <c r="AAC16" s="2858"/>
      <c r="AAD16" s="2858"/>
      <c r="AAE16" s="2858"/>
      <c r="AAF16" s="2858"/>
      <c r="AAG16" s="2858"/>
      <c r="AAH16" s="2858"/>
      <c r="AAI16" s="2858"/>
      <c r="AAJ16" s="2858"/>
      <c r="AAK16" s="2858"/>
      <c r="AAL16" s="2858"/>
      <c r="AAM16" s="2858"/>
      <c r="AAN16" s="2858"/>
      <c r="AAO16" s="2858"/>
      <c r="AAP16" s="2858"/>
      <c r="AAQ16" s="2858"/>
      <c r="AAR16" s="2858"/>
      <c r="AAS16" s="2858"/>
      <c r="AAT16" s="2858"/>
      <c r="AAU16" s="2858"/>
      <c r="AAV16" s="2858"/>
      <c r="AAW16" s="2858"/>
      <c r="AAX16" s="2858"/>
      <c r="AAY16" s="2858"/>
      <c r="AAZ16" s="2858"/>
      <c r="ABA16" s="2858"/>
      <c r="ABB16" s="2858"/>
      <c r="ABC16" s="2858"/>
      <c r="ABD16" s="2858"/>
      <c r="ABE16" s="2858"/>
      <c r="ABF16" s="2858"/>
      <c r="ABG16" s="2858"/>
      <c r="ABH16" s="2858"/>
      <c r="ABI16" s="2858"/>
      <c r="ABJ16" s="2858"/>
      <c r="ABK16" s="2858"/>
      <c r="ABL16" s="2858"/>
      <c r="ABM16" s="2858"/>
      <c r="ABN16" s="2858"/>
      <c r="ABO16" s="2858"/>
      <c r="ABP16" s="2858"/>
      <c r="ABQ16" s="2858"/>
      <c r="ABR16" s="2858"/>
      <c r="ABS16" s="2858"/>
      <c r="ABT16" s="2858"/>
      <c r="ABU16" s="2858"/>
      <c r="ABV16" s="2858"/>
      <c r="ABW16" s="2858"/>
      <c r="ABX16" s="2858"/>
      <c r="ABY16" s="2858"/>
      <c r="ABZ16" s="2858"/>
      <c r="ACA16" s="2858"/>
      <c r="ACB16" s="2858"/>
      <c r="ACC16" s="2858"/>
      <c r="ACD16" s="2858"/>
      <c r="ACE16" s="2858"/>
      <c r="ACF16" s="2858"/>
      <c r="ACG16" s="2858"/>
      <c r="ACH16" s="2858"/>
      <c r="ACI16" s="2858"/>
      <c r="ACJ16" s="2858"/>
      <c r="ACK16" s="2858"/>
      <c r="ACL16" s="2858"/>
      <c r="ACM16" s="2858"/>
      <c r="ACN16" s="2858"/>
      <c r="ACO16" s="2858"/>
      <c r="ACP16" s="2858"/>
      <c r="ACQ16" s="2858"/>
      <c r="ACR16" s="2858"/>
      <c r="ACS16" s="2858"/>
      <c r="ACT16" s="2858"/>
      <c r="ACU16" s="2858"/>
      <c r="ACV16" s="2858"/>
      <c r="ACW16" s="2858"/>
      <c r="ACX16" s="2858"/>
      <c r="ACY16" s="2858"/>
      <c r="ACZ16" s="2858"/>
      <c r="ADA16" s="2858"/>
      <c r="ADB16" s="2858"/>
      <c r="ADC16" s="2858"/>
      <c r="ADD16" s="2858"/>
      <c r="ADE16" s="2858"/>
      <c r="ADF16" s="2858"/>
      <c r="ADG16" s="2858"/>
      <c r="ADH16" s="2858"/>
      <c r="ADI16" s="2858"/>
      <c r="ADJ16" s="2858"/>
      <c r="ADK16" s="2858"/>
      <c r="ADL16" s="2858"/>
      <c r="ADM16" s="2858"/>
      <c r="ADN16" s="2858"/>
      <c r="ADO16" s="2858"/>
      <c r="ADP16" s="2858"/>
      <c r="ADQ16" s="2858"/>
      <c r="ADR16" s="2858"/>
      <c r="ADS16" s="2858"/>
      <c r="ADT16" s="2858"/>
      <c r="ADU16" s="2858"/>
      <c r="ADV16" s="2858"/>
      <c r="ADW16" s="2858"/>
      <c r="ADX16" s="2858"/>
      <c r="ADY16" s="2858"/>
      <c r="ADZ16" s="2858"/>
      <c r="AEA16" s="2858"/>
      <c r="AEB16" s="2858"/>
      <c r="AEC16" s="2858"/>
      <c r="AED16" s="2858"/>
      <c r="AEE16" s="2858"/>
      <c r="AEF16" s="2858"/>
      <c r="AEG16" s="2858"/>
      <c r="AEH16" s="2858"/>
      <c r="AEI16" s="2858"/>
      <c r="AEJ16" s="2858"/>
      <c r="AEK16" s="2858"/>
      <c r="AEL16" s="2858"/>
      <c r="AEM16" s="2858"/>
      <c r="AEN16" s="2858"/>
      <c r="AEO16" s="2858"/>
      <c r="AEP16" s="2858"/>
      <c r="AEQ16" s="2858"/>
      <c r="AER16" s="2858"/>
      <c r="AES16" s="2858"/>
      <c r="AET16" s="2858"/>
      <c r="AEU16" s="2858"/>
      <c r="AEV16" s="2858"/>
      <c r="AEW16" s="2858"/>
      <c r="AEX16" s="2858"/>
      <c r="AEY16" s="2858"/>
      <c r="AEZ16" s="2858"/>
      <c r="AFA16" s="2858"/>
      <c r="AFB16" s="2858"/>
      <c r="AFC16" s="2858"/>
      <c r="AFD16" s="2858"/>
      <c r="AFE16" s="2858"/>
      <c r="AFF16" s="2858"/>
      <c r="AFG16" s="2858"/>
      <c r="AFH16" s="2858"/>
      <c r="AFI16" s="2858"/>
      <c r="AFJ16" s="2858"/>
      <c r="AFK16" s="2858"/>
      <c r="AFL16" s="2858"/>
      <c r="AFM16" s="2858"/>
      <c r="AFN16" s="2858"/>
      <c r="AFO16" s="2858"/>
      <c r="AFP16" s="2858"/>
      <c r="AFQ16" s="2858"/>
      <c r="AFR16" s="2858"/>
      <c r="AFS16" s="2858"/>
      <c r="AFT16" s="2858"/>
      <c r="AFU16" s="2858"/>
      <c r="AFV16" s="2858"/>
      <c r="AFW16" s="2858"/>
      <c r="AFX16" s="2858"/>
      <c r="AFY16" s="2858"/>
      <c r="AFZ16" s="2858"/>
      <c r="AGA16" s="2858"/>
      <c r="AGB16" s="2858"/>
      <c r="AGC16" s="2858"/>
      <c r="AGD16" s="2858"/>
      <c r="AGE16" s="2858"/>
      <c r="AGF16" s="2858"/>
      <c r="AGG16" s="2858"/>
      <c r="AGH16" s="2858"/>
      <c r="AGI16" s="2858"/>
      <c r="AGJ16" s="2858"/>
      <c r="AGK16" s="2858"/>
      <c r="AGL16" s="2858"/>
      <c r="AGM16" s="2858"/>
      <c r="AGN16" s="2858"/>
      <c r="AGO16" s="2858"/>
      <c r="AGP16" s="2858"/>
      <c r="AGQ16" s="2858"/>
      <c r="AGR16" s="2858"/>
      <c r="AGS16" s="2858"/>
      <c r="AGT16" s="2858"/>
      <c r="AGU16" s="2858"/>
      <c r="AGV16" s="2858"/>
      <c r="AGW16" s="2858"/>
      <c r="AGX16" s="2858"/>
      <c r="AGY16" s="2858"/>
      <c r="AGZ16" s="2858"/>
      <c r="AHA16" s="2858"/>
      <c r="AHB16" s="2858"/>
      <c r="AHC16" s="2858"/>
      <c r="AHD16" s="2858"/>
      <c r="AHE16" s="2858"/>
      <c r="AHF16" s="2858"/>
      <c r="AHG16" s="2858"/>
      <c r="AHH16" s="2858"/>
      <c r="AHI16" s="2858"/>
      <c r="AHJ16" s="2858"/>
      <c r="AHK16" s="2858"/>
      <c r="AHL16" s="2858"/>
      <c r="AHM16" s="2858"/>
      <c r="AHN16" s="2858"/>
      <c r="AHO16" s="2858"/>
      <c r="AHP16" s="2858"/>
      <c r="AHQ16" s="2858"/>
      <c r="AHR16" s="2858"/>
      <c r="AHS16" s="2858"/>
      <c r="AHT16" s="2858"/>
      <c r="AHU16" s="2858"/>
      <c r="AHV16" s="2858"/>
      <c r="AHW16" s="2858"/>
      <c r="AHX16" s="2858"/>
      <c r="AHY16" s="2858"/>
      <c r="AHZ16" s="2858"/>
      <c r="AIA16" s="2858"/>
      <c r="AIB16" s="2858"/>
      <c r="AIC16" s="2858"/>
      <c r="AID16" s="2858"/>
      <c r="AIE16" s="2858"/>
      <c r="AIF16" s="2858"/>
      <c r="AIG16" s="2858"/>
      <c r="AIH16" s="2858"/>
      <c r="AII16" s="2858"/>
      <c r="AIJ16" s="2858"/>
      <c r="AIK16" s="2858"/>
      <c r="AIL16" s="2858"/>
      <c r="AIM16" s="2858"/>
      <c r="AIN16" s="2858"/>
      <c r="AIO16" s="2858"/>
      <c r="AIP16" s="2858"/>
      <c r="AIQ16" s="2858"/>
      <c r="AIR16" s="2858"/>
      <c r="AIS16" s="2858"/>
      <c r="AIT16" s="2858"/>
      <c r="AIU16" s="2858"/>
      <c r="AIV16" s="2858"/>
      <c r="AIW16" s="2858"/>
      <c r="AIX16" s="2858"/>
      <c r="AIY16" s="2858"/>
      <c r="AIZ16" s="2858"/>
      <c r="AJA16" s="2858"/>
      <c r="AJB16" s="2858"/>
      <c r="AJC16" s="2858"/>
      <c r="AJD16" s="2858"/>
      <c r="AJE16" s="2858"/>
      <c r="AJF16" s="2858"/>
      <c r="AJG16" s="2858"/>
      <c r="AJH16" s="2858"/>
      <c r="AJI16" s="2858"/>
      <c r="AJJ16" s="2858"/>
      <c r="AJK16" s="2858"/>
      <c r="AJL16" s="2858"/>
      <c r="AJM16" s="2858"/>
      <c r="AJN16" s="2858"/>
      <c r="AJO16" s="2858"/>
      <c r="AJP16" s="2858"/>
      <c r="AJQ16" s="2858"/>
      <c r="AJR16" s="2858"/>
      <c r="AJS16" s="2858"/>
      <c r="AJT16" s="2858"/>
      <c r="AJU16" s="2858"/>
      <c r="AJV16" s="2858"/>
      <c r="AJW16" s="2858"/>
      <c r="AJX16" s="2858"/>
      <c r="AJY16" s="2858"/>
      <c r="AJZ16" s="2858"/>
      <c r="AKA16" s="2858"/>
      <c r="AKB16" s="2858"/>
      <c r="AKC16" s="2858"/>
      <c r="AKD16" s="2858"/>
      <c r="AKE16" s="2858"/>
      <c r="AKF16" s="2858"/>
      <c r="AKG16" s="2858"/>
      <c r="AKH16" s="2858"/>
      <c r="AKI16" s="2858"/>
      <c r="AKJ16" s="2858"/>
      <c r="AKK16" s="2858"/>
      <c r="AKL16" s="2858"/>
      <c r="AKM16" s="2858"/>
      <c r="AKN16" s="2858"/>
      <c r="AKO16" s="2858"/>
      <c r="AKP16" s="2858"/>
      <c r="AKQ16" s="2858"/>
      <c r="AKR16" s="2858"/>
      <c r="AKS16" s="2858"/>
      <c r="AKT16" s="2858"/>
      <c r="AKU16" s="2858"/>
      <c r="AKV16" s="2858"/>
      <c r="AKW16" s="2858"/>
      <c r="AKX16" s="2858"/>
      <c r="AKY16" s="2858"/>
      <c r="AKZ16" s="2858"/>
      <c r="ALA16" s="2858"/>
      <c r="ALB16" s="2858"/>
      <c r="ALC16" s="2858"/>
      <c r="ALD16" s="2858"/>
      <c r="ALE16" s="2858"/>
      <c r="ALF16" s="2858"/>
      <c r="ALG16" s="2858"/>
      <c r="ALH16" s="2858"/>
      <c r="ALI16" s="2858"/>
      <c r="ALJ16" s="2858"/>
      <c r="ALK16" s="2858"/>
      <c r="ALL16" s="2858"/>
      <c r="ALM16" s="2858"/>
      <c r="ALN16" s="2858"/>
      <c r="ALO16" s="2858"/>
      <c r="ALP16" s="2858"/>
      <c r="ALQ16" s="2858"/>
      <c r="ALR16" s="2858"/>
      <c r="ALS16" s="2858"/>
      <c r="ALT16" s="2858"/>
      <c r="ALU16" s="2858"/>
      <c r="ALV16" s="2858"/>
      <c r="ALW16" s="2858"/>
      <c r="ALX16" s="2858"/>
      <c r="ALY16" s="2858"/>
      <c r="ALZ16" s="2858"/>
      <c r="AMA16" s="2858"/>
      <c r="AMB16" s="2858"/>
      <c r="AMC16" s="2858"/>
      <c r="AMD16" s="2858"/>
      <c r="AME16" s="2858"/>
      <c r="AMF16" s="2858"/>
      <c r="AMG16" s="2858"/>
      <c r="AMH16" s="2858"/>
      <c r="AMI16" s="2858"/>
      <c r="AMJ16" s="2858"/>
      <c r="AMK16" s="2858"/>
      <c r="AML16" s="2858"/>
      <c r="AMM16" s="2858"/>
      <c r="AMN16" s="2858"/>
      <c r="AMO16" s="2858"/>
      <c r="AMP16" s="2858"/>
      <c r="AMQ16" s="2858"/>
      <c r="AMR16" s="2858"/>
      <c r="AMS16" s="2858"/>
      <c r="AMT16" s="2858"/>
      <c r="AMU16" s="2858"/>
      <c r="AMV16" s="2858"/>
      <c r="AMW16" s="2858"/>
      <c r="AMX16" s="2858"/>
      <c r="AMY16" s="2858"/>
      <c r="AMZ16" s="2858"/>
      <c r="ANA16" s="2858"/>
      <c r="ANB16" s="2858"/>
      <c r="ANC16" s="2858"/>
      <c r="AND16" s="2858"/>
      <c r="ANE16" s="2858"/>
      <c r="ANF16" s="2858"/>
      <c r="ANG16" s="2858"/>
      <c r="ANH16" s="2858"/>
      <c r="ANI16" s="2858"/>
      <c r="ANJ16" s="2858"/>
      <c r="ANK16" s="2858"/>
      <c r="ANL16" s="2858"/>
      <c r="ANM16" s="2858"/>
      <c r="ANN16" s="2858"/>
      <c r="ANO16" s="2858"/>
      <c r="ANP16" s="2858"/>
      <c r="ANQ16" s="2858"/>
      <c r="ANR16" s="2858"/>
      <c r="ANS16" s="2858"/>
      <c r="ANT16" s="2858"/>
      <c r="ANU16" s="2858"/>
      <c r="ANV16" s="2858"/>
      <c r="ANW16" s="2858"/>
      <c r="ANX16" s="2858"/>
      <c r="ANY16" s="2858"/>
      <c r="ANZ16" s="2858"/>
      <c r="AOA16" s="2858"/>
      <c r="AOB16" s="2858"/>
      <c r="AOC16" s="2858"/>
      <c r="AOD16" s="2858"/>
      <c r="AOE16" s="2858"/>
      <c r="AOF16" s="2858"/>
      <c r="AOG16" s="2858"/>
      <c r="AOH16" s="2858"/>
      <c r="AOI16" s="2858"/>
      <c r="AOJ16" s="2858"/>
      <c r="AOK16" s="2858"/>
      <c r="AOL16" s="2858"/>
      <c r="AOM16" s="2858"/>
      <c r="AON16" s="2858"/>
      <c r="AOO16" s="2858"/>
      <c r="AOP16" s="2858"/>
      <c r="AOQ16" s="2858"/>
      <c r="AOR16" s="2858"/>
      <c r="AOS16" s="2858"/>
      <c r="AOT16" s="2858"/>
      <c r="AOU16" s="2858"/>
      <c r="AOV16" s="2858"/>
      <c r="AOW16" s="2858"/>
      <c r="AOX16" s="2858"/>
      <c r="AOY16" s="2858"/>
      <c r="AOZ16" s="2858"/>
      <c r="APA16" s="2858"/>
      <c r="APB16" s="2858"/>
      <c r="APC16" s="2858"/>
      <c r="APD16" s="2858"/>
      <c r="APE16" s="2858"/>
      <c r="APF16" s="2858"/>
      <c r="APG16" s="2858"/>
      <c r="APH16" s="2858"/>
      <c r="API16" s="2858"/>
      <c r="APJ16" s="2858"/>
      <c r="APK16" s="2858"/>
      <c r="APL16" s="2858"/>
      <c r="APM16" s="2858"/>
      <c r="APN16" s="2858"/>
      <c r="APO16" s="2858"/>
      <c r="APP16" s="2858"/>
      <c r="APQ16" s="2858"/>
      <c r="APR16" s="2858"/>
      <c r="APS16" s="2858"/>
      <c r="APT16" s="2858"/>
      <c r="APU16" s="2858"/>
      <c r="APV16" s="2858"/>
      <c r="APW16" s="2858"/>
      <c r="APX16" s="2858"/>
      <c r="APY16" s="2858"/>
      <c r="APZ16" s="2858"/>
      <c r="AQA16" s="2858"/>
      <c r="AQB16" s="2858"/>
      <c r="AQC16" s="2858"/>
      <c r="AQD16" s="2858"/>
      <c r="AQE16" s="2858"/>
      <c r="AQF16" s="2858"/>
      <c r="AQG16" s="2858"/>
      <c r="AQH16" s="2858"/>
      <c r="AQI16" s="2858"/>
      <c r="AQJ16" s="2858"/>
      <c r="AQK16" s="2858"/>
      <c r="AQL16" s="2858"/>
      <c r="AQM16" s="2858"/>
      <c r="AQN16" s="2858"/>
      <c r="AQO16" s="2858"/>
      <c r="AQP16" s="2858"/>
      <c r="AQQ16" s="2858"/>
      <c r="AQR16" s="2858"/>
      <c r="AQS16" s="2858"/>
      <c r="AQT16" s="2858"/>
      <c r="AQU16" s="2858"/>
      <c r="AQV16" s="2858"/>
      <c r="AQW16" s="2858"/>
      <c r="AQX16" s="2858"/>
      <c r="AQY16" s="2858"/>
      <c r="AQZ16" s="2858"/>
      <c r="ARA16" s="2858"/>
      <c r="ARB16" s="2858"/>
      <c r="ARC16" s="2858"/>
      <c r="ARD16" s="2858"/>
      <c r="ARE16" s="2858"/>
      <c r="ARF16" s="2858"/>
      <c r="ARG16" s="2858"/>
      <c r="ARH16" s="2858"/>
      <c r="ARI16" s="2858"/>
      <c r="ARJ16" s="2858"/>
      <c r="ARK16" s="2858"/>
      <c r="ARL16" s="2858"/>
      <c r="ARM16" s="2858"/>
      <c r="ARN16" s="2858"/>
      <c r="ARO16" s="2858"/>
      <c r="ARP16" s="2858"/>
      <c r="ARQ16" s="2858"/>
      <c r="ARR16" s="2858"/>
      <c r="ARS16" s="2858"/>
      <c r="ART16" s="2858"/>
      <c r="ARU16" s="2858"/>
      <c r="ARV16" s="2858"/>
      <c r="ARW16" s="2858"/>
      <c r="ARX16" s="2858"/>
      <c r="ARY16" s="2858"/>
      <c r="ARZ16" s="2858"/>
      <c r="ASA16" s="2858"/>
      <c r="ASB16" s="2858"/>
      <c r="ASC16" s="2858"/>
      <c r="ASD16" s="2858"/>
      <c r="ASE16" s="2858"/>
      <c r="ASF16" s="2858"/>
      <c r="ASG16" s="2858"/>
      <c r="ASH16" s="2858"/>
      <c r="ASI16" s="2858"/>
      <c r="ASJ16" s="2858"/>
      <c r="ASK16" s="2858"/>
      <c r="ASL16" s="2858"/>
      <c r="ASM16" s="2858"/>
      <c r="ASN16" s="2858"/>
      <c r="ASO16" s="2858"/>
      <c r="ASP16" s="2858"/>
      <c r="ASQ16" s="2858"/>
      <c r="ASR16" s="2858"/>
      <c r="ASS16" s="2858"/>
      <c r="AST16" s="2858"/>
      <c r="ASU16" s="2858"/>
      <c r="ASV16" s="2858"/>
      <c r="ASW16" s="2858"/>
      <c r="ASX16" s="2858"/>
      <c r="ASY16" s="2858"/>
      <c r="ASZ16" s="2858"/>
      <c r="ATA16" s="2858"/>
      <c r="ATB16" s="2858"/>
      <c r="ATC16" s="2858"/>
      <c r="ATD16" s="2858"/>
      <c r="ATE16" s="2858"/>
      <c r="ATF16" s="2858"/>
      <c r="ATG16" s="2858"/>
      <c r="ATH16" s="2858"/>
      <c r="ATI16" s="2858"/>
      <c r="ATJ16" s="2858"/>
      <c r="ATK16" s="2858"/>
      <c r="ATL16" s="2858"/>
      <c r="ATM16" s="2858"/>
      <c r="ATN16" s="2858"/>
      <c r="ATO16" s="2858"/>
      <c r="ATP16" s="2858"/>
      <c r="ATQ16" s="2858"/>
      <c r="ATR16" s="2858"/>
      <c r="ATS16" s="2858"/>
      <c r="ATT16" s="2858"/>
      <c r="ATU16" s="2858"/>
      <c r="ATV16" s="2858"/>
      <c r="ATW16" s="2858"/>
      <c r="ATX16" s="2858"/>
      <c r="ATY16" s="2858"/>
      <c r="ATZ16" s="2858"/>
      <c r="AUA16" s="2858"/>
      <c r="AUB16" s="2858"/>
      <c r="AUC16" s="2858"/>
      <c r="AUD16" s="2858"/>
      <c r="AUE16" s="2858"/>
      <c r="AUF16" s="2858"/>
      <c r="AUG16" s="2858"/>
      <c r="AUH16" s="2858"/>
      <c r="AUI16" s="2858"/>
      <c r="AUJ16" s="2858"/>
      <c r="AUK16" s="2858"/>
      <c r="AUL16" s="2858"/>
      <c r="AUM16" s="2858"/>
      <c r="AUN16" s="2858"/>
      <c r="AUO16" s="2858"/>
      <c r="AUP16" s="2858"/>
      <c r="AUQ16" s="2858"/>
      <c r="AUR16" s="2858"/>
      <c r="AUS16" s="2858"/>
      <c r="AUT16" s="2858"/>
      <c r="AUU16" s="2858"/>
      <c r="AUV16" s="2858"/>
      <c r="AUW16" s="2858"/>
      <c r="AUX16" s="2858"/>
      <c r="AUY16" s="2858"/>
      <c r="AUZ16" s="2858"/>
      <c r="AVA16" s="2858"/>
      <c r="AVB16" s="2858"/>
      <c r="AVC16" s="2858"/>
      <c r="AVD16" s="2858"/>
      <c r="AVE16" s="2858"/>
      <c r="AVF16" s="2858"/>
      <c r="AVG16" s="2858"/>
      <c r="AVH16" s="2858"/>
      <c r="AVI16" s="2858"/>
      <c r="AVJ16" s="2858"/>
      <c r="AVK16" s="2858"/>
      <c r="AVL16" s="2858"/>
      <c r="AVM16" s="2858"/>
      <c r="AVN16" s="2858"/>
      <c r="AVO16" s="2858"/>
      <c r="AVP16" s="2858"/>
      <c r="AVQ16" s="2858"/>
      <c r="AVR16" s="2858"/>
      <c r="AVS16" s="2858"/>
      <c r="AVT16" s="2858"/>
      <c r="AVU16" s="2858"/>
      <c r="AVV16" s="2858"/>
      <c r="AVW16" s="2858"/>
      <c r="AVX16" s="2858"/>
      <c r="AVY16" s="2858"/>
      <c r="AVZ16" s="2858"/>
      <c r="AWA16" s="2858"/>
      <c r="AWB16" s="2858"/>
      <c r="AWC16" s="2858"/>
      <c r="AWD16" s="2858"/>
      <c r="AWE16" s="2858"/>
      <c r="AWF16" s="2858"/>
      <c r="AWG16" s="2858"/>
      <c r="AWH16" s="2858"/>
      <c r="AWI16" s="2858"/>
      <c r="AWJ16" s="2858"/>
      <c r="AWK16" s="2858"/>
      <c r="AWL16" s="2858"/>
      <c r="AWM16" s="2858"/>
      <c r="AWN16" s="2858"/>
      <c r="AWO16" s="2858"/>
      <c r="AWP16" s="2858"/>
      <c r="AWQ16" s="2858"/>
      <c r="AWR16" s="2858"/>
      <c r="AWS16" s="2858"/>
      <c r="AWT16" s="2858"/>
      <c r="AWU16" s="2858"/>
      <c r="AWV16" s="2858"/>
      <c r="AWW16" s="2858"/>
      <c r="AWX16" s="2858"/>
      <c r="AWY16" s="2858"/>
      <c r="AWZ16" s="2858"/>
      <c r="AXA16" s="2858"/>
      <c r="AXB16" s="2858"/>
      <c r="AXC16" s="2858"/>
      <c r="AXD16" s="2858"/>
      <c r="AXE16" s="2858"/>
      <c r="AXF16" s="2858"/>
      <c r="AXG16" s="2858"/>
      <c r="AXH16" s="2858"/>
      <c r="AXI16" s="2858"/>
      <c r="AXJ16" s="2858"/>
      <c r="AXK16" s="2858"/>
      <c r="AXL16" s="2858"/>
      <c r="AXM16" s="2858"/>
      <c r="AXN16" s="2858"/>
      <c r="AXO16" s="2858"/>
      <c r="AXP16" s="2858"/>
      <c r="AXQ16" s="2858"/>
      <c r="AXR16" s="2858"/>
      <c r="AXS16" s="2858"/>
      <c r="AXT16" s="2858"/>
      <c r="AXU16" s="2858"/>
      <c r="AXV16" s="2858"/>
      <c r="AXW16" s="2858"/>
      <c r="AXX16" s="2858"/>
      <c r="AXY16" s="2858"/>
      <c r="AXZ16" s="2858"/>
      <c r="AYA16" s="2858"/>
      <c r="AYB16" s="2858"/>
      <c r="AYC16" s="2858"/>
      <c r="AYD16" s="2858"/>
      <c r="AYE16" s="2858"/>
      <c r="AYF16" s="2858"/>
      <c r="AYG16" s="2858"/>
      <c r="AYH16" s="2858"/>
      <c r="AYI16" s="2858"/>
      <c r="AYJ16" s="2858"/>
      <c r="AYK16" s="2858"/>
      <c r="AYL16" s="2858"/>
      <c r="AYM16" s="2858"/>
      <c r="AYN16" s="2858"/>
      <c r="AYO16" s="2858"/>
      <c r="AYP16" s="2858"/>
      <c r="AYQ16" s="2858"/>
      <c r="AYR16" s="2858"/>
      <c r="AYS16" s="2858"/>
      <c r="AYT16" s="2858"/>
      <c r="AYU16" s="2858"/>
      <c r="AYV16" s="2858"/>
      <c r="AYW16" s="2858"/>
      <c r="AYX16" s="2858"/>
      <c r="AYY16" s="2858"/>
      <c r="AYZ16" s="2858"/>
      <c r="AZA16" s="2858"/>
      <c r="AZB16" s="2858"/>
      <c r="AZC16" s="2858"/>
      <c r="AZD16" s="2858"/>
      <c r="AZE16" s="2858"/>
      <c r="AZF16" s="2858"/>
      <c r="AZG16" s="2858"/>
      <c r="AZH16" s="2858"/>
      <c r="AZI16" s="2858"/>
      <c r="AZJ16" s="2858"/>
      <c r="AZK16" s="2858"/>
      <c r="AZL16" s="2858"/>
      <c r="AZM16" s="2858"/>
      <c r="AZN16" s="2858"/>
      <c r="AZO16" s="2858"/>
      <c r="AZP16" s="2858"/>
      <c r="AZQ16" s="2858"/>
      <c r="AZR16" s="2858"/>
      <c r="AZS16" s="2858"/>
      <c r="AZT16" s="2858"/>
      <c r="AZU16" s="2858"/>
      <c r="AZV16" s="2858"/>
      <c r="AZW16" s="2858"/>
      <c r="AZX16" s="2858"/>
      <c r="AZY16" s="2858"/>
      <c r="AZZ16" s="2858"/>
      <c r="BAA16" s="2858"/>
      <c r="BAB16" s="2858"/>
      <c r="BAC16" s="2858"/>
      <c r="BAD16" s="2858"/>
      <c r="BAE16" s="2858"/>
      <c r="BAF16" s="2858"/>
      <c r="BAG16" s="2858"/>
      <c r="BAH16" s="2858"/>
      <c r="BAI16" s="2858"/>
      <c r="BAJ16" s="2858"/>
      <c r="BAK16" s="2858"/>
      <c r="BAL16" s="2858"/>
      <c r="BAM16" s="2858"/>
      <c r="BAN16" s="2858"/>
      <c r="BAO16" s="2858"/>
      <c r="BAP16" s="2858"/>
      <c r="BAQ16" s="2858"/>
      <c r="BAR16" s="2858"/>
      <c r="BAS16" s="2858"/>
      <c r="BAT16" s="2858"/>
      <c r="BAU16" s="2858"/>
      <c r="BAV16" s="2858"/>
      <c r="BAW16" s="2858"/>
      <c r="BAX16" s="2858"/>
      <c r="BAY16" s="2858"/>
      <c r="BAZ16" s="2858"/>
      <c r="BBA16" s="2858"/>
      <c r="BBB16" s="2858"/>
      <c r="BBC16" s="2858"/>
      <c r="BBD16" s="2858"/>
      <c r="BBE16" s="2858"/>
      <c r="BBF16" s="2858"/>
      <c r="BBG16" s="2858"/>
      <c r="BBH16" s="2858"/>
      <c r="BBI16" s="2858"/>
      <c r="BBJ16" s="2858"/>
      <c r="BBK16" s="2858"/>
      <c r="BBL16" s="2858"/>
      <c r="BBM16" s="2858"/>
      <c r="BBN16" s="2858"/>
      <c r="BBO16" s="2858"/>
      <c r="BBP16" s="2858"/>
      <c r="BBQ16" s="2858"/>
      <c r="BBR16" s="2858"/>
      <c r="BBS16" s="2858"/>
      <c r="BBT16" s="2858"/>
      <c r="BBU16" s="2858"/>
      <c r="BBV16" s="2858"/>
      <c r="BBW16" s="2858"/>
      <c r="BBX16" s="2858"/>
      <c r="BBY16" s="2858"/>
      <c r="BBZ16" s="2858"/>
      <c r="BCA16" s="2858"/>
      <c r="BCB16" s="2858"/>
      <c r="BCC16" s="2858"/>
      <c r="BCD16" s="2858"/>
      <c r="BCE16" s="2858"/>
      <c r="BCF16" s="2858"/>
      <c r="BCG16" s="2858"/>
      <c r="BCH16" s="2858"/>
      <c r="BCI16" s="2858"/>
      <c r="BCJ16" s="2858"/>
      <c r="BCK16" s="2858"/>
      <c r="BCL16" s="2858"/>
      <c r="BCM16" s="2858"/>
      <c r="BCN16" s="2858"/>
      <c r="BCO16" s="2858"/>
      <c r="BCP16" s="2858"/>
      <c r="BCQ16" s="2858"/>
      <c r="BCR16" s="2858"/>
      <c r="BCS16" s="2858"/>
      <c r="BCT16" s="2858"/>
      <c r="BCU16" s="2858"/>
      <c r="BCV16" s="2858"/>
      <c r="BCW16" s="2858"/>
      <c r="BCX16" s="2858"/>
      <c r="BCY16" s="2858"/>
      <c r="BCZ16" s="2858"/>
      <c r="BDA16" s="2858"/>
      <c r="BDB16" s="2858"/>
      <c r="BDC16" s="2858"/>
      <c r="BDD16" s="2858"/>
      <c r="BDE16" s="2858"/>
      <c r="BDF16" s="2858"/>
      <c r="BDG16" s="2858"/>
      <c r="BDH16" s="2858"/>
      <c r="BDI16" s="2858"/>
      <c r="BDJ16" s="2858"/>
      <c r="BDK16" s="2858"/>
      <c r="BDL16" s="2858"/>
      <c r="BDM16" s="2858"/>
      <c r="BDN16" s="2858"/>
      <c r="BDO16" s="2858"/>
      <c r="BDP16" s="2858"/>
      <c r="BDQ16" s="2858"/>
      <c r="BDR16" s="2858"/>
      <c r="BDS16" s="2858"/>
      <c r="BDT16" s="2858"/>
      <c r="BDU16" s="2858"/>
      <c r="BDV16" s="2858"/>
      <c r="BDW16" s="2858"/>
      <c r="BDX16" s="2858"/>
      <c r="BDY16" s="2858"/>
      <c r="BDZ16" s="2858"/>
      <c r="BEA16" s="2858"/>
      <c r="BEB16" s="2858"/>
      <c r="BEC16" s="2858"/>
      <c r="BED16" s="2858"/>
      <c r="BEE16" s="2858"/>
      <c r="BEF16" s="2858"/>
      <c r="BEG16" s="2858"/>
      <c r="BEH16" s="2858"/>
      <c r="BEI16" s="2858"/>
      <c r="BEJ16" s="2858"/>
      <c r="BEK16" s="2858"/>
      <c r="BEL16" s="2858"/>
      <c r="BEM16" s="2858"/>
      <c r="BEN16" s="2858"/>
      <c r="BEO16" s="2858"/>
      <c r="BEP16" s="2858"/>
      <c r="BEQ16" s="2858"/>
      <c r="BER16" s="2858"/>
      <c r="BES16" s="2858"/>
      <c r="BET16" s="2858"/>
      <c r="BEU16" s="2858"/>
      <c r="BEV16" s="2858"/>
      <c r="BEW16" s="2858"/>
      <c r="BEX16" s="2858"/>
      <c r="BEY16" s="2858"/>
      <c r="BEZ16" s="2858"/>
      <c r="BFA16" s="2858"/>
      <c r="BFB16" s="2858"/>
      <c r="BFC16" s="2858"/>
      <c r="BFD16" s="2858"/>
      <c r="BFE16" s="2858"/>
      <c r="BFF16" s="2858"/>
      <c r="BFG16" s="2858"/>
      <c r="BFH16" s="2858"/>
      <c r="BFI16" s="2858"/>
      <c r="BFJ16" s="2858"/>
      <c r="BFK16" s="2858"/>
      <c r="BFL16" s="2858"/>
      <c r="BFM16" s="2858"/>
      <c r="BFN16" s="2858"/>
      <c r="BFO16" s="2858"/>
      <c r="BFP16" s="2858"/>
      <c r="BFQ16" s="2858"/>
      <c r="BFR16" s="2858"/>
      <c r="BFS16" s="2858"/>
      <c r="BFT16" s="2858"/>
      <c r="BFU16" s="2858"/>
      <c r="BFV16" s="2858"/>
      <c r="BFW16" s="2858"/>
      <c r="BFX16" s="2858"/>
      <c r="BFY16" s="2858"/>
      <c r="BFZ16" s="2858"/>
      <c r="BGA16" s="2858"/>
      <c r="BGB16" s="2858"/>
      <c r="BGC16" s="2858"/>
      <c r="BGD16" s="2858"/>
      <c r="BGE16" s="2858"/>
      <c r="BGF16" s="2858"/>
      <c r="BGG16" s="2858"/>
      <c r="BGH16" s="2858"/>
      <c r="BGI16" s="2858"/>
      <c r="BGJ16" s="2858"/>
      <c r="BGK16" s="2858"/>
      <c r="BGL16" s="2858"/>
      <c r="BGM16" s="2858"/>
      <c r="BGN16" s="2858"/>
      <c r="BGO16" s="2858"/>
      <c r="BGP16" s="2858"/>
      <c r="BGQ16" s="2858"/>
      <c r="BGR16" s="2858"/>
      <c r="BGS16" s="2858"/>
      <c r="BGT16" s="2858"/>
      <c r="BGU16" s="2858"/>
      <c r="BGV16" s="2858"/>
      <c r="BGW16" s="2858"/>
      <c r="BGX16" s="2858"/>
      <c r="BGY16" s="2858"/>
      <c r="BGZ16" s="2858"/>
      <c r="BHA16" s="2858"/>
      <c r="BHB16" s="2858"/>
      <c r="BHC16" s="2858"/>
      <c r="BHD16" s="2858"/>
      <c r="BHE16" s="2858"/>
      <c r="BHF16" s="2858"/>
      <c r="BHG16" s="2858"/>
      <c r="BHH16" s="2858"/>
      <c r="BHI16" s="2858"/>
      <c r="BHJ16" s="2858"/>
      <c r="BHK16" s="2858"/>
      <c r="BHL16" s="2858"/>
      <c r="BHM16" s="2858"/>
      <c r="BHN16" s="2858"/>
      <c r="BHO16" s="2858"/>
      <c r="BHP16" s="2858"/>
      <c r="BHQ16" s="2858"/>
      <c r="BHR16" s="2858"/>
      <c r="BHS16" s="2858"/>
      <c r="BHT16" s="2858"/>
      <c r="BHU16" s="2858"/>
      <c r="BHV16" s="2858"/>
      <c r="BHW16" s="2858"/>
      <c r="BHX16" s="2858"/>
      <c r="BHY16" s="2858"/>
      <c r="BHZ16" s="2858"/>
      <c r="BIA16" s="2858"/>
      <c r="BIB16" s="2858"/>
      <c r="BIC16" s="2858"/>
      <c r="BID16" s="2858"/>
      <c r="BIE16" s="2858"/>
      <c r="BIF16" s="2858"/>
      <c r="BIG16" s="2858"/>
      <c r="BIH16" s="2858"/>
      <c r="BII16" s="2858"/>
      <c r="BIJ16" s="2858"/>
      <c r="BIK16" s="2858"/>
      <c r="BIL16" s="2858"/>
      <c r="BIM16" s="2858"/>
      <c r="BIN16" s="2858"/>
      <c r="BIO16" s="2858"/>
      <c r="BIP16" s="2858"/>
      <c r="BIQ16" s="2858"/>
      <c r="BIR16" s="2858"/>
      <c r="BIS16" s="2858"/>
      <c r="BIT16" s="2858"/>
      <c r="BIU16" s="2858"/>
      <c r="BIV16" s="2858"/>
      <c r="BIW16" s="2858"/>
      <c r="BIX16" s="2858"/>
      <c r="BIY16" s="2858"/>
      <c r="BIZ16" s="2858"/>
      <c r="BJA16" s="2858"/>
      <c r="BJB16" s="2858"/>
      <c r="BJC16" s="2858"/>
      <c r="BJD16" s="2858"/>
      <c r="BJE16" s="2858"/>
      <c r="BJF16" s="2858"/>
      <c r="BJG16" s="2858"/>
      <c r="BJH16" s="2858"/>
      <c r="BJI16" s="2858"/>
      <c r="BJJ16" s="2858"/>
      <c r="BJK16" s="2858"/>
      <c r="BJL16" s="2858"/>
      <c r="BJM16" s="2858"/>
      <c r="BJN16" s="2858"/>
      <c r="BJO16" s="2858"/>
      <c r="BJP16" s="2858"/>
      <c r="BJQ16" s="2858"/>
      <c r="BJR16" s="2858"/>
      <c r="BJS16" s="2858"/>
      <c r="BJT16" s="2858"/>
      <c r="BJU16" s="2858"/>
      <c r="BJV16" s="2858"/>
      <c r="BJW16" s="2858"/>
      <c r="BJX16" s="2858"/>
      <c r="BJY16" s="2858"/>
      <c r="BJZ16" s="2858"/>
      <c r="BKA16" s="2858"/>
      <c r="BKB16" s="2858"/>
      <c r="BKC16" s="2858"/>
      <c r="BKD16" s="2858"/>
      <c r="BKE16" s="2858"/>
      <c r="BKF16" s="2858"/>
      <c r="BKG16" s="2858"/>
      <c r="BKH16" s="2858"/>
      <c r="BKI16" s="2858"/>
      <c r="BKJ16" s="2858"/>
      <c r="BKK16" s="2858"/>
      <c r="BKL16" s="2858"/>
      <c r="BKM16" s="2858"/>
      <c r="BKN16" s="2858"/>
      <c r="BKO16" s="2858"/>
      <c r="BKP16" s="2858"/>
      <c r="BKQ16" s="2858"/>
      <c r="BKR16" s="2858"/>
      <c r="BKS16" s="2858"/>
      <c r="BKT16" s="2858"/>
      <c r="BKU16" s="2858"/>
      <c r="BKV16" s="2858"/>
      <c r="BKW16" s="2858"/>
      <c r="BKX16" s="2858"/>
      <c r="BKY16" s="2858"/>
      <c r="BKZ16" s="2858"/>
      <c r="BLA16" s="2858"/>
      <c r="BLB16" s="2858"/>
      <c r="BLC16" s="2858"/>
      <c r="BLD16" s="2858"/>
      <c r="BLE16" s="2858"/>
      <c r="BLF16" s="2858"/>
      <c r="BLG16" s="2858"/>
      <c r="BLH16" s="2858"/>
      <c r="BLI16" s="2858"/>
      <c r="BLJ16" s="2858"/>
      <c r="BLK16" s="2858"/>
      <c r="BLL16" s="2858"/>
      <c r="BLM16" s="2858"/>
      <c r="BLN16" s="2858"/>
      <c r="BLO16" s="2858"/>
      <c r="BLP16" s="2858"/>
      <c r="BLQ16" s="2858"/>
      <c r="BLR16" s="2858"/>
      <c r="BLS16" s="2858"/>
      <c r="BLT16" s="2858"/>
      <c r="BLU16" s="2858"/>
      <c r="BLV16" s="2858"/>
      <c r="BLW16" s="2858"/>
      <c r="BLX16" s="2858"/>
      <c r="BLY16" s="2858"/>
      <c r="BLZ16" s="2858"/>
      <c r="BMA16" s="2858"/>
      <c r="BMB16" s="2858"/>
      <c r="BMC16" s="2858"/>
      <c r="BMD16" s="2858"/>
      <c r="BME16" s="2858"/>
      <c r="BMF16" s="2858"/>
      <c r="BMG16" s="2858"/>
      <c r="BMH16" s="2858"/>
      <c r="BMI16" s="2858"/>
      <c r="BMJ16" s="2858"/>
      <c r="BMK16" s="2858"/>
      <c r="BML16" s="2858"/>
      <c r="BMM16" s="2858"/>
      <c r="BMN16" s="2858"/>
      <c r="BMO16" s="2858"/>
      <c r="BMP16" s="2858"/>
      <c r="BMQ16" s="2858"/>
      <c r="BMR16" s="2858"/>
      <c r="BMS16" s="2858"/>
      <c r="BMT16" s="2858"/>
      <c r="BMU16" s="2858"/>
      <c r="BMV16" s="2858"/>
      <c r="BMW16" s="2858"/>
      <c r="BMX16" s="2858"/>
      <c r="BMY16" s="2858"/>
      <c r="BMZ16" s="2858"/>
      <c r="BNA16" s="2858"/>
      <c r="BNB16" s="2858"/>
      <c r="BNC16" s="2858"/>
      <c r="BND16" s="2858"/>
      <c r="BNE16" s="2858"/>
      <c r="BNF16" s="2858"/>
      <c r="BNG16" s="2858"/>
      <c r="BNH16" s="2858"/>
      <c r="BNI16" s="2858"/>
      <c r="BNJ16" s="2858"/>
      <c r="BNK16" s="2858"/>
      <c r="BNL16" s="2858"/>
      <c r="BNM16" s="2858"/>
      <c r="BNN16" s="2858"/>
      <c r="BNO16" s="2858"/>
      <c r="BNP16" s="2858"/>
      <c r="BNQ16" s="2858"/>
      <c r="BNR16" s="2858"/>
      <c r="BNS16" s="2858"/>
      <c r="BNT16" s="2858"/>
      <c r="BNU16" s="2858"/>
      <c r="BNV16" s="2858"/>
      <c r="BNW16" s="2858"/>
      <c r="BNX16" s="2858"/>
      <c r="BNY16" s="2858"/>
      <c r="BNZ16" s="2858"/>
      <c r="BOA16" s="2858"/>
      <c r="BOB16" s="2858"/>
      <c r="BOC16" s="2858"/>
      <c r="BOD16" s="2858"/>
      <c r="BOE16" s="2858"/>
      <c r="BOF16" s="2858"/>
      <c r="BOG16" s="2858"/>
      <c r="BOH16" s="2858"/>
      <c r="BOI16" s="2858"/>
      <c r="BOJ16" s="2858"/>
      <c r="BOK16" s="2858"/>
      <c r="BOL16" s="2858"/>
      <c r="BOM16" s="2858"/>
      <c r="BON16" s="2858"/>
      <c r="BOO16" s="2858"/>
      <c r="BOP16" s="2858"/>
      <c r="BOQ16" s="2858"/>
      <c r="BOR16" s="2858"/>
      <c r="BOS16" s="2858"/>
      <c r="BOT16" s="2858"/>
      <c r="BOU16" s="2858"/>
      <c r="BOV16" s="2858"/>
      <c r="BOW16" s="2858"/>
      <c r="BOX16" s="2858"/>
      <c r="BOY16" s="2858"/>
      <c r="BOZ16" s="2858"/>
      <c r="BPA16" s="2858"/>
      <c r="BPB16" s="2858"/>
      <c r="BPC16" s="2858"/>
      <c r="BPD16" s="2858"/>
      <c r="BPE16" s="2858"/>
      <c r="BPF16" s="2858"/>
      <c r="BPG16" s="2858"/>
      <c r="BPH16" s="2858"/>
      <c r="BPI16" s="2858"/>
      <c r="BPJ16" s="2858"/>
      <c r="BPK16" s="2858"/>
      <c r="BPL16" s="2858"/>
      <c r="BPM16" s="2858"/>
      <c r="BPN16" s="2858"/>
      <c r="BPO16" s="2858"/>
      <c r="BPP16" s="2858"/>
      <c r="BPQ16" s="2858"/>
      <c r="BPR16" s="2858"/>
      <c r="BPS16" s="2858"/>
      <c r="BPT16" s="2858"/>
      <c r="BPU16" s="2858"/>
      <c r="BPV16" s="2858"/>
      <c r="BPW16" s="2858"/>
      <c r="BPX16" s="2858"/>
      <c r="BPY16" s="2858"/>
      <c r="BPZ16" s="2858"/>
      <c r="BQA16" s="2858"/>
      <c r="BQB16" s="2858"/>
      <c r="BQC16" s="2858"/>
      <c r="BQD16" s="2858"/>
      <c r="BQE16" s="2858"/>
      <c r="BQF16" s="2858"/>
      <c r="BQG16" s="2858"/>
      <c r="BQH16" s="2858"/>
      <c r="BQI16" s="2858"/>
      <c r="BQJ16" s="2858"/>
      <c r="BQK16" s="2858"/>
      <c r="BQL16" s="2858"/>
      <c r="BQM16" s="2858"/>
      <c r="BQN16" s="2858"/>
      <c r="BQO16" s="2858"/>
      <c r="BQP16" s="2858"/>
      <c r="BQQ16" s="2858"/>
      <c r="BQR16" s="2858"/>
      <c r="BQS16" s="2858"/>
      <c r="BQT16" s="2858"/>
      <c r="BQU16" s="2858"/>
      <c r="BQV16" s="2858"/>
      <c r="BQW16" s="2858"/>
      <c r="BQX16" s="2858"/>
      <c r="BQY16" s="2858"/>
      <c r="BQZ16" s="2858"/>
      <c r="BRA16" s="2858"/>
      <c r="BRB16" s="2858"/>
      <c r="BRC16" s="2858"/>
      <c r="BRD16" s="2858"/>
      <c r="BRE16" s="2858"/>
      <c r="BRF16" s="2858"/>
      <c r="BRG16" s="2858"/>
      <c r="BRH16" s="2858"/>
      <c r="BRI16" s="2858"/>
      <c r="BRJ16" s="2858"/>
      <c r="BRK16" s="2858"/>
      <c r="BRL16" s="2858"/>
      <c r="BRM16" s="2858"/>
      <c r="BRN16" s="2858"/>
      <c r="BRO16" s="2858"/>
      <c r="BRP16" s="2858"/>
      <c r="BRQ16" s="2858"/>
      <c r="BRR16" s="2858"/>
      <c r="BRS16" s="2858"/>
      <c r="BRT16" s="2858"/>
      <c r="BRU16" s="2858"/>
      <c r="BRV16" s="2858"/>
      <c r="BRW16" s="2858"/>
      <c r="BRX16" s="2858"/>
      <c r="BRY16" s="2858"/>
      <c r="BRZ16" s="2858"/>
      <c r="BSA16" s="2858"/>
      <c r="BSB16" s="2858"/>
      <c r="BSC16" s="2858"/>
      <c r="BSD16" s="2858"/>
      <c r="BSE16" s="2858"/>
      <c r="BSF16" s="2858"/>
      <c r="BSG16" s="2858"/>
      <c r="BSH16" s="2858"/>
      <c r="BSI16" s="2858"/>
      <c r="BSJ16" s="2858"/>
      <c r="BSK16" s="2858"/>
      <c r="BSL16" s="2858"/>
      <c r="BSM16" s="2858"/>
      <c r="BSN16" s="2858"/>
      <c r="BSO16" s="2858"/>
      <c r="BSP16" s="2858"/>
      <c r="BSQ16" s="2858"/>
      <c r="BSR16" s="2858"/>
      <c r="BSS16" s="2858"/>
      <c r="BST16" s="2858"/>
      <c r="BSU16" s="2858"/>
      <c r="BSV16" s="2858"/>
      <c r="BSW16" s="2858"/>
      <c r="BSX16" s="2858"/>
      <c r="BSY16" s="2858"/>
      <c r="BSZ16" s="2858"/>
      <c r="BTA16" s="2858"/>
      <c r="BTB16" s="2858"/>
      <c r="BTC16" s="2858"/>
      <c r="BTD16" s="2858"/>
      <c r="BTE16" s="2858"/>
      <c r="BTF16" s="2858"/>
      <c r="BTG16" s="2858"/>
      <c r="BTH16" s="2858"/>
      <c r="BTI16" s="2858"/>
      <c r="BTJ16" s="2858"/>
      <c r="BTK16" s="2858"/>
      <c r="BTL16" s="2858"/>
      <c r="BTM16" s="2858"/>
      <c r="BTN16" s="2858"/>
      <c r="BTO16" s="2858"/>
      <c r="BTP16" s="2858"/>
      <c r="BTQ16" s="2858"/>
      <c r="BTR16" s="2858"/>
      <c r="BTS16" s="2858"/>
      <c r="BTT16" s="2858"/>
      <c r="BTU16" s="2858"/>
      <c r="BTV16" s="2858"/>
      <c r="BTW16" s="2858"/>
      <c r="BTX16" s="2858"/>
      <c r="BTY16" s="2858"/>
      <c r="BTZ16" s="2858"/>
      <c r="BUA16" s="2858"/>
      <c r="BUB16" s="2858"/>
      <c r="BUC16" s="2858"/>
      <c r="BUD16" s="2858"/>
      <c r="BUE16" s="2858"/>
      <c r="BUF16" s="2858"/>
      <c r="BUG16" s="2858"/>
      <c r="BUH16" s="2858"/>
      <c r="BUI16" s="2858"/>
      <c r="BUJ16" s="2858"/>
      <c r="BUK16" s="2858"/>
      <c r="BUL16" s="2858"/>
      <c r="BUM16" s="2858"/>
      <c r="BUN16" s="2858"/>
      <c r="BUO16" s="2858"/>
      <c r="BUP16" s="2858"/>
      <c r="BUQ16" s="2858"/>
      <c r="BUR16" s="2858"/>
      <c r="BUS16" s="2858"/>
      <c r="BUT16" s="2858"/>
      <c r="BUU16" s="2858"/>
      <c r="BUV16" s="2858"/>
      <c r="BUW16" s="2858"/>
      <c r="BUX16" s="2858"/>
      <c r="BUY16" s="2858"/>
      <c r="BUZ16" s="2858"/>
      <c r="BVA16" s="2858"/>
      <c r="BVB16" s="2858"/>
      <c r="BVC16" s="2858"/>
      <c r="BVD16" s="2858"/>
      <c r="BVE16" s="2858"/>
      <c r="BVF16" s="2858"/>
      <c r="BVG16" s="2858"/>
      <c r="BVH16" s="2858"/>
      <c r="BVI16" s="2858"/>
      <c r="BVJ16" s="2858"/>
      <c r="BVK16" s="2858"/>
      <c r="BVL16" s="2858"/>
      <c r="BVM16" s="2858"/>
      <c r="BVN16" s="2858"/>
      <c r="BVO16" s="2858"/>
      <c r="BVP16" s="2858"/>
      <c r="BVQ16" s="2858"/>
      <c r="BVR16" s="2858"/>
      <c r="BVS16" s="2858"/>
      <c r="BVT16" s="2858"/>
      <c r="BVU16" s="2858"/>
      <c r="BVV16" s="2858"/>
      <c r="BVW16" s="2858"/>
      <c r="BVX16" s="2858"/>
      <c r="BVY16" s="2858"/>
      <c r="BVZ16" s="2858"/>
      <c r="BWA16" s="2858"/>
      <c r="BWB16" s="2858"/>
      <c r="BWC16" s="2858"/>
      <c r="BWD16" s="2858"/>
      <c r="BWE16" s="2858"/>
      <c r="BWF16" s="2858"/>
      <c r="BWG16" s="2858"/>
      <c r="BWH16" s="2858"/>
      <c r="BWI16" s="2858"/>
      <c r="BWJ16" s="2858"/>
      <c r="BWK16" s="2858"/>
      <c r="BWL16" s="2858"/>
      <c r="BWM16" s="2858"/>
      <c r="BWN16" s="2858"/>
      <c r="BWO16" s="2858"/>
      <c r="BWP16" s="2858"/>
      <c r="BWQ16" s="2858"/>
      <c r="BWR16" s="2858"/>
      <c r="BWS16" s="2858"/>
      <c r="BWT16" s="2858"/>
      <c r="BWU16" s="2858"/>
      <c r="BWV16" s="2858"/>
      <c r="BWW16" s="2858"/>
      <c r="BWX16" s="2858"/>
      <c r="BWY16" s="2858"/>
      <c r="BWZ16" s="2858"/>
      <c r="BXA16" s="2858"/>
      <c r="BXB16" s="2858"/>
      <c r="BXC16" s="2858"/>
      <c r="BXD16" s="2858"/>
      <c r="BXE16" s="2858"/>
      <c r="BXF16" s="2858"/>
      <c r="BXG16" s="2858"/>
      <c r="BXH16" s="2858"/>
      <c r="BXI16" s="2858"/>
      <c r="BXJ16" s="2858"/>
      <c r="BXK16" s="2858"/>
      <c r="BXL16" s="2858"/>
      <c r="BXM16" s="2858"/>
      <c r="BXN16" s="2858"/>
      <c r="BXO16" s="2858"/>
      <c r="BXP16" s="2858"/>
      <c r="BXQ16" s="2858"/>
      <c r="BXR16" s="2858"/>
      <c r="BXS16" s="2858"/>
      <c r="BXT16" s="2858"/>
      <c r="BXU16" s="2858"/>
      <c r="BXV16" s="2858"/>
      <c r="BXW16" s="2858"/>
      <c r="BXX16" s="2858"/>
      <c r="BXY16" s="2858"/>
      <c r="BXZ16" s="2858"/>
      <c r="BYA16" s="2858"/>
      <c r="BYB16" s="2858"/>
      <c r="BYC16" s="2858"/>
      <c r="BYD16" s="2858"/>
      <c r="BYE16" s="2858"/>
      <c r="BYF16" s="2858"/>
      <c r="BYG16" s="2858"/>
      <c r="BYH16" s="2858"/>
      <c r="BYI16" s="2858"/>
      <c r="BYJ16" s="2858"/>
      <c r="BYK16" s="2858"/>
      <c r="BYL16" s="2858"/>
      <c r="BYM16" s="2858"/>
      <c r="BYN16" s="2858"/>
      <c r="BYO16" s="2858"/>
      <c r="BYP16" s="2858"/>
      <c r="BYQ16" s="2858"/>
      <c r="BYR16" s="2858"/>
      <c r="BYS16" s="2858"/>
      <c r="BYT16" s="2858"/>
      <c r="BYU16" s="2858"/>
      <c r="BYV16" s="2858"/>
      <c r="BYW16" s="2858"/>
      <c r="BYX16" s="2858"/>
      <c r="BYY16" s="2858"/>
      <c r="BYZ16" s="2858"/>
      <c r="BZA16" s="2858"/>
      <c r="BZB16" s="2858"/>
      <c r="BZC16" s="2858"/>
      <c r="BZD16" s="2858"/>
      <c r="BZE16" s="2858"/>
      <c r="BZF16" s="2858"/>
      <c r="BZG16" s="2858"/>
      <c r="BZH16" s="2858"/>
      <c r="BZI16" s="2858"/>
      <c r="BZJ16" s="2858"/>
      <c r="BZK16" s="2858"/>
      <c r="BZL16" s="2858"/>
      <c r="BZM16" s="2858"/>
      <c r="BZN16" s="2858"/>
      <c r="BZO16" s="2858"/>
      <c r="BZP16" s="2858"/>
      <c r="BZQ16" s="2858"/>
      <c r="BZR16" s="2858"/>
      <c r="BZS16" s="2858"/>
      <c r="BZT16" s="2858"/>
      <c r="BZU16" s="2858"/>
      <c r="BZV16" s="2858"/>
      <c r="BZW16" s="2858"/>
      <c r="BZX16" s="2858"/>
      <c r="BZY16" s="2858"/>
      <c r="BZZ16" s="2858"/>
      <c r="CAA16" s="2858"/>
      <c r="CAB16" s="2858"/>
      <c r="CAC16" s="2858"/>
      <c r="CAD16" s="2858"/>
      <c r="CAE16" s="2858"/>
      <c r="CAF16" s="2858"/>
      <c r="CAG16" s="2858"/>
      <c r="CAH16" s="2858"/>
      <c r="CAI16" s="2858"/>
      <c r="CAJ16" s="2858"/>
      <c r="CAK16" s="2858"/>
      <c r="CAL16" s="2858"/>
      <c r="CAM16" s="2858"/>
      <c r="CAN16" s="2858"/>
      <c r="CAO16" s="2858"/>
      <c r="CAP16" s="2858"/>
      <c r="CAQ16" s="2858"/>
      <c r="CAR16" s="2858"/>
      <c r="CAS16" s="2858"/>
      <c r="CAT16" s="2858"/>
      <c r="CAU16" s="2858"/>
      <c r="CAV16" s="2858"/>
      <c r="CAW16" s="2858"/>
      <c r="CAX16" s="2858"/>
      <c r="CAY16" s="2858"/>
      <c r="CAZ16" s="2858"/>
      <c r="CBA16" s="2858"/>
      <c r="CBB16" s="2858"/>
      <c r="CBC16" s="2858"/>
      <c r="CBD16" s="2858"/>
      <c r="CBE16" s="2858"/>
      <c r="CBF16" s="2858"/>
      <c r="CBG16" s="2858"/>
      <c r="CBH16" s="2858"/>
      <c r="CBI16" s="2858"/>
      <c r="CBJ16" s="2858"/>
      <c r="CBK16" s="2858"/>
      <c r="CBL16" s="2858"/>
      <c r="CBM16" s="2858"/>
      <c r="CBN16" s="2858"/>
      <c r="CBO16" s="2858"/>
      <c r="CBP16" s="2858"/>
      <c r="CBQ16" s="2858"/>
      <c r="CBR16" s="2858"/>
      <c r="CBS16" s="2858"/>
      <c r="CBT16" s="2858"/>
      <c r="CBU16" s="2858"/>
      <c r="CBV16" s="2858"/>
      <c r="CBW16" s="2858"/>
      <c r="CBX16" s="2858"/>
      <c r="CBY16" s="2858"/>
      <c r="CBZ16" s="2858"/>
      <c r="CCA16" s="2858"/>
      <c r="CCB16" s="2858"/>
      <c r="CCC16" s="2858"/>
      <c r="CCD16" s="2858"/>
      <c r="CCE16" s="2858"/>
      <c r="CCF16" s="2858"/>
      <c r="CCG16" s="2858"/>
      <c r="CCH16" s="2858"/>
      <c r="CCI16" s="2858"/>
      <c r="CCJ16" s="2858"/>
      <c r="CCK16" s="2858"/>
      <c r="CCL16" s="2858"/>
      <c r="CCM16" s="2858"/>
      <c r="CCN16" s="2858"/>
      <c r="CCO16" s="2858"/>
      <c r="CCP16" s="2858"/>
      <c r="CCQ16" s="2858"/>
      <c r="CCR16" s="2858"/>
      <c r="CCS16" s="2858"/>
      <c r="CCT16" s="2858"/>
      <c r="CCU16" s="2858"/>
      <c r="CCV16" s="2858"/>
      <c r="CCW16" s="2858"/>
      <c r="CCX16" s="2858"/>
      <c r="CCY16" s="2858"/>
      <c r="CCZ16" s="2858"/>
      <c r="CDA16" s="2858"/>
      <c r="CDB16" s="2858"/>
      <c r="CDC16" s="2858"/>
      <c r="CDD16" s="2858"/>
      <c r="CDE16" s="2858"/>
      <c r="CDF16" s="2858"/>
      <c r="CDG16" s="2858"/>
      <c r="CDH16" s="2858"/>
      <c r="CDI16" s="2858"/>
      <c r="CDJ16" s="2858"/>
      <c r="CDK16" s="2858"/>
      <c r="CDL16" s="2858"/>
      <c r="CDM16" s="2858"/>
      <c r="CDN16" s="2858"/>
      <c r="CDO16" s="2858"/>
      <c r="CDP16" s="2858"/>
      <c r="CDQ16" s="2858"/>
      <c r="CDR16" s="2858"/>
      <c r="CDS16" s="2858"/>
      <c r="CDT16" s="2858"/>
      <c r="CDU16" s="2858"/>
      <c r="CDV16" s="2858"/>
      <c r="CDW16" s="2858"/>
      <c r="CDX16" s="2858"/>
      <c r="CDY16" s="2858"/>
      <c r="CDZ16" s="2858"/>
      <c r="CEA16" s="2858"/>
      <c r="CEB16" s="2858"/>
      <c r="CEC16" s="2858"/>
      <c r="CED16" s="2858"/>
      <c r="CEE16" s="2858"/>
      <c r="CEF16" s="2858"/>
      <c r="CEG16" s="2858"/>
      <c r="CEH16" s="2858"/>
      <c r="CEI16" s="2858"/>
      <c r="CEJ16" s="2858"/>
      <c r="CEK16" s="2858"/>
      <c r="CEL16" s="2858"/>
      <c r="CEM16" s="2858"/>
      <c r="CEN16" s="2858"/>
      <c r="CEO16" s="2858"/>
      <c r="CEP16" s="2858"/>
      <c r="CEQ16" s="2858"/>
      <c r="CER16" s="2858"/>
      <c r="CES16" s="2858"/>
      <c r="CET16" s="2858"/>
      <c r="CEU16" s="2858"/>
      <c r="CEV16" s="2858"/>
      <c r="CEW16" s="2858"/>
      <c r="CEX16" s="2858"/>
      <c r="CEY16" s="2858"/>
      <c r="CEZ16" s="2858"/>
      <c r="CFA16" s="2858"/>
      <c r="CFB16" s="2858"/>
      <c r="CFC16" s="2858"/>
      <c r="CFD16" s="2858"/>
      <c r="CFE16" s="2858"/>
      <c r="CFF16" s="2858"/>
      <c r="CFG16" s="2858"/>
      <c r="CFH16" s="2858"/>
      <c r="CFI16" s="2858"/>
      <c r="CFJ16" s="2858"/>
      <c r="CFK16" s="2858"/>
      <c r="CFL16" s="2858"/>
      <c r="CFM16" s="2858"/>
      <c r="CFN16" s="2858"/>
      <c r="CFO16" s="2858"/>
      <c r="CFP16" s="2858"/>
      <c r="CFQ16" s="2858"/>
      <c r="CFR16" s="2858"/>
      <c r="CFS16" s="2858"/>
      <c r="CFT16" s="2858"/>
      <c r="CFU16" s="2858"/>
      <c r="CFV16" s="2858"/>
      <c r="CFW16" s="2858"/>
      <c r="CFX16" s="2858"/>
      <c r="CFY16" s="2858"/>
      <c r="CFZ16" s="2858"/>
      <c r="CGA16" s="2858"/>
      <c r="CGB16" s="2858"/>
      <c r="CGC16" s="2858"/>
      <c r="CGD16" s="2858"/>
      <c r="CGE16" s="2858"/>
      <c r="CGF16" s="2858"/>
      <c r="CGG16" s="2858"/>
      <c r="CGH16" s="2858"/>
      <c r="CGI16" s="2858"/>
      <c r="CGJ16" s="2858"/>
      <c r="CGK16" s="2858"/>
      <c r="CGL16" s="2858"/>
      <c r="CGM16" s="2858"/>
      <c r="CGN16" s="2858"/>
      <c r="CGO16" s="2858"/>
      <c r="CGP16" s="2858"/>
      <c r="CGQ16" s="2858"/>
      <c r="CGR16" s="2858"/>
      <c r="CGS16" s="2858"/>
      <c r="CGT16" s="2858"/>
      <c r="CGU16" s="2858"/>
      <c r="CGV16" s="2858"/>
      <c r="CGW16" s="2858"/>
      <c r="CGX16" s="2858"/>
      <c r="CGY16" s="2858"/>
      <c r="CGZ16" s="2858"/>
      <c r="CHA16" s="2858"/>
      <c r="CHB16" s="2858"/>
      <c r="CHC16" s="2858"/>
      <c r="CHD16" s="2858"/>
      <c r="CHE16" s="2858"/>
      <c r="CHF16" s="2858"/>
      <c r="CHG16" s="2858"/>
      <c r="CHH16" s="2858"/>
      <c r="CHI16" s="2858"/>
      <c r="CHJ16" s="2858"/>
      <c r="CHK16" s="2858"/>
      <c r="CHL16" s="2858"/>
      <c r="CHM16" s="2858"/>
      <c r="CHN16" s="2858"/>
      <c r="CHO16" s="2858"/>
      <c r="CHP16" s="2858"/>
      <c r="CHQ16" s="2858"/>
      <c r="CHR16" s="2858"/>
      <c r="CHS16" s="2858"/>
      <c r="CHT16" s="2858"/>
      <c r="CHU16" s="2858"/>
      <c r="CHV16" s="2858"/>
      <c r="CHW16" s="2858"/>
      <c r="CHX16" s="2858"/>
      <c r="CHY16" s="2858"/>
      <c r="CHZ16" s="2858"/>
      <c r="CIA16" s="2858"/>
      <c r="CIB16" s="2858"/>
      <c r="CIC16" s="2858"/>
      <c r="CID16" s="2858"/>
      <c r="CIE16" s="2858"/>
      <c r="CIF16" s="2858"/>
      <c r="CIG16" s="2858"/>
      <c r="CIH16" s="2858"/>
      <c r="CII16" s="2858"/>
      <c r="CIJ16" s="2858"/>
      <c r="CIK16" s="2858"/>
      <c r="CIL16" s="2858"/>
      <c r="CIM16" s="2858"/>
      <c r="CIN16" s="2858"/>
      <c r="CIO16" s="2858"/>
      <c r="CIP16" s="2858"/>
      <c r="CIQ16" s="2858"/>
      <c r="CIR16" s="2858"/>
      <c r="CIS16" s="2858"/>
      <c r="CIT16" s="2858"/>
      <c r="CIU16" s="2858"/>
      <c r="CIV16" s="2858"/>
      <c r="CIW16" s="2858"/>
      <c r="CIX16" s="2858"/>
      <c r="CIY16" s="2858"/>
      <c r="CIZ16" s="2858"/>
      <c r="CJA16" s="2858"/>
      <c r="CJB16" s="2858"/>
      <c r="CJC16" s="2858"/>
      <c r="CJD16" s="2858"/>
      <c r="CJE16" s="2858"/>
      <c r="CJF16" s="2858"/>
      <c r="CJG16" s="2858"/>
      <c r="CJH16" s="2858"/>
      <c r="CJI16" s="2858"/>
      <c r="CJJ16" s="2858"/>
      <c r="CJK16" s="2858"/>
      <c r="CJL16" s="2858"/>
      <c r="CJM16" s="2858"/>
      <c r="CJN16" s="2858"/>
      <c r="CJO16" s="2858"/>
      <c r="CJP16" s="2858"/>
      <c r="CJQ16" s="2858"/>
      <c r="CJR16" s="2858"/>
      <c r="CJS16" s="2858"/>
      <c r="CJT16" s="2858"/>
      <c r="CJU16" s="2858"/>
      <c r="CJV16" s="2858"/>
      <c r="CJW16" s="2858"/>
      <c r="CJX16" s="2858"/>
      <c r="CJY16" s="2858"/>
      <c r="CJZ16" s="2858"/>
      <c r="CKA16" s="2858"/>
      <c r="CKB16" s="2858"/>
      <c r="CKC16" s="2858"/>
      <c r="CKD16" s="2858"/>
      <c r="CKE16" s="2858"/>
      <c r="CKF16" s="2858"/>
      <c r="CKG16" s="2858"/>
      <c r="CKH16" s="2858"/>
      <c r="CKI16" s="2858"/>
      <c r="CKJ16" s="2858"/>
      <c r="CKK16" s="2858"/>
      <c r="CKL16" s="2858"/>
      <c r="CKM16" s="2858"/>
      <c r="CKN16" s="2858"/>
      <c r="CKO16" s="2858"/>
      <c r="CKP16" s="2858"/>
      <c r="CKQ16" s="2858"/>
      <c r="CKR16" s="2858"/>
      <c r="CKS16" s="2858"/>
      <c r="CKT16" s="2858"/>
      <c r="CKU16" s="2858"/>
      <c r="CKV16" s="2858"/>
      <c r="CKW16" s="2858"/>
      <c r="CKX16" s="2858"/>
      <c r="CKY16" s="2858"/>
      <c r="CKZ16" s="2858"/>
      <c r="CLA16" s="2858"/>
      <c r="CLB16" s="2858"/>
      <c r="CLC16" s="2858"/>
      <c r="CLD16" s="2858"/>
      <c r="CLE16" s="2858"/>
      <c r="CLF16" s="2858"/>
      <c r="CLG16" s="2858"/>
      <c r="CLH16" s="2858"/>
      <c r="CLI16" s="2858"/>
      <c r="CLJ16" s="2858"/>
      <c r="CLK16" s="2858"/>
      <c r="CLL16" s="2858"/>
      <c r="CLM16" s="2858"/>
      <c r="CLN16" s="2858"/>
      <c r="CLO16" s="2858"/>
      <c r="CLP16" s="2858"/>
      <c r="CLQ16" s="2858"/>
      <c r="CLR16" s="2858"/>
      <c r="CLS16" s="2858"/>
      <c r="CLT16" s="2858"/>
      <c r="CLU16" s="2858"/>
      <c r="CLV16" s="2858"/>
      <c r="CLW16" s="2858"/>
    </row>
    <row r="17" spans="1:2363" ht="15.75" customHeight="1" x14ac:dyDescent="0.25">
      <c r="A17" s="3860"/>
      <c r="B17" s="3866"/>
      <c r="C17" s="2206">
        <v>2</v>
      </c>
      <c r="D17" s="2207"/>
      <c r="E17" s="2242"/>
      <c r="F17" s="2183"/>
      <c r="G17" s="2789"/>
      <c r="H17" s="2787"/>
      <c r="I17" s="2782"/>
      <c r="J17" s="2669"/>
      <c r="K17" s="2785"/>
      <c r="L17" s="2782"/>
      <c r="M17" s="2183"/>
      <c r="N17" s="2183"/>
      <c r="O17" s="2779"/>
      <c r="P17" s="2184"/>
      <c r="Q17" s="2185"/>
      <c r="R17" s="2777"/>
      <c r="S17" s="2775"/>
      <c r="T17" s="2908"/>
      <c r="U17" s="2185"/>
      <c r="V17" s="2923">
        <f t="shared" si="14"/>
        <v>0</v>
      </c>
      <c r="W17" s="2924"/>
      <c r="X17" s="2642"/>
      <c r="Y17" s="2927"/>
      <c r="Z17" s="2912">
        <f>N17*5808*0.25</f>
        <v>0</v>
      </c>
      <c r="AA17" s="1848">
        <v>0</v>
      </c>
      <c r="AB17" s="1970">
        <v>0</v>
      </c>
      <c r="AC17" s="1855">
        <f>AA17-AB17</f>
        <v>0</v>
      </c>
      <c r="AD17" s="2187">
        <v>0</v>
      </c>
      <c r="AE17" s="3127"/>
      <c r="AF17" s="2188">
        <v>0</v>
      </c>
      <c r="AG17" s="2871"/>
      <c r="AH17" s="2189">
        <f t="shared" si="15"/>
        <v>0</v>
      </c>
      <c r="AI17" s="2186">
        <v>0</v>
      </c>
      <c r="AJ17" s="2186">
        <f t="shared" si="16"/>
        <v>0</v>
      </c>
      <c r="AK17" s="2454">
        <f>AI17+AJ17</f>
        <v>0</v>
      </c>
      <c r="AL17" s="2680">
        <v>0</v>
      </c>
      <c r="AM17" s="2681">
        <v>0</v>
      </c>
      <c r="AN17" s="2191">
        <f t="shared" si="17"/>
        <v>0</v>
      </c>
      <c r="AO17" s="2176">
        <v>0</v>
      </c>
      <c r="AP17" s="2511">
        <v>0</v>
      </c>
      <c r="AQ17" s="2192">
        <v>0</v>
      </c>
      <c r="AR17" s="3440">
        <v>0</v>
      </c>
      <c r="AS17" s="2193">
        <f>AO17+AP17+AQ17+AR17</f>
        <v>0</v>
      </c>
      <c r="AT17" s="2194"/>
      <c r="AU17" s="2181">
        <v>0</v>
      </c>
      <c r="AV17" s="2099">
        <v>0</v>
      </c>
      <c r="AW17" s="2443">
        <f>AU17+AV17</f>
        <v>0</v>
      </c>
      <c r="AX17" s="2680">
        <v>0</v>
      </c>
      <c r="AY17" s="2681">
        <v>0</v>
      </c>
      <c r="AZ17" s="2191">
        <f>AX17-AY17</f>
        <v>0</v>
      </c>
      <c r="BA17" s="3085">
        <v>0</v>
      </c>
      <c r="BB17" s="3086">
        <v>0</v>
      </c>
      <c r="BC17" s="3087">
        <v>0</v>
      </c>
      <c r="BD17" s="3088"/>
      <c r="BE17" s="3089">
        <f>BA17+BB17+BC17+BD17+AZ17</f>
        <v>0</v>
      </c>
      <c r="BF17" s="2194"/>
      <c r="BG17" s="2181">
        <v>0</v>
      </c>
      <c r="BH17" s="2099">
        <v>0</v>
      </c>
      <c r="BI17" s="2443">
        <f>BG17+BH17</f>
        <v>0</v>
      </c>
      <c r="BJ17" s="2331">
        <v>0</v>
      </c>
      <c r="BK17" s="2331">
        <v>0</v>
      </c>
      <c r="BL17" s="2624">
        <f>BJ17-BK17</f>
        <v>0</v>
      </c>
      <c r="BM17" s="2625">
        <f>AD17+AO17</f>
        <v>0</v>
      </c>
      <c r="BN17" s="2626">
        <v>0</v>
      </c>
      <c r="BO17" s="2626">
        <f t="shared" si="18"/>
        <v>0</v>
      </c>
      <c r="BP17" s="2626">
        <f t="shared" si="19"/>
        <v>0</v>
      </c>
      <c r="BQ17" s="2627">
        <f t="shared" si="20"/>
        <v>0</v>
      </c>
      <c r="BR17" s="2628">
        <f>AI17+AU17</f>
        <v>0</v>
      </c>
      <c r="BS17" s="2629">
        <f>AJ17+AV17</f>
        <v>0</v>
      </c>
      <c r="BT17" s="2915">
        <f t="shared" si="21"/>
        <v>0</v>
      </c>
      <c r="BU17" s="3152"/>
      <c r="BV17" s="3066"/>
      <c r="BW17" s="3066"/>
      <c r="BX17" s="3066"/>
      <c r="BY17" s="3148"/>
      <c r="BZ17" s="3148"/>
      <c r="CA17" s="2861"/>
      <c r="CB17" s="2861"/>
      <c r="CC17" s="2861"/>
      <c r="CD17" s="2861"/>
      <c r="CE17" s="2861"/>
      <c r="CF17" s="3149"/>
      <c r="CG17" s="3149"/>
      <c r="CH17" s="3149"/>
      <c r="CI17" s="3149"/>
      <c r="CJ17" s="3149"/>
      <c r="CK17" s="3149"/>
      <c r="CL17" s="3149"/>
      <c r="CM17" s="3149"/>
      <c r="CN17" s="3149"/>
      <c r="CO17" s="3149"/>
      <c r="CP17" s="3149"/>
      <c r="CQ17" s="3149"/>
      <c r="CR17" s="3149"/>
      <c r="CS17" s="3149"/>
      <c r="CT17" s="3149"/>
      <c r="CU17" s="3149"/>
      <c r="CV17" s="3149"/>
      <c r="CW17" s="3149"/>
      <c r="CX17" s="3149"/>
      <c r="CY17" s="3149"/>
      <c r="CZ17" s="3149"/>
      <c r="DA17" s="3149"/>
      <c r="DB17" s="3149"/>
      <c r="DC17" s="3149"/>
      <c r="DD17" s="3149"/>
      <c r="DE17" s="3149"/>
      <c r="DF17" s="3149"/>
      <c r="DG17" s="3149"/>
      <c r="DH17" s="3149"/>
      <c r="DI17" s="3149"/>
      <c r="DJ17" s="3149"/>
      <c r="DK17" s="3149"/>
      <c r="DL17" s="3149"/>
      <c r="DM17" s="3149"/>
      <c r="DN17" s="3149"/>
      <c r="DO17" s="3149"/>
      <c r="DP17" s="3149"/>
      <c r="DQ17" s="3149"/>
      <c r="DR17" s="3149"/>
      <c r="DS17" s="3149"/>
      <c r="DT17" s="3149"/>
      <c r="DU17" s="3149"/>
      <c r="DV17" s="3149"/>
      <c r="DW17" s="3149"/>
      <c r="DX17" s="3149"/>
      <c r="DY17" s="3149"/>
      <c r="DZ17" s="3149"/>
      <c r="EA17" s="3149"/>
      <c r="EB17" s="3149"/>
      <c r="EC17" s="3149"/>
      <c r="ED17" s="3149"/>
      <c r="EE17" s="3149"/>
      <c r="EF17" s="3149"/>
      <c r="EG17" s="3149"/>
      <c r="EH17" s="2858"/>
      <c r="EI17" s="2858"/>
      <c r="EJ17" s="2858"/>
      <c r="EK17" s="2858"/>
      <c r="EL17" s="2858"/>
      <c r="EM17" s="2858"/>
      <c r="EN17" s="2858"/>
      <c r="EO17" s="2858"/>
      <c r="EP17" s="2858"/>
      <c r="EQ17" s="2858"/>
      <c r="ER17" s="2858"/>
      <c r="ES17" s="2858"/>
      <c r="ET17" s="2858"/>
      <c r="EU17" s="2858"/>
      <c r="EV17" s="2858"/>
      <c r="EW17" s="2858"/>
      <c r="EX17" s="2858"/>
      <c r="EY17" s="2858"/>
      <c r="EZ17" s="2858"/>
      <c r="FA17" s="2858"/>
      <c r="FB17" s="2858"/>
      <c r="FC17" s="2858"/>
      <c r="FD17" s="2858"/>
      <c r="FE17" s="2858"/>
      <c r="FF17" s="2858"/>
      <c r="FG17" s="2858"/>
      <c r="FH17" s="2858"/>
      <c r="FI17" s="2858"/>
      <c r="FJ17" s="2858"/>
      <c r="FK17" s="2858"/>
      <c r="FL17" s="2858"/>
      <c r="FM17" s="2858"/>
      <c r="FN17" s="2858"/>
      <c r="FO17" s="2858"/>
      <c r="FP17" s="2858"/>
      <c r="FQ17" s="2858"/>
      <c r="FR17" s="2858"/>
      <c r="FS17" s="2858"/>
      <c r="FT17" s="2858"/>
      <c r="FU17" s="2858"/>
      <c r="FV17" s="2858"/>
      <c r="FW17" s="2858"/>
      <c r="FX17" s="2858"/>
      <c r="FY17" s="2858"/>
      <c r="FZ17" s="2858"/>
      <c r="GA17" s="2858"/>
      <c r="GB17" s="2858"/>
      <c r="GC17" s="2858"/>
      <c r="GD17" s="2858"/>
      <c r="GE17" s="2858"/>
      <c r="GF17" s="2858"/>
      <c r="GG17" s="2858"/>
      <c r="GH17" s="2858"/>
      <c r="GI17" s="2858"/>
      <c r="GJ17" s="2858"/>
      <c r="GK17" s="2858"/>
      <c r="GL17" s="2858"/>
      <c r="GM17" s="2858"/>
      <c r="GN17" s="2858"/>
      <c r="GO17" s="2858"/>
      <c r="GP17" s="2858"/>
      <c r="GQ17" s="2858"/>
      <c r="GR17" s="2858"/>
      <c r="GS17" s="2858"/>
      <c r="GT17" s="2858"/>
      <c r="GU17" s="2858"/>
      <c r="GV17" s="2858"/>
      <c r="GW17" s="2858"/>
      <c r="GX17" s="2858"/>
      <c r="GY17" s="2858"/>
      <c r="GZ17" s="2858"/>
      <c r="HA17" s="2858"/>
      <c r="HB17" s="2858"/>
      <c r="HC17" s="2858"/>
      <c r="HD17" s="2858"/>
      <c r="HE17" s="2858"/>
      <c r="HF17" s="2858"/>
      <c r="HG17" s="2858"/>
      <c r="HH17" s="2858"/>
      <c r="HI17" s="2858"/>
      <c r="HJ17" s="2858"/>
      <c r="HK17" s="2858"/>
      <c r="HL17" s="2858"/>
      <c r="HM17" s="2858"/>
      <c r="HN17" s="2858"/>
      <c r="HO17" s="2858"/>
      <c r="HP17" s="2858"/>
      <c r="HQ17" s="2858"/>
      <c r="HR17" s="2858"/>
      <c r="HS17" s="2858"/>
      <c r="HT17" s="2858"/>
      <c r="HU17" s="2858"/>
      <c r="HV17" s="2858"/>
      <c r="HW17" s="2858"/>
      <c r="HX17" s="2858"/>
      <c r="HY17" s="2858"/>
      <c r="HZ17" s="2858"/>
      <c r="IA17" s="2858"/>
      <c r="IB17" s="2858"/>
      <c r="IC17" s="2858"/>
      <c r="ID17" s="2858"/>
      <c r="IE17" s="2858"/>
      <c r="IF17" s="2858"/>
      <c r="IG17" s="2858"/>
      <c r="IH17" s="2858"/>
      <c r="II17" s="2858"/>
      <c r="IJ17" s="2858"/>
      <c r="IK17" s="2858"/>
      <c r="IL17" s="2858"/>
      <c r="IM17" s="2858"/>
      <c r="IN17" s="2858"/>
      <c r="IO17" s="2858"/>
      <c r="IP17" s="2858"/>
      <c r="IQ17" s="2858"/>
      <c r="IR17" s="2858"/>
      <c r="IS17" s="2858"/>
      <c r="IT17" s="2858"/>
      <c r="IU17" s="2858"/>
      <c r="IV17" s="2858"/>
      <c r="IW17" s="2858"/>
      <c r="IX17" s="2858"/>
      <c r="IY17" s="2858"/>
      <c r="IZ17" s="2858"/>
      <c r="JA17" s="2858"/>
      <c r="JB17" s="2858"/>
      <c r="JC17" s="2858"/>
      <c r="JD17" s="2858"/>
      <c r="JE17" s="2858"/>
      <c r="JF17" s="2858"/>
      <c r="JG17" s="2858"/>
      <c r="JH17" s="2858"/>
      <c r="JI17" s="2858"/>
      <c r="JJ17" s="2858"/>
      <c r="JK17" s="2858"/>
      <c r="JL17" s="2858"/>
      <c r="JM17" s="2858"/>
      <c r="JN17" s="2858"/>
      <c r="JO17" s="2858"/>
      <c r="JP17" s="2858"/>
      <c r="JQ17" s="2858"/>
      <c r="JR17" s="2858"/>
      <c r="JS17" s="2858"/>
      <c r="JT17" s="2858"/>
      <c r="JU17" s="2858"/>
      <c r="JV17" s="2858"/>
      <c r="JW17" s="2858"/>
      <c r="JX17" s="2858"/>
      <c r="JY17" s="2858"/>
      <c r="JZ17" s="2858"/>
      <c r="KA17" s="2858"/>
      <c r="KB17" s="2858"/>
      <c r="KC17" s="2858"/>
      <c r="KD17" s="2858"/>
      <c r="KE17" s="2858"/>
      <c r="KF17" s="2858"/>
      <c r="KG17" s="2858"/>
      <c r="KH17" s="2858"/>
      <c r="KI17" s="2858"/>
      <c r="KJ17" s="2858"/>
      <c r="KK17" s="2858"/>
      <c r="KL17" s="2858"/>
      <c r="KM17" s="2858"/>
      <c r="KN17" s="2858"/>
      <c r="KO17" s="2858"/>
      <c r="KP17" s="2858"/>
      <c r="KQ17" s="2858"/>
      <c r="KR17" s="2858"/>
      <c r="KS17" s="2858"/>
      <c r="KT17" s="2858"/>
      <c r="KU17" s="2858"/>
      <c r="KV17" s="2858"/>
      <c r="KW17" s="2858"/>
      <c r="KX17" s="2858"/>
      <c r="KY17" s="2858"/>
      <c r="KZ17" s="2858"/>
      <c r="LA17" s="2858"/>
      <c r="LB17" s="2858"/>
      <c r="LC17" s="2858"/>
      <c r="LD17" s="2858"/>
      <c r="LE17" s="2858"/>
      <c r="LF17" s="2858"/>
      <c r="LG17" s="2858"/>
      <c r="LH17" s="2858"/>
      <c r="LI17" s="2858"/>
      <c r="LJ17" s="2858"/>
      <c r="LK17" s="2858"/>
      <c r="LL17" s="2858"/>
      <c r="LM17" s="2858"/>
      <c r="LN17" s="2858"/>
      <c r="LO17" s="2858"/>
      <c r="LP17" s="2858"/>
      <c r="LQ17" s="2858"/>
      <c r="LR17" s="2858"/>
      <c r="LS17" s="2858"/>
      <c r="LT17" s="2858"/>
      <c r="LU17" s="2858"/>
      <c r="LV17" s="2858"/>
      <c r="LW17" s="2858"/>
      <c r="LX17" s="2858"/>
      <c r="LY17" s="2858"/>
      <c r="LZ17" s="2858"/>
      <c r="MA17" s="2858"/>
      <c r="MB17" s="2858"/>
      <c r="MC17" s="2858"/>
      <c r="MD17" s="2858"/>
      <c r="ME17" s="2858"/>
      <c r="MF17" s="2858"/>
      <c r="MG17" s="2858"/>
      <c r="MH17" s="2858"/>
      <c r="MI17" s="2858"/>
      <c r="MJ17" s="2858"/>
      <c r="MK17" s="2858"/>
      <c r="ML17" s="2858"/>
      <c r="MM17" s="2858"/>
      <c r="MN17" s="2858"/>
      <c r="MO17" s="2858"/>
      <c r="MP17" s="2858"/>
      <c r="MQ17" s="2858"/>
      <c r="MR17" s="2858"/>
      <c r="MS17" s="2858"/>
      <c r="MT17" s="2858"/>
      <c r="MU17" s="2858"/>
      <c r="MV17" s="2858"/>
      <c r="MW17" s="2858"/>
      <c r="MX17" s="2858"/>
      <c r="MY17" s="2858"/>
      <c r="MZ17" s="2858"/>
      <c r="NA17" s="2858"/>
      <c r="NB17" s="2858"/>
      <c r="NC17" s="2858"/>
      <c r="ND17" s="2858"/>
      <c r="NE17" s="2858"/>
      <c r="NF17" s="2858"/>
      <c r="NG17" s="2858"/>
      <c r="NH17" s="2858"/>
      <c r="NI17" s="2858"/>
      <c r="NJ17" s="2858"/>
      <c r="NK17" s="2858"/>
      <c r="NL17" s="2858"/>
      <c r="NM17" s="2858"/>
      <c r="NN17" s="2858"/>
      <c r="NO17" s="2858"/>
      <c r="NP17" s="2858"/>
      <c r="NQ17" s="2858"/>
      <c r="NR17" s="2858"/>
      <c r="NS17" s="2858"/>
      <c r="NT17" s="2858"/>
      <c r="NU17" s="2858"/>
      <c r="NV17" s="2858"/>
      <c r="NW17" s="2858"/>
      <c r="NX17" s="2858"/>
      <c r="NY17" s="2858"/>
      <c r="NZ17" s="2858"/>
      <c r="OA17" s="2858"/>
      <c r="OB17" s="2858"/>
      <c r="OC17" s="2858"/>
      <c r="OD17" s="2858"/>
      <c r="OE17" s="2858"/>
      <c r="OF17" s="2858"/>
      <c r="OG17" s="2858"/>
      <c r="OH17" s="2858"/>
      <c r="OI17" s="2858"/>
      <c r="OJ17" s="2858"/>
      <c r="OK17" s="2858"/>
      <c r="OL17" s="2858"/>
      <c r="OM17" s="2858"/>
      <c r="ON17" s="2858"/>
      <c r="OO17" s="2858"/>
      <c r="OP17" s="2858"/>
      <c r="OQ17" s="2858"/>
      <c r="OR17" s="2858"/>
      <c r="OS17" s="2858"/>
      <c r="OT17" s="2858"/>
      <c r="OU17" s="2858"/>
      <c r="OV17" s="2858"/>
      <c r="OW17" s="2858"/>
      <c r="OX17" s="2858"/>
      <c r="OY17" s="2858"/>
      <c r="OZ17" s="2858"/>
      <c r="PA17" s="2858"/>
      <c r="PB17" s="2858"/>
      <c r="PC17" s="2858"/>
      <c r="PD17" s="2858"/>
      <c r="PE17" s="2858"/>
      <c r="PF17" s="2858"/>
      <c r="PG17" s="2858"/>
      <c r="PH17" s="2858"/>
      <c r="PI17" s="2858"/>
      <c r="PJ17" s="2858"/>
      <c r="PK17" s="2858"/>
      <c r="PL17" s="2858"/>
      <c r="PM17" s="2858"/>
      <c r="PN17" s="2858"/>
      <c r="PO17" s="2858"/>
      <c r="PP17" s="2858"/>
      <c r="PQ17" s="2858"/>
      <c r="PR17" s="2858"/>
      <c r="PS17" s="2858"/>
      <c r="PT17" s="2858"/>
      <c r="PU17" s="2858"/>
      <c r="PV17" s="2858"/>
      <c r="PW17" s="2858"/>
      <c r="PX17" s="2858"/>
      <c r="PY17" s="2858"/>
      <c r="PZ17" s="2858"/>
      <c r="QA17" s="2858"/>
      <c r="QB17" s="2858"/>
      <c r="QC17" s="2858"/>
      <c r="QD17" s="2858"/>
      <c r="QE17" s="2858"/>
      <c r="QF17" s="2858"/>
      <c r="QG17" s="2858"/>
      <c r="QH17" s="2858"/>
      <c r="QI17" s="2858"/>
      <c r="QJ17" s="2858"/>
      <c r="QK17" s="2858"/>
      <c r="QL17" s="2858"/>
      <c r="QM17" s="2858"/>
      <c r="QN17" s="2858"/>
      <c r="QO17" s="2858"/>
      <c r="QP17" s="2858"/>
      <c r="QQ17" s="2858"/>
      <c r="QR17" s="2858"/>
      <c r="QS17" s="2858"/>
      <c r="QT17" s="2858"/>
      <c r="QU17" s="2858"/>
      <c r="QV17" s="2858"/>
      <c r="QW17" s="2858"/>
      <c r="QX17" s="2858"/>
      <c r="QY17" s="2858"/>
      <c r="QZ17" s="2858"/>
      <c r="RA17" s="2858"/>
      <c r="RB17" s="2858"/>
      <c r="RC17" s="2858"/>
      <c r="RD17" s="2858"/>
      <c r="RE17" s="2858"/>
      <c r="RF17" s="2858"/>
      <c r="RG17" s="2858"/>
      <c r="RH17" s="2858"/>
      <c r="RI17" s="2858"/>
      <c r="RJ17" s="2858"/>
      <c r="RK17" s="2858"/>
      <c r="RL17" s="2858"/>
      <c r="RM17" s="2858"/>
      <c r="RN17" s="2858"/>
      <c r="RO17" s="2858"/>
      <c r="RP17" s="2858"/>
      <c r="RQ17" s="2858"/>
      <c r="RR17" s="2858"/>
      <c r="RS17" s="2858"/>
      <c r="RT17" s="2858"/>
      <c r="RU17" s="2858"/>
      <c r="RV17" s="2858"/>
      <c r="RW17" s="2858"/>
      <c r="RX17" s="2858"/>
      <c r="RY17" s="2858"/>
      <c r="RZ17" s="2858"/>
      <c r="SA17" s="2858"/>
      <c r="SB17" s="2858"/>
      <c r="SC17" s="2858"/>
      <c r="SD17" s="2858"/>
      <c r="SE17" s="2858"/>
      <c r="SF17" s="2858"/>
      <c r="SG17" s="2858"/>
      <c r="SH17" s="2858"/>
      <c r="SI17" s="2858"/>
      <c r="SJ17" s="2858"/>
      <c r="SK17" s="2858"/>
      <c r="SL17" s="2858"/>
      <c r="SM17" s="2858"/>
      <c r="SN17" s="2858"/>
      <c r="SO17" s="2858"/>
      <c r="SP17" s="2858"/>
      <c r="SQ17" s="2858"/>
      <c r="SR17" s="2858"/>
      <c r="SS17" s="2858"/>
      <c r="ST17" s="2858"/>
      <c r="SU17" s="2858"/>
      <c r="SV17" s="2858"/>
      <c r="SW17" s="2858"/>
      <c r="SX17" s="2858"/>
      <c r="SY17" s="2858"/>
      <c r="SZ17" s="2858"/>
      <c r="TA17" s="2858"/>
      <c r="TB17" s="2858"/>
      <c r="TC17" s="2858"/>
      <c r="TD17" s="2858"/>
      <c r="TE17" s="2858"/>
      <c r="TF17" s="2858"/>
      <c r="TG17" s="2858"/>
      <c r="TH17" s="2858"/>
      <c r="TI17" s="2858"/>
      <c r="TJ17" s="2858"/>
      <c r="TK17" s="2858"/>
      <c r="TL17" s="2858"/>
      <c r="TM17" s="2858"/>
      <c r="TN17" s="2858"/>
      <c r="TO17" s="2858"/>
      <c r="TP17" s="2858"/>
      <c r="TQ17" s="2858"/>
      <c r="TR17" s="2858"/>
      <c r="TS17" s="2858"/>
      <c r="TT17" s="2858"/>
      <c r="TU17" s="3937"/>
      <c r="TV17" s="3937"/>
      <c r="TW17" s="3937"/>
      <c r="TX17" s="3937"/>
      <c r="TY17" s="3937"/>
      <c r="TZ17" s="3937"/>
      <c r="UA17" s="3937"/>
      <c r="UB17" s="3937"/>
      <c r="UC17" s="3937"/>
      <c r="UD17" s="3937"/>
      <c r="UE17" s="3937"/>
      <c r="UF17" s="3937"/>
      <c r="UG17" s="3937"/>
      <c r="UH17" s="3937"/>
      <c r="UI17" s="3937"/>
      <c r="UJ17" s="3937"/>
      <c r="UK17" s="3937"/>
      <c r="UL17" s="3937"/>
      <c r="UM17" s="3937"/>
      <c r="UN17" s="3937"/>
      <c r="UO17" s="3937"/>
      <c r="UP17" s="2858"/>
      <c r="UQ17" s="2858"/>
      <c r="UR17" s="2858"/>
      <c r="US17" s="2858"/>
      <c r="UT17" s="2858"/>
      <c r="UU17" s="2858"/>
      <c r="UV17" s="2858"/>
      <c r="UW17" s="2858"/>
      <c r="UX17" s="2858"/>
      <c r="UY17" s="2858"/>
      <c r="UZ17" s="2858"/>
      <c r="VA17" s="2858"/>
      <c r="VB17" s="2858"/>
      <c r="VC17" s="2858"/>
      <c r="VD17" s="2858"/>
      <c r="VE17" s="2858"/>
      <c r="VF17" s="2858"/>
      <c r="VG17" s="2858"/>
      <c r="VH17" s="2858"/>
      <c r="VI17" s="2858"/>
      <c r="VJ17" s="2858"/>
      <c r="VK17" s="2858"/>
      <c r="VL17" s="2858"/>
      <c r="VM17" s="2858"/>
      <c r="VN17" s="2858"/>
      <c r="VO17" s="2858"/>
      <c r="VP17" s="2858"/>
      <c r="VQ17" s="2858"/>
      <c r="VR17" s="2858"/>
      <c r="VS17" s="2858"/>
      <c r="VT17" s="2858"/>
      <c r="VU17" s="2858"/>
      <c r="VV17" s="2858"/>
      <c r="VW17" s="2858"/>
      <c r="VX17" s="2858"/>
      <c r="VY17" s="2858"/>
      <c r="VZ17" s="2858"/>
      <c r="WA17" s="2858"/>
      <c r="WB17" s="2858"/>
      <c r="WC17" s="2858"/>
      <c r="WD17" s="2858"/>
      <c r="WE17" s="2858"/>
      <c r="WF17" s="2858"/>
      <c r="WG17" s="2858"/>
      <c r="WH17" s="2858"/>
      <c r="WI17" s="2858"/>
      <c r="WJ17" s="2858"/>
      <c r="WK17" s="2858"/>
      <c r="WL17" s="2858"/>
      <c r="WM17" s="2858"/>
      <c r="WN17" s="2858"/>
      <c r="WO17" s="2858"/>
      <c r="WP17" s="2858"/>
      <c r="WQ17" s="2858"/>
      <c r="WR17" s="2858"/>
      <c r="WS17" s="2858"/>
      <c r="WT17" s="2858"/>
      <c r="WU17" s="2858"/>
      <c r="WV17" s="2858"/>
      <c r="WW17" s="2858"/>
      <c r="WX17" s="2858"/>
      <c r="WY17" s="2858"/>
      <c r="WZ17" s="2858"/>
      <c r="XA17" s="2858"/>
      <c r="XB17" s="2858"/>
      <c r="XC17" s="2858"/>
      <c r="XD17" s="2858"/>
      <c r="XE17" s="2858"/>
      <c r="XF17" s="2858"/>
      <c r="XG17" s="2858"/>
      <c r="XH17" s="2858"/>
      <c r="XI17" s="2858"/>
      <c r="XJ17" s="2858"/>
      <c r="XK17" s="2858"/>
      <c r="XL17" s="2858"/>
      <c r="XM17" s="2858"/>
      <c r="XN17" s="2858"/>
      <c r="XO17" s="2858"/>
      <c r="XP17" s="2858"/>
      <c r="XQ17" s="2858"/>
      <c r="XR17" s="2858"/>
      <c r="XS17" s="2858"/>
      <c r="XT17" s="2858"/>
      <c r="XU17" s="2858"/>
      <c r="XV17" s="2858"/>
      <c r="XW17" s="2858"/>
      <c r="XX17" s="2858"/>
      <c r="XY17" s="2858"/>
      <c r="XZ17" s="2858"/>
      <c r="YA17" s="2858"/>
      <c r="YB17" s="2858"/>
      <c r="YC17" s="2858"/>
      <c r="YD17" s="2858"/>
      <c r="YE17" s="2858"/>
      <c r="YF17" s="2858"/>
      <c r="YG17" s="2858"/>
      <c r="YH17" s="2858"/>
      <c r="YI17" s="2858"/>
      <c r="YJ17" s="2858"/>
      <c r="YK17" s="2858"/>
      <c r="YL17" s="2858"/>
      <c r="YM17" s="2858"/>
      <c r="YN17" s="2858"/>
      <c r="YO17" s="2858"/>
      <c r="YP17" s="2858"/>
      <c r="YQ17" s="2858"/>
      <c r="YR17" s="2858"/>
      <c r="YS17" s="2858"/>
      <c r="YT17" s="2858"/>
      <c r="YU17" s="2858"/>
      <c r="YV17" s="2858"/>
      <c r="YW17" s="2858"/>
      <c r="YX17" s="2858"/>
      <c r="YY17" s="2858"/>
      <c r="YZ17" s="2858"/>
      <c r="ZA17" s="2858"/>
      <c r="ZB17" s="2858"/>
      <c r="ZC17" s="2858"/>
      <c r="ZD17" s="2858"/>
      <c r="ZE17" s="2858"/>
      <c r="ZF17" s="2858"/>
      <c r="ZG17" s="2858"/>
      <c r="ZH17" s="2858"/>
      <c r="ZI17" s="2858"/>
      <c r="ZJ17" s="2858"/>
      <c r="ZK17" s="2858"/>
      <c r="ZL17" s="2858"/>
      <c r="ZM17" s="2858"/>
      <c r="ZN17" s="2858"/>
      <c r="ZO17" s="2858"/>
      <c r="ZP17" s="2858"/>
      <c r="ZQ17" s="2858"/>
      <c r="ZR17" s="2858"/>
      <c r="ZS17" s="2858"/>
      <c r="ZT17" s="2858"/>
      <c r="ZU17" s="2858"/>
      <c r="ZV17" s="2858"/>
      <c r="ZW17" s="2858"/>
      <c r="ZX17" s="2858"/>
      <c r="ZY17" s="2858"/>
      <c r="ZZ17" s="2858"/>
      <c r="AAA17" s="2858"/>
      <c r="AAB17" s="2858"/>
      <c r="AAC17" s="2858"/>
      <c r="AAD17" s="2858"/>
      <c r="AAE17" s="2858"/>
      <c r="AAF17" s="2858"/>
      <c r="AAG17" s="2858"/>
      <c r="AAH17" s="2858"/>
      <c r="AAI17" s="2858"/>
      <c r="AAJ17" s="2858"/>
      <c r="AAK17" s="2858"/>
      <c r="AAL17" s="2858"/>
      <c r="AAM17" s="2858"/>
      <c r="AAN17" s="2858"/>
      <c r="AAO17" s="2858"/>
      <c r="AAP17" s="2858"/>
      <c r="AAQ17" s="2858"/>
      <c r="AAR17" s="2858"/>
      <c r="AAS17" s="2858"/>
      <c r="AAT17" s="2858"/>
      <c r="AAU17" s="2858"/>
      <c r="AAV17" s="2858"/>
      <c r="AAW17" s="2858"/>
      <c r="AAX17" s="2858"/>
      <c r="AAY17" s="2858"/>
      <c r="AAZ17" s="2858"/>
      <c r="ABA17" s="2858"/>
      <c r="ABB17" s="2858"/>
      <c r="ABC17" s="2858"/>
      <c r="ABD17" s="2858"/>
      <c r="ABE17" s="2858"/>
      <c r="ABF17" s="2858"/>
      <c r="ABG17" s="2858"/>
      <c r="ABH17" s="2858"/>
      <c r="ABI17" s="2858"/>
      <c r="ABJ17" s="2858"/>
      <c r="ABK17" s="2858"/>
      <c r="ABL17" s="2858"/>
      <c r="ABM17" s="2858"/>
      <c r="ABN17" s="2858"/>
      <c r="ABO17" s="2858"/>
      <c r="ABP17" s="2858"/>
      <c r="ABQ17" s="2858"/>
      <c r="ABR17" s="2858"/>
      <c r="ABS17" s="2858"/>
      <c r="ABT17" s="2858"/>
      <c r="ABU17" s="2858"/>
      <c r="ABV17" s="2858"/>
      <c r="ABW17" s="2858"/>
      <c r="ABX17" s="2858"/>
      <c r="ABY17" s="2858"/>
      <c r="ABZ17" s="2858"/>
      <c r="ACA17" s="2858"/>
      <c r="ACB17" s="2858"/>
      <c r="ACC17" s="2858"/>
      <c r="ACD17" s="2858"/>
      <c r="ACE17" s="2858"/>
      <c r="ACF17" s="2858"/>
      <c r="ACG17" s="2858"/>
      <c r="ACH17" s="2858"/>
      <c r="ACI17" s="2858"/>
      <c r="ACJ17" s="2858"/>
      <c r="ACK17" s="2858"/>
      <c r="ACL17" s="2858"/>
      <c r="ACM17" s="2858"/>
      <c r="ACN17" s="2858"/>
      <c r="ACO17" s="2858"/>
      <c r="ACP17" s="2858"/>
      <c r="ACQ17" s="2858"/>
      <c r="ACR17" s="2858"/>
      <c r="ACS17" s="2858"/>
      <c r="ACT17" s="2858"/>
      <c r="ACU17" s="2858"/>
      <c r="ACV17" s="2858"/>
      <c r="ACW17" s="2858"/>
      <c r="ACX17" s="2858"/>
      <c r="ACY17" s="2858"/>
      <c r="ACZ17" s="2858"/>
      <c r="ADA17" s="2858"/>
      <c r="ADB17" s="2858"/>
      <c r="ADC17" s="2858"/>
      <c r="ADD17" s="2858"/>
      <c r="ADE17" s="2858"/>
      <c r="ADF17" s="2858"/>
      <c r="ADG17" s="2858"/>
      <c r="ADH17" s="2858"/>
      <c r="ADI17" s="2858"/>
      <c r="ADJ17" s="2858"/>
      <c r="ADK17" s="2858"/>
      <c r="ADL17" s="2858"/>
      <c r="ADM17" s="2858"/>
      <c r="ADN17" s="2858"/>
      <c r="ADO17" s="2858"/>
      <c r="ADP17" s="2858"/>
      <c r="ADQ17" s="2858"/>
      <c r="ADR17" s="2858"/>
      <c r="ADS17" s="2858"/>
      <c r="ADT17" s="2858"/>
      <c r="ADU17" s="2858"/>
      <c r="ADV17" s="2858"/>
      <c r="ADW17" s="2858"/>
      <c r="ADX17" s="2858"/>
      <c r="ADY17" s="2858"/>
      <c r="ADZ17" s="2858"/>
      <c r="AEA17" s="2858"/>
      <c r="AEB17" s="2858"/>
      <c r="AEC17" s="2858"/>
      <c r="AED17" s="2858"/>
      <c r="AEE17" s="2858"/>
      <c r="AEF17" s="2858"/>
      <c r="AEG17" s="2858"/>
      <c r="AEH17" s="2858"/>
      <c r="AEI17" s="2858"/>
      <c r="AEJ17" s="2858"/>
      <c r="AEK17" s="2858"/>
      <c r="AEL17" s="2858"/>
      <c r="AEM17" s="2858"/>
      <c r="AEN17" s="2858"/>
      <c r="AEO17" s="2858"/>
      <c r="AEP17" s="2858"/>
      <c r="AEQ17" s="2858"/>
      <c r="AER17" s="2858"/>
      <c r="AES17" s="2858"/>
      <c r="AET17" s="2858"/>
      <c r="AEU17" s="2858"/>
      <c r="AEV17" s="2858"/>
      <c r="AEW17" s="2858"/>
      <c r="AEX17" s="2858"/>
      <c r="AEY17" s="2858"/>
      <c r="AEZ17" s="2858"/>
      <c r="AFA17" s="2858"/>
      <c r="AFB17" s="2858"/>
      <c r="AFC17" s="2858"/>
      <c r="AFD17" s="2858"/>
      <c r="AFE17" s="2858"/>
      <c r="AFF17" s="2858"/>
      <c r="AFG17" s="2858"/>
      <c r="AFH17" s="2858"/>
      <c r="AFI17" s="2858"/>
      <c r="AFJ17" s="2858"/>
      <c r="AFK17" s="2858"/>
      <c r="AFL17" s="2858"/>
      <c r="AFM17" s="2858"/>
      <c r="AFN17" s="2858"/>
      <c r="AFO17" s="2858"/>
      <c r="AFP17" s="2858"/>
      <c r="AFQ17" s="2858"/>
      <c r="AFR17" s="2858"/>
      <c r="AFS17" s="2858"/>
      <c r="AFT17" s="2858"/>
      <c r="AFU17" s="2858"/>
      <c r="AFV17" s="2858"/>
      <c r="AFW17" s="2858"/>
      <c r="AFX17" s="2858"/>
      <c r="AFY17" s="2858"/>
      <c r="AFZ17" s="2858"/>
      <c r="AGA17" s="2858"/>
      <c r="AGB17" s="2858"/>
      <c r="AGC17" s="2858"/>
      <c r="AGD17" s="2858"/>
      <c r="AGE17" s="2858"/>
      <c r="AGF17" s="2858"/>
      <c r="AGG17" s="2858"/>
      <c r="AGH17" s="2858"/>
      <c r="AGI17" s="2858"/>
      <c r="AGJ17" s="2858"/>
      <c r="AGK17" s="2858"/>
      <c r="AGL17" s="2858"/>
      <c r="AGM17" s="2858"/>
      <c r="AGN17" s="2858"/>
      <c r="AGO17" s="2858"/>
      <c r="AGP17" s="2858"/>
      <c r="AGQ17" s="2858"/>
      <c r="AGR17" s="2858"/>
      <c r="AGS17" s="2858"/>
      <c r="AGT17" s="2858"/>
      <c r="AGU17" s="2858"/>
      <c r="AGV17" s="2858"/>
      <c r="AGW17" s="2858"/>
      <c r="AGX17" s="2858"/>
      <c r="AGY17" s="2858"/>
      <c r="AGZ17" s="2858"/>
      <c r="AHA17" s="2858"/>
      <c r="AHB17" s="2858"/>
      <c r="AHC17" s="2858"/>
      <c r="AHD17" s="2858"/>
      <c r="AHE17" s="2858"/>
      <c r="AHF17" s="2858"/>
      <c r="AHG17" s="2858"/>
      <c r="AHH17" s="2858"/>
      <c r="AHI17" s="2858"/>
      <c r="AHJ17" s="2858"/>
      <c r="AHK17" s="2858"/>
      <c r="AHL17" s="2858"/>
      <c r="AHM17" s="2858"/>
      <c r="AHN17" s="2858"/>
      <c r="AHO17" s="2858"/>
      <c r="AHP17" s="2858"/>
      <c r="AHQ17" s="2858"/>
      <c r="AHR17" s="2858"/>
      <c r="AHS17" s="2858"/>
      <c r="AHT17" s="2858"/>
      <c r="AHU17" s="2858"/>
      <c r="AHV17" s="2858"/>
      <c r="AHW17" s="2858"/>
      <c r="AHX17" s="2858"/>
      <c r="AHY17" s="2858"/>
      <c r="AHZ17" s="2858"/>
      <c r="AIA17" s="2858"/>
      <c r="AIB17" s="2858"/>
      <c r="AIC17" s="2858"/>
      <c r="AID17" s="2858"/>
      <c r="AIE17" s="2858"/>
      <c r="AIF17" s="2858"/>
      <c r="AIG17" s="2858"/>
      <c r="AIH17" s="2858"/>
      <c r="AII17" s="2858"/>
      <c r="AIJ17" s="2858"/>
      <c r="AIK17" s="2858"/>
      <c r="AIL17" s="2858"/>
      <c r="AIM17" s="2858"/>
      <c r="AIN17" s="2858"/>
      <c r="AIO17" s="2858"/>
      <c r="AIP17" s="2858"/>
      <c r="AIQ17" s="2858"/>
      <c r="AIR17" s="2858"/>
      <c r="AIS17" s="2858"/>
      <c r="AIT17" s="2858"/>
      <c r="AIU17" s="2858"/>
      <c r="AIV17" s="2858"/>
      <c r="AIW17" s="2858"/>
      <c r="AIX17" s="2858"/>
      <c r="AIY17" s="2858"/>
      <c r="AIZ17" s="2858"/>
      <c r="AJA17" s="2858"/>
      <c r="AJB17" s="2858"/>
      <c r="AJC17" s="2858"/>
      <c r="AJD17" s="2858"/>
      <c r="AJE17" s="2858"/>
      <c r="AJF17" s="2858"/>
      <c r="AJG17" s="2858"/>
      <c r="AJH17" s="2858"/>
      <c r="AJI17" s="2858"/>
      <c r="AJJ17" s="2858"/>
      <c r="AJK17" s="2858"/>
      <c r="AJL17" s="2858"/>
      <c r="AJM17" s="2858"/>
      <c r="AJN17" s="2858"/>
      <c r="AJO17" s="2858"/>
      <c r="AJP17" s="2858"/>
      <c r="AJQ17" s="2858"/>
      <c r="AJR17" s="2858"/>
      <c r="AJS17" s="2858"/>
      <c r="AJT17" s="2858"/>
      <c r="AJU17" s="2858"/>
      <c r="AJV17" s="2858"/>
      <c r="AJW17" s="2858"/>
      <c r="AJX17" s="2858"/>
      <c r="AJY17" s="2858"/>
      <c r="AJZ17" s="2858"/>
      <c r="AKA17" s="2858"/>
      <c r="AKB17" s="2858"/>
      <c r="AKC17" s="2858"/>
      <c r="AKD17" s="2858"/>
      <c r="AKE17" s="2858"/>
      <c r="AKF17" s="2858"/>
      <c r="AKG17" s="2858"/>
      <c r="AKH17" s="2858"/>
      <c r="AKI17" s="2858"/>
      <c r="AKJ17" s="2858"/>
      <c r="AKK17" s="2858"/>
      <c r="AKL17" s="2858"/>
      <c r="AKM17" s="2858"/>
      <c r="AKN17" s="2858"/>
      <c r="AKO17" s="2858"/>
      <c r="AKP17" s="2858"/>
      <c r="AKQ17" s="2858"/>
      <c r="AKR17" s="2858"/>
      <c r="AKS17" s="2858"/>
      <c r="AKT17" s="2858"/>
      <c r="AKU17" s="2858"/>
      <c r="AKV17" s="2858"/>
      <c r="AKW17" s="2858"/>
      <c r="AKX17" s="2858"/>
      <c r="AKY17" s="2858"/>
      <c r="AKZ17" s="2858"/>
      <c r="ALA17" s="2858"/>
      <c r="ALB17" s="2858"/>
      <c r="ALC17" s="2858"/>
      <c r="ALD17" s="2858"/>
      <c r="ALE17" s="2858"/>
      <c r="ALF17" s="2858"/>
      <c r="ALG17" s="2858"/>
      <c r="ALH17" s="2858"/>
      <c r="ALI17" s="2858"/>
      <c r="ALJ17" s="2858"/>
      <c r="ALK17" s="2858"/>
      <c r="ALL17" s="2858"/>
      <c r="ALM17" s="2858"/>
      <c r="ALN17" s="2858"/>
      <c r="ALO17" s="2858"/>
      <c r="ALP17" s="2858"/>
      <c r="ALQ17" s="2858"/>
      <c r="ALR17" s="2858"/>
      <c r="ALS17" s="2858"/>
      <c r="ALT17" s="2858"/>
      <c r="ALU17" s="2858"/>
      <c r="ALV17" s="2858"/>
      <c r="ALW17" s="2858"/>
      <c r="ALX17" s="2858"/>
      <c r="ALY17" s="2858"/>
      <c r="ALZ17" s="2858"/>
      <c r="AMA17" s="2858"/>
      <c r="AMB17" s="2858"/>
      <c r="AMC17" s="2858"/>
      <c r="AMD17" s="2858"/>
      <c r="AME17" s="2858"/>
      <c r="AMF17" s="2858"/>
      <c r="AMG17" s="2858"/>
      <c r="AMH17" s="2858"/>
      <c r="AMI17" s="2858"/>
      <c r="AMJ17" s="2858"/>
      <c r="AMK17" s="2858"/>
      <c r="AML17" s="2858"/>
      <c r="AMM17" s="2858"/>
      <c r="AMN17" s="2858"/>
      <c r="AMO17" s="2858"/>
      <c r="AMP17" s="2858"/>
      <c r="AMQ17" s="2858"/>
      <c r="AMR17" s="2858"/>
      <c r="AMS17" s="2858"/>
      <c r="AMT17" s="2858"/>
      <c r="AMU17" s="2858"/>
      <c r="AMV17" s="2858"/>
      <c r="AMW17" s="2858"/>
      <c r="AMX17" s="2858"/>
      <c r="AMY17" s="2858"/>
      <c r="AMZ17" s="2858"/>
      <c r="ANA17" s="2858"/>
      <c r="ANB17" s="2858"/>
      <c r="ANC17" s="2858"/>
      <c r="AND17" s="2858"/>
      <c r="ANE17" s="2858"/>
      <c r="ANF17" s="2858"/>
      <c r="ANG17" s="2858"/>
      <c r="ANH17" s="2858"/>
      <c r="ANI17" s="2858"/>
      <c r="ANJ17" s="2858"/>
      <c r="ANK17" s="2858"/>
      <c r="ANL17" s="2858"/>
      <c r="ANM17" s="2858"/>
      <c r="ANN17" s="2858"/>
      <c r="ANO17" s="2858"/>
      <c r="ANP17" s="2858"/>
      <c r="ANQ17" s="2858"/>
      <c r="ANR17" s="2858"/>
      <c r="ANS17" s="2858"/>
      <c r="ANT17" s="2858"/>
      <c r="ANU17" s="2858"/>
      <c r="ANV17" s="2858"/>
      <c r="ANW17" s="2858"/>
      <c r="ANX17" s="2858"/>
      <c r="ANY17" s="2858"/>
      <c r="ANZ17" s="2858"/>
      <c r="AOA17" s="2858"/>
      <c r="AOB17" s="2858"/>
      <c r="AOC17" s="2858"/>
      <c r="AOD17" s="2858"/>
      <c r="AOE17" s="2858"/>
      <c r="AOF17" s="2858"/>
      <c r="AOG17" s="2858"/>
      <c r="AOH17" s="2858"/>
      <c r="AOI17" s="2858"/>
      <c r="AOJ17" s="2858"/>
      <c r="AOK17" s="2858"/>
      <c r="AOL17" s="2858"/>
      <c r="AOM17" s="2858"/>
      <c r="AON17" s="2858"/>
      <c r="AOO17" s="2858"/>
      <c r="AOP17" s="2858"/>
      <c r="AOQ17" s="2858"/>
      <c r="AOR17" s="2858"/>
      <c r="AOS17" s="2858"/>
      <c r="AOT17" s="2858"/>
      <c r="AOU17" s="2858"/>
      <c r="AOV17" s="2858"/>
      <c r="AOW17" s="2858"/>
      <c r="AOX17" s="2858"/>
      <c r="AOY17" s="2858"/>
      <c r="AOZ17" s="2858"/>
      <c r="APA17" s="2858"/>
      <c r="APB17" s="2858"/>
      <c r="APC17" s="2858"/>
      <c r="APD17" s="2858"/>
      <c r="APE17" s="2858"/>
      <c r="APF17" s="2858"/>
      <c r="APG17" s="2858"/>
      <c r="APH17" s="2858"/>
      <c r="API17" s="2858"/>
      <c r="APJ17" s="2858"/>
      <c r="APK17" s="2858"/>
      <c r="APL17" s="2858"/>
      <c r="APM17" s="2858"/>
      <c r="APN17" s="2858"/>
      <c r="APO17" s="2858"/>
      <c r="APP17" s="2858"/>
      <c r="APQ17" s="2858"/>
      <c r="APR17" s="2858"/>
      <c r="APS17" s="2858"/>
      <c r="APT17" s="2858"/>
      <c r="APU17" s="2858"/>
      <c r="APV17" s="2858"/>
      <c r="APW17" s="2858"/>
      <c r="APX17" s="2858"/>
      <c r="APY17" s="2858"/>
      <c r="APZ17" s="2858"/>
      <c r="AQA17" s="2858"/>
      <c r="AQB17" s="2858"/>
      <c r="AQC17" s="2858"/>
      <c r="AQD17" s="2858"/>
      <c r="AQE17" s="2858"/>
      <c r="AQF17" s="2858"/>
      <c r="AQG17" s="2858"/>
      <c r="AQH17" s="2858"/>
      <c r="AQI17" s="2858"/>
      <c r="AQJ17" s="2858"/>
      <c r="AQK17" s="2858"/>
      <c r="AQL17" s="2858"/>
      <c r="AQM17" s="2858"/>
      <c r="AQN17" s="2858"/>
      <c r="AQO17" s="2858"/>
      <c r="AQP17" s="2858"/>
      <c r="AQQ17" s="2858"/>
      <c r="AQR17" s="2858"/>
      <c r="AQS17" s="2858"/>
      <c r="AQT17" s="2858"/>
      <c r="AQU17" s="2858"/>
      <c r="AQV17" s="2858"/>
      <c r="AQW17" s="2858"/>
      <c r="AQX17" s="2858"/>
      <c r="AQY17" s="2858"/>
      <c r="AQZ17" s="2858"/>
      <c r="ARA17" s="2858"/>
      <c r="ARB17" s="2858"/>
      <c r="ARC17" s="2858"/>
      <c r="ARD17" s="2858"/>
      <c r="ARE17" s="2858"/>
      <c r="ARF17" s="2858"/>
      <c r="ARG17" s="2858"/>
      <c r="ARH17" s="2858"/>
      <c r="ARI17" s="2858"/>
      <c r="ARJ17" s="2858"/>
      <c r="ARK17" s="2858"/>
      <c r="ARL17" s="2858"/>
      <c r="ARM17" s="2858"/>
      <c r="ARN17" s="2858"/>
      <c r="ARO17" s="2858"/>
      <c r="ARP17" s="2858"/>
      <c r="ARQ17" s="2858"/>
      <c r="ARR17" s="2858"/>
      <c r="ARS17" s="2858"/>
      <c r="ART17" s="2858"/>
      <c r="ARU17" s="2858"/>
      <c r="ARV17" s="2858"/>
      <c r="ARW17" s="2858"/>
      <c r="ARX17" s="2858"/>
      <c r="ARY17" s="2858"/>
      <c r="ARZ17" s="2858"/>
      <c r="ASA17" s="2858"/>
      <c r="ASB17" s="2858"/>
      <c r="ASC17" s="2858"/>
      <c r="ASD17" s="2858"/>
      <c r="ASE17" s="2858"/>
      <c r="ASF17" s="2858"/>
      <c r="ASG17" s="2858"/>
      <c r="ASH17" s="2858"/>
      <c r="ASI17" s="2858"/>
      <c r="ASJ17" s="2858"/>
      <c r="ASK17" s="2858"/>
      <c r="ASL17" s="2858"/>
      <c r="ASM17" s="2858"/>
      <c r="ASN17" s="2858"/>
      <c r="ASO17" s="2858"/>
      <c r="ASP17" s="2858"/>
      <c r="ASQ17" s="2858"/>
      <c r="ASR17" s="2858"/>
      <c r="ASS17" s="2858"/>
      <c r="AST17" s="2858"/>
      <c r="ASU17" s="2858"/>
      <c r="ASV17" s="2858"/>
      <c r="ASW17" s="2858"/>
      <c r="ASX17" s="2858"/>
      <c r="ASY17" s="2858"/>
      <c r="ASZ17" s="2858"/>
      <c r="ATA17" s="2858"/>
      <c r="ATB17" s="2858"/>
      <c r="ATC17" s="2858"/>
      <c r="ATD17" s="2858"/>
      <c r="ATE17" s="2858"/>
      <c r="ATF17" s="2858"/>
      <c r="ATG17" s="2858"/>
      <c r="ATH17" s="2858"/>
      <c r="ATI17" s="2858"/>
      <c r="ATJ17" s="2858"/>
      <c r="ATK17" s="2858"/>
      <c r="ATL17" s="2858"/>
      <c r="ATM17" s="2858"/>
      <c r="ATN17" s="2858"/>
      <c r="ATO17" s="2858"/>
      <c r="ATP17" s="2858"/>
      <c r="ATQ17" s="2858"/>
      <c r="ATR17" s="2858"/>
      <c r="ATS17" s="2858"/>
      <c r="ATT17" s="2858"/>
      <c r="ATU17" s="2858"/>
      <c r="ATV17" s="2858"/>
      <c r="ATW17" s="2858"/>
      <c r="ATX17" s="2858"/>
      <c r="ATY17" s="2858"/>
      <c r="ATZ17" s="2858"/>
      <c r="AUA17" s="2858"/>
      <c r="AUB17" s="2858"/>
      <c r="AUC17" s="2858"/>
      <c r="AUD17" s="2858"/>
      <c r="AUE17" s="2858"/>
      <c r="AUF17" s="2858"/>
      <c r="AUG17" s="2858"/>
      <c r="AUH17" s="2858"/>
      <c r="AUI17" s="2858"/>
      <c r="AUJ17" s="2858"/>
      <c r="AUK17" s="2858"/>
      <c r="AUL17" s="2858"/>
      <c r="AUM17" s="2858"/>
      <c r="AUN17" s="2858"/>
      <c r="AUO17" s="2858"/>
      <c r="AUP17" s="2858"/>
      <c r="AUQ17" s="2858"/>
      <c r="AUR17" s="2858"/>
      <c r="AUS17" s="2858"/>
      <c r="AUT17" s="2858"/>
      <c r="AUU17" s="2858"/>
      <c r="AUV17" s="2858"/>
      <c r="AUW17" s="2858"/>
      <c r="AUX17" s="2858"/>
      <c r="AUY17" s="2858"/>
      <c r="AUZ17" s="2858"/>
      <c r="AVA17" s="2858"/>
      <c r="AVB17" s="2858"/>
      <c r="AVC17" s="2858"/>
      <c r="AVD17" s="2858"/>
      <c r="AVE17" s="2858"/>
      <c r="AVF17" s="2858"/>
      <c r="AVG17" s="2858"/>
      <c r="AVH17" s="2858"/>
      <c r="AVI17" s="2858"/>
      <c r="AVJ17" s="2858"/>
      <c r="AVK17" s="2858"/>
      <c r="AVL17" s="2858"/>
      <c r="AVM17" s="2858"/>
      <c r="AVN17" s="2858"/>
      <c r="AVO17" s="2858"/>
      <c r="AVP17" s="2858"/>
      <c r="AVQ17" s="2858"/>
      <c r="AVR17" s="2858"/>
      <c r="AVS17" s="2858"/>
      <c r="AVT17" s="2858"/>
      <c r="AVU17" s="2858"/>
      <c r="AVV17" s="2858"/>
      <c r="AVW17" s="2858"/>
      <c r="AVX17" s="2858"/>
      <c r="AVY17" s="2858"/>
      <c r="AVZ17" s="2858"/>
      <c r="AWA17" s="2858"/>
      <c r="AWB17" s="2858"/>
      <c r="AWC17" s="2858"/>
      <c r="AWD17" s="2858"/>
      <c r="AWE17" s="2858"/>
      <c r="AWF17" s="2858"/>
      <c r="AWG17" s="2858"/>
      <c r="AWH17" s="2858"/>
      <c r="AWI17" s="2858"/>
      <c r="AWJ17" s="2858"/>
      <c r="AWK17" s="2858"/>
      <c r="AWL17" s="2858"/>
      <c r="AWM17" s="2858"/>
      <c r="AWN17" s="2858"/>
      <c r="AWO17" s="2858"/>
      <c r="AWP17" s="2858"/>
      <c r="AWQ17" s="2858"/>
      <c r="AWR17" s="2858"/>
      <c r="AWS17" s="2858"/>
      <c r="AWT17" s="2858"/>
      <c r="AWU17" s="2858"/>
      <c r="AWV17" s="2858"/>
      <c r="AWW17" s="2858"/>
      <c r="AWX17" s="2858"/>
      <c r="AWY17" s="2858"/>
      <c r="AWZ17" s="2858"/>
      <c r="AXA17" s="2858"/>
      <c r="AXB17" s="2858"/>
      <c r="AXC17" s="2858"/>
      <c r="AXD17" s="2858"/>
      <c r="AXE17" s="2858"/>
      <c r="AXF17" s="2858"/>
      <c r="AXG17" s="2858"/>
      <c r="AXH17" s="2858"/>
      <c r="AXI17" s="2858"/>
      <c r="AXJ17" s="2858"/>
      <c r="AXK17" s="2858"/>
      <c r="AXL17" s="2858"/>
      <c r="AXM17" s="2858"/>
      <c r="AXN17" s="2858"/>
      <c r="AXO17" s="2858"/>
      <c r="AXP17" s="2858"/>
      <c r="AXQ17" s="2858"/>
      <c r="AXR17" s="2858"/>
      <c r="AXS17" s="2858"/>
      <c r="AXT17" s="2858"/>
      <c r="AXU17" s="2858"/>
      <c r="AXV17" s="2858"/>
      <c r="AXW17" s="2858"/>
      <c r="AXX17" s="2858"/>
      <c r="AXY17" s="2858"/>
      <c r="AXZ17" s="2858"/>
      <c r="AYA17" s="2858"/>
      <c r="AYB17" s="2858"/>
      <c r="AYC17" s="2858"/>
      <c r="AYD17" s="2858"/>
      <c r="AYE17" s="2858"/>
      <c r="AYF17" s="2858"/>
      <c r="AYG17" s="2858"/>
      <c r="AYH17" s="2858"/>
      <c r="AYI17" s="2858"/>
      <c r="AYJ17" s="2858"/>
      <c r="AYK17" s="2858"/>
      <c r="AYL17" s="2858"/>
      <c r="AYM17" s="2858"/>
      <c r="AYN17" s="2858"/>
      <c r="AYO17" s="2858"/>
      <c r="AYP17" s="2858"/>
      <c r="AYQ17" s="2858"/>
      <c r="AYR17" s="2858"/>
      <c r="AYS17" s="2858"/>
      <c r="AYT17" s="2858"/>
      <c r="AYU17" s="2858"/>
      <c r="AYV17" s="2858"/>
      <c r="AYW17" s="2858"/>
      <c r="AYX17" s="2858"/>
      <c r="AYY17" s="2858"/>
      <c r="AYZ17" s="2858"/>
      <c r="AZA17" s="2858"/>
      <c r="AZB17" s="2858"/>
      <c r="AZC17" s="2858"/>
      <c r="AZD17" s="2858"/>
      <c r="AZE17" s="2858"/>
      <c r="AZF17" s="2858"/>
      <c r="AZG17" s="2858"/>
      <c r="AZH17" s="2858"/>
      <c r="AZI17" s="2858"/>
      <c r="AZJ17" s="2858"/>
      <c r="AZK17" s="2858"/>
      <c r="AZL17" s="2858"/>
      <c r="AZM17" s="2858"/>
      <c r="AZN17" s="2858"/>
      <c r="AZO17" s="2858"/>
      <c r="AZP17" s="2858"/>
      <c r="AZQ17" s="2858"/>
      <c r="AZR17" s="2858"/>
      <c r="AZS17" s="2858"/>
      <c r="AZT17" s="2858"/>
      <c r="AZU17" s="2858"/>
      <c r="AZV17" s="2858"/>
      <c r="AZW17" s="2858"/>
      <c r="AZX17" s="2858"/>
      <c r="AZY17" s="2858"/>
      <c r="AZZ17" s="2858"/>
      <c r="BAA17" s="2858"/>
      <c r="BAB17" s="2858"/>
      <c r="BAC17" s="2858"/>
      <c r="BAD17" s="2858"/>
      <c r="BAE17" s="2858"/>
      <c r="BAF17" s="2858"/>
      <c r="BAG17" s="2858"/>
      <c r="BAH17" s="2858"/>
      <c r="BAI17" s="2858"/>
      <c r="BAJ17" s="2858"/>
      <c r="BAK17" s="2858"/>
      <c r="BAL17" s="2858"/>
      <c r="BAM17" s="2858"/>
      <c r="BAN17" s="2858"/>
      <c r="BAO17" s="2858"/>
      <c r="BAP17" s="2858"/>
      <c r="BAQ17" s="2858"/>
      <c r="BAR17" s="2858"/>
      <c r="BAS17" s="2858"/>
      <c r="BAT17" s="2858"/>
      <c r="BAU17" s="2858"/>
      <c r="BAV17" s="2858"/>
      <c r="BAW17" s="2858"/>
      <c r="BAX17" s="2858"/>
      <c r="BAY17" s="2858"/>
      <c r="BAZ17" s="2858"/>
      <c r="BBA17" s="2858"/>
      <c r="BBB17" s="2858"/>
      <c r="BBC17" s="2858"/>
      <c r="BBD17" s="2858"/>
      <c r="BBE17" s="2858"/>
      <c r="BBF17" s="2858"/>
      <c r="BBG17" s="2858"/>
      <c r="BBH17" s="2858"/>
      <c r="BBI17" s="2858"/>
      <c r="BBJ17" s="2858"/>
      <c r="BBK17" s="2858"/>
      <c r="BBL17" s="2858"/>
      <c r="BBM17" s="2858"/>
      <c r="BBN17" s="2858"/>
      <c r="BBO17" s="2858"/>
      <c r="BBP17" s="2858"/>
      <c r="BBQ17" s="2858"/>
      <c r="BBR17" s="2858"/>
      <c r="BBS17" s="2858"/>
      <c r="BBT17" s="2858"/>
      <c r="BBU17" s="2858"/>
      <c r="BBV17" s="2858"/>
      <c r="BBW17" s="2858"/>
      <c r="BBX17" s="2858"/>
      <c r="BBY17" s="2858"/>
      <c r="BBZ17" s="2858"/>
      <c r="BCA17" s="2858"/>
      <c r="BCB17" s="2858"/>
      <c r="BCC17" s="2858"/>
      <c r="BCD17" s="2858"/>
      <c r="BCE17" s="2858"/>
      <c r="BCF17" s="2858"/>
      <c r="BCG17" s="2858"/>
      <c r="BCH17" s="2858"/>
      <c r="BCI17" s="2858"/>
      <c r="BCJ17" s="2858"/>
      <c r="BCK17" s="2858"/>
      <c r="BCL17" s="2858"/>
      <c r="BCM17" s="2858"/>
      <c r="BCN17" s="2858"/>
      <c r="BCO17" s="2858"/>
      <c r="BCP17" s="2858"/>
      <c r="BCQ17" s="2858"/>
      <c r="BCR17" s="2858"/>
      <c r="BCS17" s="2858"/>
      <c r="BCT17" s="2858"/>
      <c r="BCU17" s="2858"/>
      <c r="BCV17" s="2858"/>
      <c r="BCW17" s="2858"/>
      <c r="BCX17" s="2858"/>
      <c r="BCY17" s="2858"/>
      <c r="BCZ17" s="2858"/>
      <c r="BDA17" s="2858"/>
      <c r="BDB17" s="2858"/>
      <c r="BDC17" s="2858"/>
      <c r="BDD17" s="2858"/>
      <c r="BDE17" s="2858"/>
      <c r="BDF17" s="2858"/>
      <c r="BDG17" s="2858"/>
      <c r="BDH17" s="2858"/>
      <c r="BDI17" s="2858"/>
      <c r="BDJ17" s="2858"/>
      <c r="BDK17" s="2858"/>
      <c r="BDL17" s="2858"/>
      <c r="BDM17" s="2858"/>
      <c r="BDN17" s="2858"/>
      <c r="BDO17" s="2858"/>
      <c r="BDP17" s="2858"/>
      <c r="BDQ17" s="2858"/>
      <c r="BDR17" s="2858"/>
      <c r="BDS17" s="2858"/>
      <c r="BDT17" s="2858"/>
      <c r="BDU17" s="2858"/>
      <c r="BDV17" s="2858"/>
      <c r="BDW17" s="2858"/>
      <c r="BDX17" s="2858"/>
      <c r="BDY17" s="2858"/>
      <c r="BDZ17" s="2858"/>
      <c r="BEA17" s="2858"/>
      <c r="BEB17" s="2858"/>
      <c r="BEC17" s="2858"/>
      <c r="BED17" s="2858"/>
      <c r="BEE17" s="2858"/>
      <c r="BEF17" s="2858"/>
      <c r="BEG17" s="2858"/>
      <c r="BEH17" s="2858"/>
      <c r="BEI17" s="2858"/>
      <c r="BEJ17" s="2858"/>
      <c r="BEK17" s="2858"/>
      <c r="BEL17" s="2858"/>
      <c r="BEM17" s="2858"/>
      <c r="BEN17" s="2858"/>
      <c r="BEO17" s="2858"/>
      <c r="BEP17" s="2858"/>
      <c r="BEQ17" s="2858"/>
      <c r="BER17" s="2858"/>
      <c r="BES17" s="2858"/>
      <c r="BET17" s="2858"/>
      <c r="BEU17" s="2858"/>
      <c r="BEV17" s="2858"/>
      <c r="BEW17" s="2858"/>
      <c r="BEX17" s="2858"/>
      <c r="BEY17" s="2858"/>
      <c r="BEZ17" s="2858"/>
      <c r="BFA17" s="2858"/>
      <c r="BFB17" s="2858"/>
      <c r="BFC17" s="2858"/>
      <c r="BFD17" s="2858"/>
      <c r="BFE17" s="2858"/>
      <c r="BFF17" s="2858"/>
      <c r="BFG17" s="2858"/>
      <c r="BFH17" s="2858"/>
      <c r="BFI17" s="2858"/>
      <c r="BFJ17" s="2858"/>
      <c r="BFK17" s="2858"/>
      <c r="BFL17" s="2858"/>
      <c r="BFM17" s="2858"/>
      <c r="BFN17" s="2858"/>
      <c r="BFO17" s="2858"/>
      <c r="BFP17" s="2858"/>
      <c r="BFQ17" s="2858"/>
      <c r="BFR17" s="2858"/>
      <c r="BFS17" s="2858"/>
      <c r="BFT17" s="2858"/>
      <c r="BFU17" s="2858"/>
      <c r="BFV17" s="2858"/>
      <c r="BFW17" s="2858"/>
      <c r="BFX17" s="2858"/>
      <c r="BFY17" s="2858"/>
      <c r="BFZ17" s="2858"/>
      <c r="BGA17" s="2858"/>
      <c r="BGB17" s="2858"/>
      <c r="BGC17" s="2858"/>
      <c r="BGD17" s="2858"/>
      <c r="BGE17" s="2858"/>
      <c r="BGF17" s="2858"/>
      <c r="BGG17" s="2858"/>
      <c r="BGH17" s="2858"/>
      <c r="BGI17" s="2858"/>
      <c r="BGJ17" s="2858"/>
      <c r="BGK17" s="2858"/>
      <c r="BGL17" s="2858"/>
      <c r="BGM17" s="2858"/>
      <c r="BGN17" s="2858"/>
      <c r="BGO17" s="2858"/>
      <c r="BGP17" s="2858"/>
      <c r="BGQ17" s="2858"/>
      <c r="BGR17" s="2858"/>
      <c r="BGS17" s="2858"/>
      <c r="BGT17" s="2858"/>
      <c r="BGU17" s="2858"/>
      <c r="BGV17" s="2858"/>
      <c r="BGW17" s="2858"/>
      <c r="BGX17" s="2858"/>
      <c r="BGY17" s="2858"/>
      <c r="BGZ17" s="2858"/>
      <c r="BHA17" s="2858"/>
      <c r="BHB17" s="2858"/>
      <c r="BHC17" s="2858"/>
      <c r="BHD17" s="2858"/>
      <c r="BHE17" s="2858"/>
      <c r="BHF17" s="2858"/>
      <c r="BHG17" s="2858"/>
      <c r="BHH17" s="2858"/>
      <c r="BHI17" s="2858"/>
      <c r="BHJ17" s="2858"/>
      <c r="BHK17" s="2858"/>
      <c r="BHL17" s="2858"/>
      <c r="BHM17" s="2858"/>
      <c r="BHN17" s="2858"/>
      <c r="BHO17" s="2858"/>
      <c r="BHP17" s="2858"/>
      <c r="BHQ17" s="2858"/>
      <c r="BHR17" s="2858"/>
      <c r="BHS17" s="2858"/>
      <c r="BHT17" s="2858"/>
      <c r="BHU17" s="2858"/>
      <c r="BHV17" s="2858"/>
      <c r="BHW17" s="2858"/>
      <c r="BHX17" s="2858"/>
      <c r="BHY17" s="2858"/>
      <c r="BHZ17" s="2858"/>
      <c r="BIA17" s="2858"/>
      <c r="BIB17" s="2858"/>
      <c r="BIC17" s="2858"/>
      <c r="BID17" s="2858"/>
      <c r="BIE17" s="2858"/>
      <c r="BIF17" s="2858"/>
      <c r="BIG17" s="2858"/>
      <c r="BIH17" s="2858"/>
      <c r="BII17" s="2858"/>
      <c r="BIJ17" s="2858"/>
      <c r="BIK17" s="2858"/>
      <c r="BIL17" s="2858"/>
      <c r="BIM17" s="2858"/>
      <c r="BIN17" s="2858"/>
      <c r="BIO17" s="2858"/>
      <c r="BIP17" s="2858"/>
      <c r="BIQ17" s="2858"/>
      <c r="BIR17" s="2858"/>
      <c r="BIS17" s="2858"/>
      <c r="BIT17" s="2858"/>
      <c r="BIU17" s="2858"/>
      <c r="BIV17" s="2858"/>
      <c r="BIW17" s="2858"/>
      <c r="BIX17" s="2858"/>
      <c r="BIY17" s="2858"/>
      <c r="BIZ17" s="2858"/>
      <c r="BJA17" s="2858"/>
      <c r="BJB17" s="2858"/>
      <c r="BJC17" s="2858"/>
      <c r="BJD17" s="2858"/>
      <c r="BJE17" s="2858"/>
      <c r="BJF17" s="2858"/>
      <c r="BJG17" s="2858"/>
      <c r="BJH17" s="2858"/>
      <c r="BJI17" s="2858"/>
      <c r="BJJ17" s="2858"/>
      <c r="BJK17" s="2858"/>
      <c r="BJL17" s="2858"/>
      <c r="BJM17" s="2858"/>
      <c r="BJN17" s="2858"/>
      <c r="BJO17" s="2858"/>
      <c r="BJP17" s="2858"/>
      <c r="BJQ17" s="2858"/>
      <c r="BJR17" s="2858"/>
      <c r="BJS17" s="2858"/>
      <c r="BJT17" s="2858"/>
      <c r="BJU17" s="2858"/>
      <c r="BJV17" s="2858"/>
      <c r="BJW17" s="2858"/>
      <c r="BJX17" s="2858"/>
      <c r="BJY17" s="2858"/>
      <c r="BJZ17" s="2858"/>
      <c r="BKA17" s="2858"/>
      <c r="BKB17" s="2858"/>
      <c r="BKC17" s="2858"/>
      <c r="BKD17" s="2858"/>
      <c r="BKE17" s="2858"/>
      <c r="BKF17" s="2858"/>
      <c r="BKG17" s="2858"/>
      <c r="BKH17" s="2858"/>
      <c r="BKI17" s="2858"/>
      <c r="BKJ17" s="2858"/>
      <c r="BKK17" s="2858"/>
      <c r="BKL17" s="2858"/>
      <c r="BKM17" s="2858"/>
      <c r="BKN17" s="2858"/>
      <c r="BKO17" s="2858"/>
      <c r="BKP17" s="2858"/>
      <c r="BKQ17" s="2858"/>
      <c r="BKR17" s="2858"/>
      <c r="BKS17" s="2858"/>
      <c r="BKT17" s="2858"/>
      <c r="BKU17" s="2858"/>
      <c r="BKV17" s="2858"/>
      <c r="BKW17" s="2858"/>
      <c r="BKX17" s="2858"/>
      <c r="BKY17" s="2858"/>
      <c r="BKZ17" s="2858"/>
      <c r="BLA17" s="2858"/>
      <c r="BLB17" s="2858"/>
      <c r="BLC17" s="2858"/>
      <c r="BLD17" s="2858"/>
      <c r="BLE17" s="2858"/>
      <c r="BLF17" s="2858"/>
      <c r="BLG17" s="2858"/>
      <c r="BLH17" s="2858"/>
      <c r="BLI17" s="2858"/>
      <c r="BLJ17" s="2858"/>
      <c r="BLK17" s="2858"/>
      <c r="BLL17" s="2858"/>
      <c r="BLM17" s="2858"/>
      <c r="BLN17" s="2858"/>
      <c r="BLO17" s="2858"/>
      <c r="BLP17" s="2858"/>
      <c r="BLQ17" s="2858"/>
      <c r="BLR17" s="2858"/>
      <c r="BLS17" s="2858"/>
      <c r="BLT17" s="2858"/>
      <c r="BLU17" s="2858"/>
      <c r="BLV17" s="2858"/>
      <c r="BLW17" s="2858"/>
      <c r="BLX17" s="2858"/>
      <c r="BLY17" s="2858"/>
      <c r="BLZ17" s="2858"/>
      <c r="BMA17" s="2858"/>
      <c r="BMB17" s="2858"/>
      <c r="BMC17" s="2858"/>
      <c r="BMD17" s="2858"/>
      <c r="BME17" s="2858"/>
      <c r="BMF17" s="2858"/>
      <c r="BMG17" s="2858"/>
      <c r="BMH17" s="2858"/>
      <c r="BMI17" s="2858"/>
      <c r="BMJ17" s="2858"/>
      <c r="BMK17" s="2858"/>
      <c r="BML17" s="2858"/>
      <c r="BMM17" s="2858"/>
      <c r="BMN17" s="2858"/>
      <c r="BMO17" s="2858"/>
      <c r="BMP17" s="2858"/>
      <c r="BMQ17" s="2858"/>
      <c r="BMR17" s="2858"/>
      <c r="BMS17" s="2858"/>
      <c r="BMT17" s="2858"/>
      <c r="BMU17" s="2858"/>
      <c r="BMV17" s="2858"/>
      <c r="BMW17" s="2858"/>
      <c r="BMX17" s="2858"/>
      <c r="BMY17" s="2858"/>
      <c r="BMZ17" s="2858"/>
      <c r="BNA17" s="2858"/>
      <c r="BNB17" s="2858"/>
      <c r="BNC17" s="2858"/>
      <c r="BND17" s="2858"/>
      <c r="BNE17" s="2858"/>
      <c r="BNF17" s="2858"/>
      <c r="BNG17" s="2858"/>
      <c r="BNH17" s="2858"/>
      <c r="BNI17" s="2858"/>
      <c r="BNJ17" s="2858"/>
      <c r="BNK17" s="2858"/>
      <c r="BNL17" s="2858"/>
      <c r="BNM17" s="2858"/>
      <c r="BNN17" s="2858"/>
      <c r="BNO17" s="2858"/>
      <c r="BNP17" s="2858"/>
      <c r="BNQ17" s="2858"/>
      <c r="BNR17" s="2858"/>
      <c r="BNS17" s="2858"/>
      <c r="BNT17" s="2858"/>
      <c r="BNU17" s="2858"/>
      <c r="BNV17" s="2858"/>
      <c r="BNW17" s="2858"/>
      <c r="BNX17" s="2858"/>
      <c r="BNY17" s="2858"/>
      <c r="BNZ17" s="2858"/>
      <c r="BOA17" s="2858"/>
      <c r="BOB17" s="2858"/>
      <c r="BOC17" s="2858"/>
      <c r="BOD17" s="2858"/>
      <c r="BOE17" s="2858"/>
      <c r="BOF17" s="2858"/>
      <c r="BOG17" s="2858"/>
      <c r="BOH17" s="2858"/>
      <c r="BOI17" s="2858"/>
      <c r="BOJ17" s="2858"/>
      <c r="BOK17" s="2858"/>
      <c r="BOL17" s="2858"/>
      <c r="BOM17" s="2858"/>
      <c r="BON17" s="2858"/>
      <c r="BOO17" s="2858"/>
      <c r="BOP17" s="2858"/>
      <c r="BOQ17" s="2858"/>
      <c r="BOR17" s="2858"/>
      <c r="BOS17" s="2858"/>
      <c r="BOT17" s="2858"/>
      <c r="BOU17" s="2858"/>
      <c r="BOV17" s="2858"/>
      <c r="BOW17" s="2858"/>
      <c r="BOX17" s="2858"/>
      <c r="BOY17" s="2858"/>
      <c r="BOZ17" s="2858"/>
      <c r="BPA17" s="2858"/>
      <c r="BPB17" s="2858"/>
      <c r="BPC17" s="2858"/>
      <c r="BPD17" s="2858"/>
      <c r="BPE17" s="2858"/>
      <c r="BPF17" s="2858"/>
      <c r="BPG17" s="2858"/>
      <c r="BPH17" s="2858"/>
      <c r="BPI17" s="2858"/>
      <c r="BPJ17" s="2858"/>
      <c r="BPK17" s="2858"/>
      <c r="BPL17" s="2858"/>
      <c r="BPM17" s="2858"/>
      <c r="BPN17" s="2858"/>
      <c r="BPO17" s="2858"/>
      <c r="BPP17" s="2858"/>
      <c r="BPQ17" s="2858"/>
      <c r="BPR17" s="2858"/>
      <c r="BPS17" s="2858"/>
      <c r="BPT17" s="2858"/>
      <c r="BPU17" s="2858"/>
      <c r="BPV17" s="2858"/>
      <c r="BPW17" s="2858"/>
      <c r="BPX17" s="2858"/>
      <c r="BPY17" s="2858"/>
      <c r="BPZ17" s="2858"/>
      <c r="BQA17" s="2858"/>
      <c r="BQB17" s="2858"/>
      <c r="BQC17" s="2858"/>
      <c r="BQD17" s="2858"/>
      <c r="BQE17" s="2858"/>
      <c r="BQF17" s="2858"/>
      <c r="BQG17" s="2858"/>
      <c r="BQH17" s="2858"/>
      <c r="BQI17" s="2858"/>
      <c r="BQJ17" s="2858"/>
      <c r="BQK17" s="2858"/>
      <c r="BQL17" s="2858"/>
      <c r="BQM17" s="2858"/>
      <c r="BQN17" s="2858"/>
      <c r="BQO17" s="2858"/>
      <c r="BQP17" s="2858"/>
      <c r="BQQ17" s="2858"/>
      <c r="BQR17" s="2858"/>
      <c r="BQS17" s="2858"/>
      <c r="BQT17" s="2858"/>
      <c r="BQU17" s="2858"/>
      <c r="BQV17" s="2858"/>
      <c r="BQW17" s="2858"/>
      <c r="BQX17" s="2858"/>
      <c r="BQY17" s="2858"/>
      <c r="BQZ17" s="2858"/>
      <c r="BRA17" s="2858"/>
      <c r="BRB17" s="2858"/>
      <c r="BRC17" s="2858"/>
      <c r="BRD17" s="2858"/>
      <c r="BRE17" s="2858"/>
      <c r="BRF17" s="2858"/>
      <c r="BRG17" s="2858"/>
      <c r="BRH17" s="2858"/>
      <c r="BRI17" s="2858"/>
      <c r="BRJ17" s="2858"/>
      <c r="BRK17" s="2858"/>
      <c r="BRL17" s="2858"/>
      <c r="BRM17" s="2858"/>
      <c r="BRN17" s="2858"/>
      <c r="BRO17" s="2858"/>
      <c r="BRP17" s="2858"/>
      <c r="BRQ17" s="2858"/>
      <c r="BRR17" s="2858"/>
      <c r="BRS17" s="2858"/>
      <c r="BRT17" s="2858"/>
      <c r="BRU17" s="2858"/>
      <c r="BRV17" s="2858"/>
      <c r="BRW17" s="2858"/>
      <c r="BRX17" s="2858"/>
      <c r="BRY17" s="2858"/>
      <c r="BRZ17" s="2858"/>
      <c r="BSA17" s="2858"/>
      <c r="BSB17" s="2858"/>
      <c r="BSC17" s="2858"/>
      <c r="BSD17" s="2858"/>
      <c r="BSE17" s="2858"/>
      <c r="BSF17" s="2858"/>
      <c r="BSG17" s="2858"/>
      <c r="BSH17" s="2858"/>
      <c r="BSI17" s="2858"/>
      <c r="BSJ17" s="2858"/>
      <c r="BSK17" s="2858"/>
      <c r="BSL17" s="2858"/>
      <c r="BSM17" s="2858"/>
      <c r="BSN17" s="2858"/>
      <c r="BSO17" s="2858"/>
      <c r="BSP17" s="2858"/>
      <c r="BSQ17" s="2858"/>
      <c r="BSR17" s="2858"/>
      <c r="BSS17" s="2858"/>
      <c r="BST17" s="2858"/>
      <c r="BSU17" s="2858"/>
      <c r="BSV17" s="2858"/>
      <c r="BSW17" s="2858"/>
      <c r="BSX17" s="2858"/>
      <c r="BSY17" s="2858"/>
      <c r="BSZ17" s="2858"/>
      <c r="BTA17" s="2858"/>
      <c r="BTB17" s="2858"/>
      <c r="BTC17" s="2858"/>
      <c r="BTD17" s="2858"/>
      <c r="BTE17" s="2858"/>
      <c r="BTF17" s="2858"/>
      <c r="BTG17" s="2858"/>
      <c r="BTH17" s="2858"/>
      <c r="BTI17" s="2858"/>
      <c r="BTJ17" s="2858"/>
      <c r="BTK17" s="2858"/>
      <c r="BTL17" s="2858"/>
      <c r="BTM17" s="2858"/>
      <c r="BTN17" s="2858"/>
      <c r="BTO17" s="2858"/>
      <c r="BTP17" s="2858"/>
      <c r="BTQ17" s="2858"/>
      <c r="BTR17" s="2858"/>
      <c r="BTS17" s="2858"/>
      <c r="BTT17" s="2858"/>
      <c r="BTU17" s="2858"/>
      <c r="BTV17" s="2858"/>
      <c r="BTW17" s="2858"/>
      <c r="BTX17" s="2858"/>
      <c r="BTY17" s="2858"/>
      <c r="BTZ17" s="2858"/>
      <c r="BUA17" s="2858"/>
      <c r="BUB17" s="2858"/>
      <c r="BUC17" s="2858"/>
      <c r="BUD17" s="2858"/>
      <c r="BUE17" s="2858"/>
      <c r="BUF17" s="2858"/>
      <c r="BUG17" s="2858"/>
      <c r="BUH17" s="2858"/>
      <c r="BUI17" s="2858"/>
      <c r="BUJ17" s="2858"/>
      <c r="BUK17" s="2858"/>
      <c r="BUL17" s="2858"/>
      <c r="BUM17" s="2858"/>
      <c r="BUN17" s="2858"/>
      <c r="BUO17" s="2858"/>
      <c r="BUP17" s="2858"/>
      <c r="BUQ17" s="2858"/>
      <c r="BUR17" s="2858"/>
      <c r="BUS17" s="2858"/>
      <c r="BUT17" s="2858"/>
      <c r="BUU17" s="2858"/>
      <c r="BUV17" s="2858"/>
      <c r="BUW17" s="2858"/>
      <c r="BUX17" s="2858"/>
      <c r="BUY17" s="2858"/>
      <c r="BUZ17" s="2858"/>
      <c r="BVA17" s="2858"/>
      <c r="BVB17" s="2858"/>
      <c r="BVC17" s="2858"/>
      <c r="BVD17" s="2858"/>
      <c r="BVE17" s="2858"/>
      <c r="BVF17" s="2858"/>
      <c r="BVG17" s="2858"/>
      <c r="BVH17" s="2858"/>
      <c r="BVI17" s="2858"/>
      <c r="BVJ17" s="2858"/>
      <c r="BVK17" s="2858"/>
      <c r="BVL17" s="2858"/>
      <c r="BVM17" s="2858"/>
      <c r="BVN17" s="2858"/>
      <c r="BVO17" s="2858"/>
      <c r="BVP17" s="2858"/>
      <c r="BVQ17" s="2858"/>
      <c r="BVR17" s="2858"/>
      <c r="BVS17" s="2858"/>
      <c r="BVT17" s="2858"/>
      <c r="BVU17" s="2858"/>
      <c r="BVV17" s="2858"/>
      <c r="BVW17" s="2858"/>
      <c r="BVX17" s="2858"/>
      <c r="BVY17" s="2858"/>
      <c r="BVZ17" s="2858"/>
      <c r="BWA17" s="2858"/>
      <c r="BWB17" s="2858"/>
      <c r="BWC17" s="2858"/>
      <c r="BWD17" s="2858"/>
      <c r="BWE17" s="2858"/>
      <c r="BWF17" s="2858"/>
      <c r="BWG17" s="2858"/>
      <c r="BWH17" s="2858"/>
      <c r="BWI17" s="2858"/>
      <c r="BWJ17" s="2858"/>
      <c r="BWK17" s="2858"/>
      <c r="BWL17" s="2858"/>
      <c r="BWM17" s="2858"/>
      <c r="BWN17" s="2858"/>
      <c r="BWO17" s="2858"/>
      <c r="BWP17" s="2858"/>
      <c r="BWQ17" s="2858"/>
      <c r="BWR17" s="2858"/>
      <c r="BWS17" s="2858"/>
      <c r="BWT17" s="2858"/>
      <c r="BWU17" s="2858"/>
      <c r="BWV17" s="2858"/>
      <c r="BWW17" s="2858"/>
      <c r="BWX17" s="2858"/>
      <c r="BWY17" s="2858"/>
      <c r="BWZ17" s="2858"/>
      <c r="BXA17" s="2858"/>
      <c r="BXB17" s="2858"/>
      <c r="BXC17" s="2858"/>
      <c r="BXD17" s="2858"/>
      <c r="BXE17" s="2858"/>
      <c r="BXF17" s="2858"/>
      <c r="BXG17" s="2858"/>
      <c r="BXH17" s="2858"/>
      <c r="BXI17" s="2858"/>
      <c r="BXJ17" s="2858"/>
      <c r="BXK17" s="2858"/>
      <c r="BXL17" s="2858"/>
      <c r="BXM17" s="2858"/>
      <c r="BXN17" s="2858"/>
      <c r="BXO17" s="2858"/>
      <c r="BXP17" s="2858"/>
      <c r="BXQ17" s="2858"/>
      <c r="BXR17" s="2858"/>
      <c r="BXS17" s="2858"/>
      <c r="BXT17" s="2858"/>
      <c r="BXU17" s="2858"/>
      <c r="BXV17" s="2858"/>
      <c r="BXW17" s="2858"/>
      <c r="BXX17" s="2858"/>
      <c r="BXY17" s="2858"/>
      <c r="BXZ17" s="2858"/>
      <c r="BYA17" s="2858"/>
      <c r="BYB17" s="2858"/>
      <c r="BYC17" s="2858"/>
      <c r="BYD17" s="2858"/>
      <c r="BYE17" s="2858"/>
      <c r="BYF17" s="2858"/>
      <c r="BYG17" s="2858"/>
      <c r="BYH17" s="2858"/>
      <c r="BYI17" s="2858"/>
      <c r="BYJ17" s="2858"/>
      <c r="BYK17" s="2858"/>
      <c r="BYL17" s="2858"/>
      <c r="BYM17" s="2858"/>
      <c r="BYN17" s="2858"/>
      <c r="BYO17" s="2858"/>
      <c r="BYP17" s="2858"/>
      <c r="BYQ17" s="2858"/>
      <c r="BYR17" s="2858"/>
      <c r="BYS17" s="2858"/>
      <c r="BYT17" s="2858"/>
      <c r="BYU17" s="2858"/>
      <c r="BYV17" s="2858"/>
      <c r="BYW17" s="2858"/>
      <c r="BYX17" s="2858"/>
      <c r="BYY17" s="2858"/>
      <c r="BYZ17" s="2858"/>
      <c r="BZA17" s="2858"/>
      <c r="BZB17" s="2858"/>
      <c r="BZC17" s="2858"/>
      <c r="BZD17" s="2858"/>
      <c r="BZE17" s="2858"/>
      <c r="BZF17" s="2858"/>
      <c r="BZG17" s="2858"/>
      <c r="BZH17" s="2858"/>
      <c r="BZI17" s="2858"/>
      <c r="BZJ17" s="2858"/>
      <c r="BZK17" s="2858"/>
      <c r="BZL17" s="2858"/>
      <c r="BZM17" s="2858"/>
      <c r="BZN17" s="2858"/>
      <c r="BZO17" s="2858"/>
      <c r="BZP17" s="2858"/>
      <c r="BZQ17" s="2858"/>
      <c r="BZR17" s="2858"/>
      <c r="BZS17" s="2858"/>
      <c r="BZT17" s="2858"/>
      <c r="BZU17" s="2858"/>
      <c r="BZV17" s="2858"/>
      <c r="BZW17" s="2858"/>
      <c r="BZX17" s="2858"/>
      <c r="BZY17" s="2858"/>
      <c r="BZZ17" s="2858"/>
      <c r="CAA17" s="2858"/>
      <c r="CAB17" s="2858"/>
      <c r="CAC17" s="2858"/>
      <c r="CAD17" s="2858"/>
      <c r="CAE17" s="2858"/>
      <c r="CAF17" s="2858"/>
      <c r="CAG17" s="2858"/>
      <c r="CAH17" s="2858"/>
      <c r="CAI17" s="2858"/>
      <c r="CAJ17" s="2858"/>
      <c r="CAK17" s="2858"/>
      <c r="CAL17" s="2858"/>
      <c r="CAM17" s="2858"/>
      <c r="CAN17" s="2858"/>
      <c r="CAO17" s="2858"/>
      <c r="CAP17" s="2858"/>
      <c r="CAQ17" s="2858"/>
      <c r="CAR17" s="2858"/>
      <c r="CAS17" s="2858"/>
      <c r="CAT17" s="2858"/>
      <c r="CAU17" s="2858"/>
      <c r="CAV17" s="2858"/>
      <c r="CAW17" s="2858"/>
      <c r="CAX17" s="2858"/>
      <c r="CAY17" s="2858"/>
      <c r="CAZ17" s="2858"/>
      <c r="CBA17" s="2858"/>
      <c r="CBB17" s="2858"/>
      <c r="CBC17" s="2858"/>
      <c r="CBD17" s="2858"/>
      <c r="CBE17" s="2858"/>
      <c r="CBF17" s="2858"/>
      <c r="CBG17" s="2858"/>
      <c r="CBH17" s="2858"/>
      <c r="CBI17" s="2858"/>
      <c r="CBJ17" s="2858"/>
      <c r="CBK17" s="2858"/>
      <c r="CBL17" s="2858"/>
      <c r="CBM17" s="2858"/>
      <c r="CBN17" s="2858"/>
      <c r="CBO17" s="2858"/>
      <c r="CBP17" s="2858"/>
      <c r="CBQ17" s="2858"/>
      <c r="CBR17" s="2858"/>
      <c r="CBS17" s="2858"/>
      <c r="CBT17" s="2858"/>
      <c r="CBU17" s="2858"/>
      <c r="CBV17" s="2858"/>
      <c r="CBW17" s="2858"/>
      <c r="CBX17" s="2858"/>
      <c r="CBY17" s="2858"/>
      <c r="CBZ17" s="2858"/>
      <c r="CCA17" s="2858"/>
      <c r="CCB17" s="2858"/>
      <c r="CCC17" s="2858"/>
      <c r="CCD17" s="2858"/>
      <c r="CCE17" s="2858"/>
      <c r="CCF17" s="2858"/>
      <c r="CCG17" s="2858"/>
      <c r="CCH17" s="2858"/>
      <c r="CCI17" s="2858"/>
      <c r="CCJ17" s="2858"/>
      <c r="CCK17" s="2858"/>
      <c r="CCL17" s="2858"/>
      <c r="CCM17" s="2858"/>
      <c r="CCN17" s="2858"/>
      <c r="CCO17" s="2858"/>
      <c r="CCP17" s="2858"/>
      <c r="CCQ17" s="2858"/>
      <c r="CCR17" s="2858"/>
      <c r="CCS17" s="2858"/>
      <c r="CCT17" s="2858"/>
      <c r="CCU17" s="2858"/>
      <c r="CCV17" s="2858"/>
      <c r="CCW17" s="2858"/>
      <c r="CCX17" s="2858"/>
      <c r="CCY17" s="2858"/>
      <c r="CCZ17" s="2858"/>
      <c r="CDA17" s="2858"/>
      <c r="CDB17" s="2858"/>
      <c r="CDC17" s="2858"/>
      <c r="CDD17" s="2858"/>
      <c r="CDE17" s="2858"/>
      <c r="CDF17" s="2858"/>
      <c r="CDG17" s="2858"/>
      <c r="CDH17" s="2858"/>
      <c r="CDI17" s="2858"/>
      <c r="CDJ17" s="2858"/>
      <c r="CDK17" s="2858"/>
      <c r="CDL17" s="2858"/>
      <c r="CDM17" s="2858"/>
      <c r="CDN17" s="2858"/>
      <c r="CDO17" s="2858"/>
      <c r="CDP17" s="2858"/>
      <c r="CDQ17" s="2858"/>
      <c r="CDR17" s="2858"/>
      <c r="CDS17" s="2858"/>
      <c r="CDT17" s="2858"/>
      <c r="CDU17" s="2858"/>
      <c r="CDV17" s="2858"/>
      <c r="CDW17" s="2858"/>
      <c r="CDX17" s="2858"/>
      <c r="CDY17" s="2858"/>
      <c r="CDZ17" s="2858"/>
      <c r="CEA17" s="2858"/>
      <c r="CEB17" s="2858"/>
      <c r="CEC17" s="2858"/>
      <c r="CED17" s="2858"/>
      <c r="CEE17" s="2858"/>
      <c r="CEF17" s="2858"/>
      <c r="CEG17" s="2858"/>
      <c r="CEH17" s="2858"/>
      <c r="CEI17" s="2858"/>
      <c r="CEJ17" s="2858"/>
      <c r="CEK17" s="2858"/>
      <c r="CEL17" s="2858"/>
      <c r="CEM17" s="2858"/>
      <c r="CEN17" s="2858"/>
      <c r="CEO17" s="2858"/>
      <c r="CEP17" s="2858"/>
      <c r="CEQ17" s="2858"/>
      <c r="CER17" s="2858"/>
      <c r="CES17" s="2858"/>
      <c r="CET17" s="2858"/>
      <c r="CEU17" s="2858"/>
      <c r="CEV17" s="2858"/>
      <c r="CEW17" s="2858"/>
      <c r="CEX17" s="2858"/>
      <c r="CEY17" s="2858"/>
      <c r="CEZ17" s="2858"/>
      <c r="CFA17" s="2858"/>
      <c r="CFB17" s="2858"/>
      <c r="CFC17" s="2858"/>
      <c r="CFD17" s="2858"/>
      <c r="CFE17" s="2858"/>
      <c r="CFF17" s="2858"/>
      <c r="CFG17" s="2858"/>
      <c r="CFH17" s="2858"/>
      <c r="CFI17" s="2858"/>
      <c r="CFJ17" s="2858"/>
      <c r="CFK17" s="2858"/>
      <c r="CFL17" s="2858"/>
      <c r="CFM17" s="2858"/>
      <c r="CFN17" s="2858"/>
      <c r="CFO17" s="2858"/>
      <c r="CFP17" s="2858"/>
      <c r="CFQ17" s="2858"/>
      <c r="CFR17" s="2858"/>
      <c r="CFS17" s="2858"/>
      <c r="CFT17" s="2858"/>
      <c r="CFU17" s="2858"/>
      <c r="CFV17" s="2858"/>
      <c r="CFW17" s="2858"/>
      <c r="CFX17" s="2858"/>
      <c r="CFY17" s="2858"/>
      <c r="CFZ17" s="2858"/>
      <c r="CGA17" s="2858"/>
      <c r="CGB17" s="2858"/>
      <c r="CGC17" s="2858"/>
      <c r="CGD17" s="2858"/>
      <c r="CGE17" s="2858"/>
      <c r="CGF17" s="2858"/>
      <c r="CGG17" s="2858"/>
      <c r="CGH17" s="2858"/>
      <c r="CGI17" s="2858"/>
      <c r="CGJ17" s="2858"/>
      <c r="CGK17" s="2858"/>
      <c r="CGL17" s="2858"/>
      <c r="CGM17" s="2858"/>
      <c r="CGN17" s="2858"/>
      <c r="CGO17" s="2858"/>
      <c r="CGP17" s="2858"/>
      <c r="CGQ17" s="2858"/>
      <c r="CGR17" s="2858"/>
      <c r="CGS17" s="2858"/>
      <c r="CGT17" s="2858"/>
      <c r="CGU17" s="2858"/>
      <c r="CGV17" s="2858"/>
      <c r="CGW17" s="2858"/>
      <c r="CGX17" s="2858"/>
      <c r="CGY17" s="2858"/>
      <c r="CGZ17" s="2858"/>
      <c r="CHA17" s="2858"/>
      <c r="CHB17" s="2858"/>
      <c r="CHC17" s="2858"/>
      <c r="CHD17" s="2858"/>
      <c r="CHE17" s="2858"/>
      <c r="CHF17" s="2858"/>
      <c r="CHG17" s="2858"/>
      <c r="CHH17" s="2858"/>
      <c r="CHI17" s="2858"/>
      <c r="CHJ17" s="2858"/>
      <c r="CHK17" s="2858"/>
      <c r="CHL17" s="2858"/>
      <c r="CHM17" s="2858"/>
      <c r="CHN17" s="2858"/>
      <c r="CHO17" s="2858"/>
      <c r="CHP17" s="2858"/>
      <c r="CHQ17" s="2858"/>
      <c r="CHR17" s="2858"/>
      <c r="CHS17" s="2858"/>
      <c r="CHT17" s="2858"/>
      <c r="CHU17" s="2858"/>
      <c r="CHV17" s="2858"/>
      <c r="CHW17" s="2858"/>
      <c r="CHX17" s="2858"/>
      <c r="CHY17" s="2858"/>
      <c r="CHZ17" s="2858"/>
      <c r="CIA17" s="2858"/>
      <c r="CIB17" s="2858"/>
      <c r="CIC17" s="2858"/>
      <c r="CID17" s="2858"/>
      <c r="CIE17" s="2858"/>
      <c r="CIF17" s="2858"/>
      <c r="CIG17" s="2858"/>
      <c r="CIH17" s="2858"/>
      <c r="CII17" s="2858"/>
      <c r="CIJ17" s="2858"/>
      <c r="CIK17" s="2858"/>
      <c r="CIL17" s="2858"/>
      <c r="CIM17" s="2858"/>
      <c r="CIN17" s="2858"/>
      <c r="CIO17" s="2858"/>
      <c r="CIP17" s="2858"/>
      <c r="CIQ17" s="2858"/>
      <c r="CIR17" s="2858"/>
      <c r="CIS17" s="2858"/>
      <c r="CIT17" s="2858"/>
      <c r="CIU17" s="2858"/>
      <c r="CIV17" s="2858"/>
      <c r="CIW17" s="2858"/>
      <c r="CIX17" s="2858"/>
      <c r="CIY17" s="2858"/>
      <c r="CIZ17" s="2858"/>
      <c r="CJA17" s="2858"/>
      <c r="CJB17" s="2858"/>
      <c r="CJC17" s="2858"/>
      <c r="CJD17" s="2858"/>
      <c r="CJE17" s="2858"/>
      <c r="CJF17" s="2858"/>
      <c r="CJG17" s="2858"/>
      <c r="CJH17" s="2858"/>
      <c r="CJI17" s="2858"/>
      <c r="CJJ17" s="2858"/>
      <c r="CJK17" s="2858"/>
      <c r="CJL17" s="2858"/>
      <c r="CJM17" s="2858"/>
      <c r="CJN17" s="2858"/>
      <c r="CJO17" s="2858"/>
      <c r="CJP17" s="2858"/>
      <c r="CJQ17" s="2858"/>
      <c r="CJR17" s="2858"/>
      <c r="CJS17" s="2858"/>
      <c r="CJT17" s="2858"/>
      <c r="CJU17" s="2858"/>
      <c r="CJV17" s="2858"/>
      <c r="CJW17" s="2858"/>
      <c r="CJX17" s="2858"/>
      <c r="CJY17" s="2858"/>
      <c r="CJZ17" s="2858"/>
      <c r="CKA17" s="2858"/>
      <c r="CKB17" s="2858"/>
      <c r="CKC17" s="2858"/>
      <c r="CKD17" s="2858"/>
      <c r="CKE17" s="2858"/>
      <c r="CKF17" s="2858"/>
      <c r="CKG17" s="2858"/>
      <c r="CKH17" s="2858"/>
      <c r="CKI17" s="2858"/>
      <c r="CKJ17" s="2858"/>
      <c r="CKK17" s="2858"/>
      <c r="CKL17" s="2858"/>
      <c r="CKM17" s="2858"/>
      <c r="CKN17" s="2858"/>
      <c r="CKO17" s="2858"/>
      <c r="CKP17" s="2858"/>
      <c r="CKQ17" s="2858"/>
      <c r="CKR17" s="2858"/>
      <c r="CKS17" s="2858"/>
      <c r="CKT17" s="2858"/>
      <c r="CKU17" s="2858"/>
      <c r="CKV17" s="2858"/>
      <c r="CKW17" s="2858"/>
      <c r="CKX17" s="2858"/>
      <c r="CKY17" s="2858"/>
      <c r="CKZ17" s="2858"/>
      <c r="CLA17" s="2858"/>
      <c r="CLB17" s="2858"/>
      <c r="CLC17" s="2858"/>
      <c r="CLD17" s="2858"/>
      <c r="CLE17" s="2858"/>
      <c r="CLF17" s="2858"/>
      <c r="CLG17" s="2858"/>
      <c r="CLH17" s="2858"/>
      <c r="CLI17" s="2858"/>
      <c r="CLJ17" s="2858"/>
      <c r="CLK17" s="2858"/>
      <c r="CLL17" s="2858"/>
      <c r="CLM17" s="2858"/>
      <c r="CLN17" s="2858"/>
      <c r="CLO17" s="2858"/>
      <c r="CLP17" s="2858"/>
      <c r="CLQ17" s="2858"/>
      <c r="CLR17" s="2858"/>
      <c r="CLS17" s="2858"/>
      <c r="CLT17" s="2858"/>
      <c r="CLU17" s="2858"/>
      <c r="CLV17" s="2858"/>
      <c r="CLW17" s="2858"/>
    </row>
    <row r="18" spans="1:2363" s="2847" customFormat="1" ht="15" customHeight="1" x14ac:dyDescent="0.2">
      <c r="A18" s="3860"/>
      <c r="B18" s="3867"/>
      <c r="C18" s="3165"/>
      <c r="D18" s="3166" t="s">
        <v>639</v>
      </c>
      <c r="E18" s="3167"/>
      <c r="F18" s="3168"/>
      <c r="G18" s="3169"/>
      <c r="H18" s="3170"/>
      <c r="I18" s="3171"/>
      <c r="J18" s="3172"/>
      <c r="K18" s="3173"/>
      <c r="L18" s="3171"/>
      <c r="M18" s="3174"/>
      <c r="N18" s="3175"/>
      <c r="O18" s="3176"/>
      <c r="P18" s="3177"/>
      <c r="Q18" s="3177"/>
      <c r="R18" s="3177"/>
      <c r="S18" s="3177"/>
      <c r="T18" s="3178"/>
      <c r="U18" s="3177"/>
      <c r="V18" s="3179"/>
      <c r="W18" s="3180"/>
      <c r="X18" s="3181"/>
      <c r="Y18" s="3182"/>
      <c r="Z18" s="3183"/>
      <c r="AA18" s="3184"/>
      <c r="AB18" s="3177"/>
      <c r="AC18" s="3181"/>
      <c r="AD18" s="3185"/>
      <c r="AE18" s="3185"/>
      <c r="AF18" s="3181"/>
      <c r="AG18" s="3181"/>
      <c r="AH18" s="3181"/>
      <c r="AI18" s="3186"/>
      <c r="AJ18" s="3187"/>
      <c r="AK18" s="3178"/>
      <c r="AL18" s="3181"/>
      <c r="AM18" s="3181"/>
      <c r="AN18" s="3181"/>
      <c r="AO18" s="3181"/>
      <c r="AP18" s="3181"/>
      <c r="AQ18" s="3181"/>
      <c r="AR18" s="3181"/>
      <c r="AS18" s="3181"/>
      <c r="AT18" s="3181"/>
      <c r="AU18" s="3181"/>
      <c r="AV18" s="3181"/>
      <c r="AW18" s="3188"/>
      <c r="AX18" s="3181"/>
      <c r="AY18" s="3181"/>
      <c r="AZ18" s="3181"/>
      <c r="BA18" s="3181"/>
      <c r="BB18" s="3181"/>
      <c r="BC18" s="3181"/>
      <c r="BD18" s="3181"/>
      <c r="BE18" s="3181"/>
      <c r="BF18" s="3181"/>
      <c r="BG18" s="3181"/>
      <c r="BH18" s="3181"/>
      <c r="BI18" s="3188"/>
      <c r="BJ18" s="3181"/>
      <c r="BK18" s="3181"/>
      <c r="BL18" s="3181"/>
      <c r="BM18" s="3185"/>
      <c r="BN18" s="3185"/>
      <c r="BO18" s="3185"/>
      <c r="BP18" s="3185"/>
      <c r="BQ18" s="3181"/>
      <c r="BR18" s="3185"/>
      <c r="BS18" s="3185"/>
      <c r="BT18" s="3188"/>
      <c r="BU18" s="3152"/>
      <c r="BV18" s="3066"/>
      <c r="BW18" s="3066"/>
      <c r="BX18" s="3066"/>
      <c r="BY18" s="3152"/>
      <c r="BZ18" s="3152"/>
      <c r="CA18" s="3153"/>
      <c r="CB18" s="3153"/>
      <c r="CC18" s="3153"/>
      <c r="CD18" s="3153"/>
      <c r="CE18" s="3153"/>
      <c r="CF18" s="3153"/>
      <c r="CG18" s="3153"/>
      <c r="CH18" s="3154"/>
      <c r="CI18" s="2863"/>
      <c r="CJ18" s="401"/>
      <c r="CK18" s="2863"/>
      <c r="CL18" s="401"/>
      <c r="CM18" s="2863"/>
      <c r="CN18" s="401"/>
      <c r="CO18" s="2863"/>
      <c r="CP18" s="401"/>
      <c r="CQ18" s="2863"/>
      <c r="CR18" s="2863"/>
      <c r="CS18" s="401"/>
      <c r="CT18" s="2863"/>
      <c r="CU18" s="401"/>
      <c r="CV18" s="2863"/>
      <c r="CW18" s="2863"/>
      <c r="CX18" s="2863"/>
      <c r="CY18" s="2863"/>
      <c r="CZ18" s="2863"/>
      <c r="DA18" s="2863"/>
      <c r="DB18" s="2863"/>
      <c r="DC18" s="2863"/>
      <c r="DD18" s="2863"/>
      <c r="DE18" s="2863"/>
      <c r="DF18" s="2863"/>
      <c r="DG18" s="2863"/>
      <c r="DH18" s="2863"/>
      <c r="DI18" s="2863"/>
      <c r="DJ18" s="2863"/>
      <c r="DK18" s="2863"/>
      <c r="DL18" s="2863"/>
      <c r="DM18" s="2863"/>
      <c r="DN18" s="2863"/>
      <c r="DO18" s="2863"/>
      <c r="DP18" s="2863"/>
      <c r="DQ18" s="2863"/>
      <c r="DR18" s="2863"/>
      <c r="DS18" s="2863"/>
      <c r="DT18" s="2863"/>
      <c r="DU18" s="2863"/>
      <c r="DV18" s="2863"/>
      <c r="DW18" s="2863"/>
      <c r="DX18" s="2863"/>
      <c r="DY18" s="2863"/>
      <c r="DZ18" s="2863"/>
      <c r="EA18" s="2863"/>
      <c r="EB18" s="2863"/>
      <c r="EC18" s="2863"/>
      <c r="ED18" s="2863"/>
      <c r="EE18" s="2863"/>
      <c r="EF18" s="2863"/>
      <c r="EG18" s="2863"/>
      <c r="EH18" s="2863"/>
      <c r="EI18" s="2863"/>
      <c r="EJ18" s="2863"/>
      <c r="EK18" s="2863"/>
      <c r="EL18" s="2863"/>
      <c r="EM18" s="2863"/>
      <c r="EN18" s="2863"/>
      <c r="EO18" s="2863"/>
      <c r="EP18" s="2863"/>
      <c r="EQ18" s="2863"/>
      <c r="ER18" s="2863"/>
      <c r="ES18" s="2863"/>
      <c r="ET18" s="2863"/>
      <c r="EU18" s="2863"/>
      <c r="EV18" s="2863"/>
      <c r="EW18" s="2863"/>
      <c r="EX18" s="2863"/>
      <c r="EY18" s="2863"/>
      <c r="EZ18" s="2863"/>
      <c r="FA18" s="2863"/>
      <c r="FB18" s="2863"/>
      <c r="FC18" s="2863"/>
      <c r="FD18" s="2863"/>
      <c r="FE18" s="2863"/>
      <c r="FF18" s="2863"/>
      <c r="FG18" s="2863"/>
      <c r="FH18" s="2863"/>
      <c r="FI18" s="2863"/>
      <c r="FJ18" s="2863"/>
      <c r="FK18" s="2863"/>
      <c r="FL18" s="2863"/>
      <c r="FM18" s="2863"/>
      <c r="FN18" s="2863"/>
      <c r="FO18" s="2863"/>
      <c r="FP18" s="2863"/>
      <c r="FQ18" s="2863"/>
      <c r="FR18" s="2863"/>
      <c r="FS18" s="2863"/>
      <c r="FT18" s="2863"/>
      <c r="FU18" s="2863"/>
      <c r="FV18" s="2863"/>
      <c r="FW18" s="2863"/>
      <c r="FX18" s="2863"/>
      <c r="FY18" s="2863"/>
      <c r="FZ18" s="2863"/>
      <c r="GA18" s="2863"/>
      <c r="GB18" s="2863"/>
      <c r="GC18" s="2863"/>
      <c r="GD18" s="2863"/>
      <c r="GE18" s="2863"/>
      <c r="GF18" s="2863"/>
      <c r="GG18" s="2863"/>
      <c r="GH18" s="2863"/>
      <c r="GI18" s="2863"/>
      <c r="GJ18" s="2863"/>
      <c r="GK18" s="2863"/>
      <c r="GL18" s="2863"/>
      <c r="GM18" s="2863"/>
      <c r="GN18" s="2863"/>
      <c r="GO18" s="2863"/>
      <c r="GP18" s="2863"/>
      <c r="GQ18" s="2863"/>
      <c r="GR18" s="2863"/>
      <c r="GS18" s="2863"/>
      <c r="GT18" s="2863"/>
      <c r="GU18" s="2863"/>
      <c r="GV18" s="2863"/>
      <c r="GW18" s="2863"/>
      <c r="GX18" s="2863"/>
      <c r="GY18" s="2863"/>
      <c r="GZ18" s="2863"/>
      <c r="HA18" s="2863"/>
      <c r="HB18" s="2863"/>
      <c r="HC18" s="2863"/>
      <c r="HD18" s="2863"/>
      <c r="HE18" s="2863"/>
      <c r="HF18" s="2863"/>
      <c r="HG18" s="2863"/>
      <c r="HH18" s="2863"/>
      <c r="HI18" s="2863"/>
      <c r="HJ18" s="2863"/>
      <c r="HK18" s="2863"/>
      <c r="HL18" s="2863"/>
      <c r="HM18" s="2863"/>
      <c r="HN18" s="2863"/>
      <c r="HO18" s="2863"/>
      <c r="HP18" s="2863"/>
      <c r="HQ18" s="2863"/>
      <c r="HR18" s="2863"/>
      <c r="HS18" s="2863"/>
      <c r="HT18" s="2863"/>
      <c r="HU18" s="2863"/>
      <c r="HV18" s="2863"/>
      <c r="HW18" s="2863"/>
      <c r="HX18" s="2863"/>
      <c r="HY18" s="2863"/>
      <c r="HZ18" s="2863"/>
      <c r="IA18" s="2863"/>
      <c r="IB18" s="2863"/>
      <c r="IC18" s="2863"/>
      <c r="ID18" s="2863"/>
      <c r="IE18" s="2863"/>
      <c r="IF18" s="2863"/>
      <c r="IG18" s="2863"/>
      <c r="IH18" s="2863"/>
      <c r="II18" s="2863"/>
      <c r="IJ18" s="2863"/>
      <c r="IK18" s="2863"/>
      <c r="IL18" s="2863"/>
      <c r="IM18" s="2863"/>
      <c r="IN18" s="2863"/>
      <c r="IO18" s="2863"/>
      <c r="IP18" s="2863"/>
      <c r="IQ18" s="2863"/>
      <c r="IR18" s="2863"/>
      <c r="IS18" s="2863"/>
      <c r="IT18" s="2863"/>
      <c r="IU18" s="2863"/>
      <c r="IV18" s="2863"/>
      <c r="IW18" s="2863"/>
      <c r="IX18" s="2863"/>
      <c r="IY18" s="2863"/>
      <c r="IZ18" s="2863"/>
      <c r="JA18" s="2863"/>
      <c r="JB18" s="2863"/>
      <c r="JC18" s="2863"/>
      <c r="JD18" s="2863"/>
      <c r="JE18" s="2863"/>
      <c r="JF18" s="2863"/>
      <c r="JG18" s="2863"/>
      <c r="JH18" s="2863"/>
      <c r="JI18" s="2863"/>
      <c r="JJ18" s="2863"/>
      <c r="JK18" s="2863"/>
      <c r="JL18" s="2863"/>
      <c r="JM18" s="2863"/>
      <c r="JN18" s="2863"/>
      <c r="JO18" s="2863"/>
      <c r="JP18" s="2863"/>
      <c r="JQ18" s="2863"/>
      <c r="JR18" s="2863"/>
      <c r="JS18" s="2863"/>
      <c r="JT18" s="2863"/>
      <c r="JU18" s="2863"/>
      <c r="JV18" s="2863"/>
      <c r="JW18" s="2863"/>
      <c r="JX18" s="2863"/>
      <c r="JY18" s="2863"/>
      <c r="JZ18" s="2863"/>
      <c r="KA18" s="2863"/>
      <c r="KB18" s="2863"/>
      <c r="KC18" s="2863"/>
      <c r="KD18" s="2863"/>
      <c r="KE18" s="2863"/>
      <c r="KF18" s="2863"/>
      <c r="KG18" s="2863"/>
      <c r="KH18" s="2863"/>
      <c r="KI18" s="2863"/>
      <c r="KJ18" s="2863"/>
      <c r="KK18" s="2863"/>
      <c r="KL18" s="2863"/>
      <c r="KM18" s="2863"/>
      <c r="KN18" s="2863"/>
      <c r="KO18" s="2863"/>
      <c r="KP18" s="2863"/>
      <c r="KQ18" s="2863"/>
      <c r="KR18" s="2863"/>
      <c r="KS18" s="2863"/>
      <c r="KT18" s="2863"/>
      <c r="KU18" s="2863"/>
      <c r="KV18" s="2863"/>
      <c r="KW18" s="2863"/>
      <c r="KX18" s="2863"/>
      <c r="KY18" s="2863"/>
      <c r="KZ18" s="2863"/>
      <c r="LA18" s="2863"/>
      <c r="LB18" s="2863"/>
      <c r="LC18" s="2863"/>
      <c r="LD18" s="2863"/>
      <c r="LE18" s="2863"/>
      <c r="LF18" s="2863"/>
      <c r="LG18" s="2863"/>
      <c r="LH18" s="2863"/>
      <c r="LI18" s="2863"/>
      <c r="LJ18" s="2863"/>
      <c r="LK18" s="2863"/>
      <c r="LL18" s="2863"/>
      <c r="LM18" s="2863"/>
      <c r="LN18" s="2863"/>
      <c r="LO18" s="2863"/>
      <c r="LP18" s="2863"/>
      <c r="LQ18" s="2863"/>
      <c r="LR18" s="2863"/>
      <c r="LS18" s="2863"/>
      <c r="LT18" s="2863"/>
      <c r="LU18" s="2863"/>
      <c r="LV18" s="2863"/>
      <c r="LW18" s="2863"/>
      <c r="LX18" s="2863"/>
      <c r="LY18" s="2863"/>
      <c r="LZ18" s="2863"/>
      <c r="MA18" s="2863"/>
      <c r="MB18" s="2863"/>
      <c r="MC18" s="2863"/>
      <c r="MD18" s="2863"/>
      <c r="ME18" s="2863"/>
      <c r="MF18" s="2863"/>
      <c r="MG18" s="2863"/>
      <c r="MH18" s="2863"/>
      <c r="MI18" s="2863"/>
      <c r="MJ18" s="2863"/>
      <c r="MK18" s="2863"/>
      <c r="ML18" s="2863"/>
      <c r="MM18" s="2863"/>
      <c r="MN18" s="2863"/>
      <c r="MO18" s="2863"/>
      <c r="MP18" s="2863"/>
      <c r="MQ18" s="2863"/>
      <c r="MR18" s="2863"/>
      <c r="MS18" s="2863"/>
      <c r="MT18" s="2863"/>
      <c r="MU18" s="2863"/>
      <c r="MV18" s="2863"/>
      <c r="MW18" s="2863"/>
      <c r="MX18" s="2863"/>
      <c r="MY18" s="2863"/>
      <c r="MZ18" s="2863"/>
      <c r="NA18" s="2863"/>
      <c r="NB18" s="2863"/>
      <c r="NC18" s="2863"/>
      <c r="ND18" s="2863"/>
      <c r="NE18" s="2863"/>
      <c r="NF18" s="2863"/>
      <c r="NG18" s="2863"/>
      <c r="NH18" s="2863"/>
      <c r="NI18" s="2863"/>
      <c r="NJ18" s="2863"/>
      <c r="NK18" s="2863"/>
      <c r="NL18" s="2863"/>
      <c r="NM18" s="2863"/>
      <c r="NN18" s="2863"/>
      <c r="NO18" s="2863"/>
      <c r="NP18" s="2863"/>
      <c r="NQ18" s="2863"/>
      <c r="NR18" s="2863"/>
      <c r="NS18" s="2863"/>
      <c r="NT18" s="2863"/>
      <c r="NU18" s="2863"/>
      <c r="NV18" s="2863"/>
      <c r="NW18" s="2863"/>
      <c r="NX18" s="2863"/>
      <c r="NY18" s="2863"/>
      <c r="NZ18" s="2863"/>
      <c r="OA18" s="2863"/>
      <c r="OB18" s="2863"/>
      <c r="OC18" s="2863"/>
      <c r="OD18" s="2863"/>
      <c r="OE18" s="2863"/>
      <c r="OF18" s="2863"/>
      <c r="OG18" s="2863"/>
      <c r="OH18" s="2863"/>
      <c r="OI18" s="2863"/>
      <c r="OJ18" s="2863"/>
      <c r="OK18" s="2863"/>
      <c r="OL18" s="2863"/>
      <c r="OM18" s="2863"/>
      <c r="ON18" s="2863"/>
      <c r="OO18" s="2863"/>
      <c r="OP18" s="2863"/>
      <c r="OQ18" s="2863"/>
      <c r="OR18" s="2863"/>
      <c r="OS18" s="2863"/>
      <c r="OT18" s="2863"/>
      <c r="OU18" s="2863"/>
      <c r="OV18" s="2863"/>
      <c r="OW18" s="2863"/>
      <c r="OX18" s="2863"/>
      <c r="OY18" s="2863"/>
      <c r="OZ18" s="2863"/>
      <c r="PA18" s="2863"/>
      <c r="PB18" s="2863"/>
      <c r="PC18" s="2863"/>
      <c r="PD18" s="2863"/>
      <c r="PE18" s="2863"/>
      <c r="PF18" s="2863"/>
      <c r="PG18" s="2863"/>
      <c r="PH18" s="2863"/>
      <c r="PI18" s="2863"/>
      <c r="PJ18" s="2863"/>
      <c r="PK18" s="2863"/>
      <c r="PL18" s="2863"/>
      <c r="PM18" s="2863"/>
      <c r="PN18" s="2863"/>
      <c r="PO18" s="2863"/>
      <c r="PP18" s="2863"/>
      <c r="PQ18" s="2863"/>
      <c r="PR18" s="2863"/>
      <c r="PS18" s="2863"/>
      <c r="PT18" s="2863"/>
      <c r="PU18" s="2863"/>
      <c r="PV18" s="2863"/>
      <c r="PW18" s="2863"/>
      <c r="PX18" s="2863"/>
      <c r="PY18" s="2863"/>
      <c r="PZ18" s="2863"/>
      <c r="QA18" s="2863"/>
      <c r="QB18" s="2863"/>
      <c r="QC18" s="2863"/>
      <c r="QD18" s="2863"/>
      <c r="QE18" s="2863"/>
      <c r="QF18" s="2863"/>
      <c r="QG18" s="2863"/>
      <c r="QH18" s="2863"/>
      <c r="QI18" s="2863"/>
      <c r="QJ18" s="2863"/>
      <c r="QK18" s="2863"/>
      <c r="QL18" s="2863"/>
      <c r="QM18" s="2863"/>
      <c r="QN18" s="2863"/>
      <c r="QO18" s="2863"/>
      <c r="QP18" s="2863"/>
      <c r="QQ18" s="2863"/>
      <c r="QR18" s="2863"/>
      <c r="QS18" s="2863"/>
      <c r="QT18" s="2863"/>
      <c r="QU18" s="2863"/>
      <c r="QV18" s="2863"/>
      <c r="QW18" s="2863"/>
      <c r="QX18" s="2863"/>
      <c r="QY18" s="2863"/>
      <c r="QZ18" s="2863"/>
      <c r="RA18" s="2863"/>
      <c r="RB18" s="2863"/>
      <c r="RC18" s="2863"/>
      <c r="RD18" s="2863"/>
      <c r="RE18" s="2863"/>
      <c r="RF18" s="2863"/>
      <c r="RG18" s="2863"/>
      <c r="RH18" s="2863"/>
      <c r="RI18" s="2863"/>
      <c r="RJ18" s="2863"/>
      <c r="RK18" s="2863"/>
      <c r="RL18" s="2863"/>
      <c r="RM18" s="2863"/>
      <c r="RN18" s="2863"/>
      <c r="RO18" s="2863"/>
      <c r="RP18" s="2863"/>
      <c r="RQ18" s="2863"/>
      <c r="RR18" s="2863"/>
      <c r="RS18" s="2863"/>
      <c r="RT18" s="2863"/>
      <c r="RU18" s="2863"/>
      <c r="RV18" s="2863"/>
      <c r="RW18" s="2863"/>
      <c r="RX18" s="2863"/>
      <c r="RY18" s="2863"/>
      <c r="RZ18" s="2863"/>
      <c r="SA18" s="2863"/>
      <c r="SB18" s="2863"/>
      <c r="SC18" s="2863"/>
      <c r="SD18" s="2863"/>
      <c r="SE18" s="2863"/>
      <c r="SF18" s="2863"/>
      <c r="SG18" s="2863"/>
      <c r="SH18" s="2863"/>
      <c r="SI18" s="2863"/>
      <c r="SJ18" s="2863"/>
      <c r="SK18" s="2863"/>
      <c r="SL18" s="2863"/>
      <c r="SM18" s="2863"/>
      <c r="SN18" s="2863"/>
      <c r="SO18" s="2863"/>
      <c r="SP18" s="2863"/>
      <c r="SQ18" s="2863"/>
      <c r="SR18" s="2863"/>
      <c r="SS18" s="2863"/>
      <c r="ST18" s="2863"/>
      <c r="SU18" s="2863"/>
      <c r="SV18" s="2863"/>
      <c r="SW18" s="2863"/>
      <c r="SX18" s="2863"/>
      <c r="SY18" s="2863"/>
      <c r="SZ18" s="2863"/>
      <c r="TA18" s="2863"/>
      <c r="TB18" s="2863"/>
      <c r="TC18" s="2863"/>
      <c r="TD18" s="2863"/>
      <c r="TE18" s="2863"/>
      <c r="TF18" s="2863"/>
      <c r="TG18" s="2863"/>
      <c r="TH18" s="2863"/>
      <c r="TI18" s="2863"/>
      <c r="TJ18" s="2863"/>
      <c r="TK18" s="2863"/>
      <c r="TL18" s="2863"/>
      <c r="TM18" s="2863"/>
      <c r="TN18" s="2863"/>
      <c r="TO18" s="2863"/>
      <c r="TP18" s="2863"/>
      <c r="TQ18" s="2863"/>
      <c r="TR18" s="2863"/>
      <c r="TS18" s="2863"/>
      <c r="TT18" s="2863"/>
      <c r="TU18" s="3937"/>
      <c r="TV18" s="3937"/>
      <c r="TW18" s="3937"/>
      <c r="TX18" s="3937"/>
      <c r="TY18" s="3937"/>
      <c r="TZ18" s="3937"/>
      <c r="UA18" s="3937"/>
      <c r="UB18" s="3937"/>
      <c r="UC18" s="3937"/>
      <c r="UD18" s="3937"/>
      <c r="UE18" s="3937"/>
      <c r="UF18" s="3937"/>
      <c r="UG18" s="3937"/>
      <c r="UH18" s="3937"/>
      <c r="UI18" s="3937"/>
      <c r="UJ18" s="3937"/>
      <c r="UK18" s="3937"/>
      <c r="UL18" s="3937"/>
      <c r="UM18" s="3937"/>
      <c r="UN18" s="3937"/>
      <c r="UO18" s="3937"/>
      <c r="UP18" s="2863"/>
      <c r="UQ18" s="2863"/>
      <c r="UR18" s="2863"/>
      <c r="US18" s="2863"/>
      <c r="UT18" s="2863"/>
      <c r="UU18" s="2863"/>
      <c r="UV18" s="2863"/>
      <c r="UW18" s="2863"/>
      <c r="UX18" s="2863"/>
      <c r="UY18" s="2863"/>
      <c r="UZ18" s="2863"/>
      <c r="VA18" s="2863"/>
      <c r="VB18" s="2863"/>
      <c r="VC18" s="2863"/>
      <c r="VD18" s="2863"/>
      <c r="VE18" s="2863"/>
      <c r="VF18" s="2863"/>
      <c r="VG18" s="2863"/>
      <c r="VH18" s="2863"/>
      <c r="VI18" s="2863"/>
      <c r="VJ18" s="2863"/>
      <c r="VK18" s="2863"/>
      <c r="VL18" s="2863"/>
      <c r="VM18" s="2863"/>
      <c r="VN18" s="2863"/>
      <c r="VO18" s="2863"/>
      <c r="VP18" s="2863"/>
      <c r="VQ18" s="2863"/>
      <c r="VR18" s="2863"/>
      <c r="VS18" s="2863"/>
      <c r="VT18" s="2863"/>
      <c r="VU18" s="2863"/>
      <c r="VV18" s="2863"/>
      <c r="VW18" s="2863"/>
      <c r="VX18" s="2863"/>
      <c r="VY18" s="2863"/>
      <c r="VZ18" s="2863"/>
      <c r="WA18" s="2863"/>
      <c r="WB18" s="2863"/>
      <c r="WC18" s="2863"/>
      <c r="WD18" s="2863"/>
      <c r="WE18" s="2863"/>
      <c r="WF18" s="2863"/>
      <c r="WG18" s="2863"/>
      <c r="WH18" s="2863"/>
      <c r="WI18" s="2863"/>
      <c r="WJ18" s="2863"/>
      <c r="WK18" s="2863"/>
      <c r="WL18" s="2863"/>
      <c r="WM18" s="2863"/>
      <c r="WN18" s="2863"/>
      <c r="WO18" s="2863"/>
      <c r="WP18" s="2863"/>
      <c r="WQ18" s="2863"/>
      <c r="WR18" s="2863"/>
      <c r="WS18" s="2863"/>
      <c r="WT18" s="2863"/>
      <c r="WU18" s="2863"/>
      <c r="WV18" s="2863"/>
      <c r="WW18" s="2863"/>
      <c r="WX18" s="2863"/>
      <c r="WY18" s="2863"/>
      <c r="WZ18" s="2863"/>
      <c r="XA18" s="2863"/>
      <c r="XB18" s="2863"/>
      <c r="XC18" s="2863"/>
      <c r="XD18" s="2863"/>
      <c r="XE18" s="2863"/>
      <c r="XF18" s="2863"/>
      <c r="XG18" s="2863"/>
      <c r="XH18" s="2863"/>
      <c r="XI18" s="2863"/>
      <c r="XJ18" s="2863"/>
      <c r="XK18" s="2863"/>
      <c r="XL18" s="2863"/>
      <c r="XM18" s="2863"/>
      <c r="XN18" s="2863"/>
      <c r="XO18" s="2863"/>
      <c r="XP18" s="2863"/>
      <c r="XQ18" s="2863"/>
      <c r="XR18" s="2863"/>
      <c r="XS18" s="2863"/>
      <c r="XT18" s="2863"/>
      <c r="XU18" s="2863"/>
      <c r="XV18" s="2863"/>
      <c r="XW18" s="2863"/>
      <c r="XX18" s="2863"/>
      <c r="XY18" s="2863"/>
      <c r="XZ18" s="2863"/>
      <c r="YA18" s="2863"/>
      <c r="YB18" s="2863"/>
      <c r="YC18" s="2863"/>
      <c r="YD18" s="2863"/>
      <c r="YE18" s="2863"/>
      <c r="YF18" s="2863"/>
      <c r="YG18" s="2863"/>
      <c r="YH18" s="2863"/>
      <c r="YI18" s="2863"/>
      <c r="YJ18" s="2863"/>
      <c r="YK18" s="2863"/>
      <c r="YL18" s="2863"/>
      <c r="YM18" s="2863"/>
      <c r="YN18" s="2863"/>
      <c r="YO18" s="2863"/>
      <c r="YP18" s="2863"/>
      <c r="YQ18" s="2863"/>
      <c r="YR18" s="2863"/>
      <c r="YS18" s="2863"/>
      <c r="YT18" s="2863"/>
      <c r="YU18" s="2863"/>
      <c r="YV18" s="2863"/>
      <c r="YW18" s="2863"/>
      <c r="YX18" s="2863"/>
      <c r="YY18" s="2863"/>
      <c r="YZ18" s="2863"/>
      <c r="ZA18" s="2863"/>
      <c r="ZB18" s="2863"/>
      <c r="ZC18" s="2863"/>
      <c r="ZD18" s="2863"/>
      <c r="ZE18" s="2863"/>
      <c r="ZF18" s="2863"/>
      <c r="ZG18" s="2863"/>
      <c r="ZH18" s="2863"/>
      <c r="ZI18" s="2863"/>
      <c r="ZJ18" s="2863"/>
      <c r="ZK18" s="2863"/>
      <c r="ZL18" s="2863"/>
      <c r="ZM18" s="2863"/>
      <c r="ZN18" s="2863"/>
      <c r="ZO18" s="2863"/>
      <c r="ZP18" s="2863"/>
      <c r="ZQ18" s="2863"/>
      <c r="ZR18" s="2863"/>
      <c r="ZS18" s="2863"/>
      <c r="ZT18" s="2863"/>
      <c r="ZU18" s="2863"/>
      <c r="ZV18" s="2863"/>
      <c r="ZW18" s="2863"/>
      <c r="ZX18" s="2863"/>
      <c r="ZY18" s="2863"/>
      <c r="ZZ18" s="2863"/>
      <c r="AAA18" s="2863"/>
      <c r="AAB18" s="2863"/>
      <c r="AAC18" s="2863"/>
      <c r="AAD18" s="2863"/>
      <c r="AAE18" s="2863"/>
      <c r="AAF18" s="2863"/>
      <c r="AAG18" s="2863"/>
      <c r="AAH18" s="2863"/>
      <c r="AAI18" s="2863"/>
      <c r="AAJ18" s="2863"/>
      <c r="AAK18" s="2863"/>
      <c r="AAL18" s="2863"/>
      <c r="AAM18" s="2863"/>
      <c r="AAN18" s="2863"/>
      <c r="AAO18" s="2863"/>
      <c r="AAP18" s="2863"/>
      <c r="AAQ18" s="2863"/>
      <c r="AAR18" s="2863"/>
      <c r="AAS18" s="2863"/>
      <c r="AAT18" s="2863"/>
      <c r="AAU18" s="2863"/>
      <c r="AAV18" s="2863"/>
      <c r="AAW18" s="2863"/>
      <c r="AAX18" s="2863"/>
      <c r="AAY18" s="2863"/>
      <c r="AAZ18" s="2863"/>
      <c r="ABA18" s="2863"/>
      <c r="ABB18" s="2863"/>
      <c r="ABC18" s="2863"/>
      <c r="ABD18" s="2863"/>
      <c r="ABE18" s="2863"/>
      <c r="ABF18" s="2863"/>
      <c r="ABG18" s="2863"/>
      <c r="ABH18" s="2863"/>
      <c r="ABI18" s="2863"/>
      <c r="ABJ18" s="2863"/>
      <c r="ABK18" s="2863"/>
      <c r="ABL18" s="2863"/>
      <c r="ABM18" s="2863"/>
      <c r="ABN18" s="2863"/>
      <c r="ABO18" s="2863"/>
      <c r="ABP18" s="2863"/>
      <c r="ABQ18" s="2863"/>
      <c r="ABR18" s="2863"/>
      <c r="ABS18" s="2863"/>
      <c r="ABT18" s="2863"/>
      <c r="ABU18" s="2863"/>
      <c r="ABV18" s="2863"/>
      <c r="ABW18" s="2863"/>
      <c r="ABX18" s="2863"/>
      <c r="ABY18" s="2863"/>
      <c r="ABZ18" s="2863"/>
      <c r="ACA18" s="2863"/>
      <c r="ACB18" s="2863"/>
      <c r="ACC18" s="2863"/>
      <c r="ACD18" s="2863"/>
      <c r="ACE18" s="2863"/>
      <c r="ACF18" s="2863"/>
      <c r="ACG18" s="2863"/>
      <c r="ACH18" s="2863"/>
      <c r="ACI18" s="2863"/>
      <c r="ACJ18" s="2863"/>
      <c r="ACK18" s="2863"/>
      <c r="ACL18" s="2863"/>
      <c r="ACM18" s="2863"/>
      <c r="ACN18" s="2863"/>
      <c r="ACO18" s="2863"/>
      <c r="ACP18" s="2863"/>
      <c r="ACQ18" s="2863"/>
      <c r="ACR18" s="2863"/>
      <c r="ACS18" s="2863"/>
      <c r="ACT18" s="2863"/>
      <c r="ACU18" s="2863"/>
      <c r="ACV18" s="2863"/>
      <c r="ACW18" s="2863"/>
      <c r="ACX18" s="2863"/>
      <c r="ACY18" s="2863"/>
      <c r="ACZ18" s="2863"/>
      <c r="ADA18" s="2863"/>
      <c r="ADB18" s="2863"/>
      <c r="ADC18" s="2863"/>
      <c r="ADD18" s="2863"/>
      <c r="ADE18" s="2863"/>
      <c r="ADF18" s="2863"/>
      <c r="ADG18" s="2863"/>
      <c r="ADH18" s="2863"/>
      <c r="ADI18" s="2863"/>
      <c r="ADJ18" s="2863"/>
      <c r="ADK18" s="2863"/>
      <c r="ADL18" s="2863"/>
      <c r="ADM18" s="2863"/>
      <c r="ADN18" s="2863"/>
      <c r="ADO18" s="2863"/>
      <c r="ADP18" s="2863"/>
      <c r="ADQ18" s="2863"/>
      <c r="ADR18" s="2863"/>
      <c r="ADS18" s="2863"/>
      <c r="ADT18" s="2863"/>
      <c r="ADU18" s="2863"/>
      <c r="ADV18" s="2863"/>
      <c r="ADW18" s="2863"/>
      <c r="ADX18" s="2863"/>
      <c r="ADY18" s="2863"/>
      <c r="ADZ18" s="2863"/>
      <c r="AEA18" s="2863"/>
      <c r="AEB18" s="2863"/>
      <c r="AEC18" s="2863"/>
      <c r="AED18" s="2863"/>
      <c r="AEE18" s="2863"/>
      <c r="AEF18" s="2863"/>
      <c r="AEG18" s="2863"/>
      <c r="AEH18" s="2863"/>
      <c r="AEI18" s="2863"/>
      <c r="AEJ18" s="2863"/>
      <c r="AEK18" s="2863"/>
      <c r="AEL18" s="2863"/>
      <c r="AEM18" s="2863"/>
      <c r="AEN18" s="2863"/>
      <c r="AEO18" s="2863"/>
      <c r="AEP18" s="2863"/>
      <c r="AEQ18" s="2863"/>
      <c r="AER18" s="2863"/>
      <c r="AES18" s="2863"/>
      <c r="AET18" s="2863"/>
      <c r="AEU18" s="2863"/>
      <c r="AEV18" s="2863"/>
      <c r="AEW18" s="2863"/>
      <c r="AEX18" s="2863"/>
      <c r="AEY18" s="2863"/>
      <c r="AEZ18" s="2863"/>
      <c r="AFA18" s="2863"/>
      <c r="AFB18" s="2863"/>
      <c r="AFC18" s="2863"/>
      <c r="AFD18" s="2863"/>
      <c r="AFE18" s="2863"/>
      <c r="AFF18" s="2863"/>
      <c r="AFG18" s="2863"/>
      <c r="AFH18" s="2863"/>
      <c r="AFI18" s="2863"/>
      <c r="AFJ18" s="2863"/>
      <c r="AFK18" s="2863"/>
      <c r="AFL18" s="2863"/>
      <c r="AFM18" s="2863"/>
      <c r="AFN18" s="2863"/>
      <c r="AFO18" s="2863"/>
      <c r="AFP18" s="2863"/>
      <c r="AFQ18" s="2863"/>
      <c r="AFR18" s="2863"/>
      <c r="AFS18" s="2863"/>
      <c r="AFT18" s="2863"/>
      <c r="AFU18" s="2863"/>
      <c r="AFV18" s="2863"/>
      <c r="AFW18" s="2863"/>
      <c r="AFX18" s="2863"/>
      <c r="AFY18" s="2863"/>
      <c r="AFZ18" s="2863"/>
      <c r="AGA18" s="2863"/>
      <c r="AGB18" s="2863"/>
      <c r="AGC18" s="2863"/>
      <c r="AGD18" s="2863"/>
      <c r="AGE18" s="2863"/>
      <c r="AGF18" s="2863"/>
      <c r="AGG18" s="2863"/>
      <c r="AGH18" s="2863"/>
      <c r="AGI18" s="2863"/>
      <c r="AGJ18" s="2863"/>
      <c r="AGK18" s="2863"/>
      <c r="AGL18" s="2863"/>
      <c r="AGM18" s="2863"/>
      <c r="AGN18" s="2863"/>
      <c r="AGO18" s="2863"/>
      <c r="AGP18" s="2863"/>
      <c r="AGQ18" s="2863"/>
      <c r="AGR18" s="2863"/>
      <c r="AGS18" s="2863"/>
      <c r="AGT18" s="2863"/>
      <c r="AGU18" s="2863"/>
      <c r="AGV18" s="2863"/>
      <c r="AGW18" s="2863"/>
      <c r="AGX18" s="2863"/>
      <c r="AGY18" s="2863"/>
      <c r="AGZ18" s="2863"/>
      <c r="AHA18" s="2863"/>
      <c r="AHB18" s="2863"/>
      <c r="AHC18" s="2863"/>
      <c r="AHD18" s="2863"/>
      <c r="AHE18" s="2863"/>
      <c r="AHF18" s="2863"/>
      <c r="AHG18" s="2863"/>
      <c r="AHH18" s="2863"/>
      <c r="AHI18" s="2863"/>
      <c r="AHJ18" s="2863"/>
      <c r="AHK18" s="2863"/>
      <c r="AHL18" s="2863"/>
      <c r="AHM18" s="2863"/>
      <c r="AHN18" s="2863"/>
      <c r="AHO18" s="2863"/>
      <c r="AHP18" s="2863"/>
      <c r="AHQ18" s="2863"/>
      <c r="AHR18" s="2863"/>
      <c r="AHS18" s="2863"/>
      <c r="AHT18" s="2863"/>
      <c r="AHU18" s="2863"/>
      <c r="AHV18" s="2863"/>
      <c r="AHW18" s="2863"/>
      <c r="AHX18" s="2863"/>
      <c r="AHY18" s="2863"/>
      <c r="AHZ18" s="2863"/>
      <c r="AIA18" s="2863"/>
      <c r="AIB18" s="2863"/>
      <c r="AIC18" s="2863"/>
      <c r="AID18" s="2863"/>
      <c r="AIE18" s="2863"/>
      <c r="AIF18" s="2863"/>
      <c r="AIG18" s="2863"/>
      <c r="AIH18" s="2863"/>
      <c r="AII18" s="2863"/>
      <c r="AIJ18" s="2863"/>
      <c r="AIK18" s="2863"/>
      <c r="AIL18" s="2863"/>
      <c r="AIM18" s="2863"/>
      <c r="AIN18" s="2863"/>
      <c r="AIO18" s="2863"/>
      <c r="AIP18" s="2863"/>
      <c r="AIQ18" s="2863"/>
      <c r="AIR18" s="2863"/>
      <c r="AIS18" s="2863"/>
      <c r="AIT18" s="2863"/>
      <c r="AIU18" s="2863"/>
      <c r="AIV18" s="2863"/>
      <c r="AIW18" s="2863"/>
      <c r="AIX18" s="2863"/>
      <c r="AIY18" s="2863"/>
      <c r="AIZ18" s="2863"/>
      <c r="AJA18" s="2863"/>
      <c r="AJB18" s="2863"/>
      <c r="AJC18" s="2863"/>
      <c r="AJD18" s="2863"/>
      <c r="AJE18" s="2863"/>
      <c r="AJF18" s="2863"/>
      <c r="AJG18" s="2863"/>
      <c r="AJH18" s="2863"/>
      <c r="AJI18" s="2863"/>
      <c r="AJJ18" s="2863"/>
      <c r="AJK18" s="2863"/>
      <c r="AJL18" s="2863"/>
      <c r="AJM18" s="2863"/>
      <c r="AJN18" s="2863"/>
      <c r="AJO18" s="2863"/>
      <c r="AJP18" s="2863"/>
      <c r="AJQ18" s="2863"/>
      <c r="AJR18" s="2863"/>
      <c r="AJS18" s="2863"/>
      <c r="AJT18" s="2863"/>
      <c r="AJU18" s="2863"/>
      <c r="AJV18" s="2863"/>
      <c r="AJW18" s="2863"/>
      <c r="AJX18" s="2863"/>
      <c r="AJY18" s="2863"/>
      <c r="AJZ18" s="2863"/>
      <c r="AKA18" s="2863"/>
      <c r="AKB18" s="2863"/>
      <c r="AKC18" s="2863"/>
      <c r="AKD18" s="2863"/>
      <c r="AKE18" s="2863"/>
      <c r="AKF18" s="2863"/>
      <c r="AKG18" s="2863"/>
      <c r="AKH18" s="2863"/>
      <c r="AKI18" s="2863"/>
      <c r="AKJ18" s="2863"/>
      <c r="AKK18" s="2863"/>
      <c r="AKL18" s="2863"/>
      <c r="AKM18" s="2863"/>
      <c r="AKN18" s="2863"/>
      <c r="AKO18" s="2863"/>
      <c r="AKP18" s="2863"/>
      <c r="AKQ18" s="2863"/>
      <c r="AKR18" s="2863"/>
      <c r="AKS18" s="2863"/>
      <c r="AKT18" s="2863"/>
      <c r="AKU18" s="2863"/>
      <c r="AKV18" s="2863"/>
      <c r="AKW18" s="2863"/>
      <c r="AKX18" s="2863"/>
      <c r="AKY18" s="2863"/>
      <c r="AKZ18" s="2863"/>
      <c r="ALA18" s="2863"/>
      <c r="ALB18" s="2863"/>
      <c r="ALC18" s="2863"/>
      <c r="ALD18" s="2863"/>
      <c r="ALE18" s="2863"/>
      <c r="ALF18" s="2863"/>
      <c r="ALG18" s="2863"/>
      <c r="ALH18" s="2863"/>
      <c r="ALI18" s="2863"/>
      <c r="ALJ18" s="2863"/>
      <c r="ALK18" s="2863"/>
      <c r="ALL18" s="2863"/>
      <c r="ALM18" s="2863"/>
      <c r="ALN18" s="2863"/>
      <c r="ALO18" s="2863"/>
      <c r="ALP18" s="2863"/>
      <c r="ALQ18" s="2863"/>
      <c r="ALR18" s="2863"/>
      <c r="ALS18" s="2863"/>
      <c r="ALT18" s="2863"/>
      <c r="ALU18" s="2863"/>
      <c r="ALV18" s="2863"/>
      <c r="ALW18" s="2863"/>
      <c r="ALX18" s="2863"/>
      <c r="ALY18" s="2863"/>
      <c r="ALZ18" s="2863"/>
      <c r="AMA18" s="2863"/>
      <c r="AMB18" s="2863"/>
      <c r="AMC18" s="2863"/>
      <c r="AMD18" s="2863"/>
      <c r="AME18" s="2863"/>
      <c r="AMF18" s="2863"/>
      <c r="AMG18" s="2863"/>
      <c r="AMH18" s="2863"/>
      <c r="AMI18" s="2863"/>
      <c r="AMJ18" s="2863"/>
      <c r="AMK18" s="2863"/>
      <c r="AML18" s="2863"/>
      <c r="AMM18" s="2863"/>
      <c r="AMN18" s="2863"/>
      <c r="AMO18" s="2863"/>
      <c r="AMP18" s="2863"/>
      <c r="AMQ18" s="2863"/>
      <c r="AMR18" s="2863"/>
      <c r="AMS18" s="2863"/>
      <c r="AMT18" s="2863"/>
      <c r="AMU18" s="2863"/>
      <c r="AMV18" s="2863"/>
      <c r="AMW18" s="2863"/>
      <c r="AMX18" s="2863"/>
      <c r="AMY18" s="2863"/>
      <c r="AMZ18" s="2863"/>
      <c r="ANA18" s="2863"/>
      <c r="ANB18" s="2863"/>
      <c r="ANC18" s="2863"/>
      <c r="AND18" s="2863"/>
      <c r="ANE18" s="2863"/>
      <c r="ANF18" s="2863"/>
      <c r="ANG18" s="2863"/>
      <c r="ANH18" s="2863"/>
      <c r="ANI18" s="2863"/>
      <c r="ANJ18" s="2863"/>
      <c r="ANK18" s="2863"/>
      <c r="ANL18" s="2863"/>
      <c r="ANM18" s="2863"/>
      <c r="ANN18" s="2863"/>
      <c r="ANO18" s="2863"/>
      <c r="ANP18" s="2863"/>
      <c r="ANQ18" s="2863"/>
      <c r="ANR18" s="2863"/>
      <c r="ANS18" s="2863"/>
      <c r="ANT18" s="2863"/>
      <c r="ANU18" s="2863"/>
      <c r="ANV18" s="2863"/>
      <c r="ANW18" s="2863"/>
      <c r="ANX18" s="2863"/>
      <c r="ANY18" s="2863"/>
      <c r="ANZ18" s="2863"/>
      <c r="AOA18" s="2863"/>
      <c r="AOB18" s="2863"/>
      <c r="AOC18" s="2863"/>
      <c r="AOD18" s="2863"/>
      <c r="AOE18" s="2863"/>
      <c r="AOF18" s="2863"/>
      <c r="AOG18" s="2863"/>
      <c r="AOH18" s="2863"/>
      <c r="AOI18" s="2863"/>
      <c r="AOJ18" s="2863"/>
      <c r="AOK18" s="2863"/>
      <c r="AOL18" s="2863"/>
      <c r="AOM18" s="2863"/>
      <c r="AON18" s="2863"/>
      <c r="AOO18" s="2863"/>
      <c r="AOP18" s="2863"/>
      <c r="AOQ18" s="2863"/>
      <c r="AOR18" s="2863"/>
      <c r="AOS18" s="2863"/>
      <c r="AOT18" s="2863"/>
      <c r="AOU18" s="2863"/>
      <c r="AOV18" s="2863"/>
      <c r="AOW18" s="2863"/>
      <c r="AOX18" s="2863"/>
      <c r="AOY18" s="2863"/>
      <c r="AOZ18" s="2863"/>
      <c r="APA18" s="2863"/>
      <c r="APB18" s="2863"/>
      <c r="APC18" s="2863"/>
      <c r="APD18" s="2863"/>
      <c r="APE18" s="2863"/>
      <c r="APF18" s="2863"/>
      <c r="APG18" s="2863"/>
      <c r="APH18" s="2863"/>
      <c r="API18" s="2863"/>
      <c r="APJ18" s="2863"/>
      <c r="APK18" s="2863"/>
      <c r="APL18" s="2863"/>
      <c r="APM18" s="2863"/>
      <c r="APN18" s="2863"/>
      <c r="APO18" s="2863"/>
      <c r="APP18" s="2863"/>
      <c r="APQ18" s="2863"/>
      <c r="APR18" s="2863"/>
      <c r="APS18" s="2863"/>
      <c r="APT18" s="2863"/>
      <c r="APU18" s="2863"/>
      <c r="APV18" s="2863"/>
      <c r="APW18" s="2863"/>
      <c r="APX18" s="2863"/>
      <c r="APY18" s="2863"/>
      <c r="APZ18" s="2863"/>
      <c r="AQA18" s="2863"/>
      <c r="AQB18" s="2863"/>
      <c r="AQC18" s="2863"/>
      <c r="AQD18" s="2863"/>
      <c r="AQE18" s="2863"/>
      <c r="AQF18" s="2863"/>
      <c r="AQG18" s="2863"/>
      <c r="AQH18" s="2863"/>
      <c r="AQI18" s="2863"/>
      <c r="AQJ18" s="2863"/>
      <c r="AQK18" s="2863"/>
      <c r="AQL18" s="2863"/>
      <c r="AQM18" s="2863"/>
      <c r="AQN18" s="2863"/>
      <c r="AQO18" s="2863"/>
      <c r="AQP18" s="2863"/>
      <c r="AQQ18" s="2863"/>
      <c r="AQR18" s="2863"/>
      <c r="AQS18" s="2863"/>
      <c r="AQT18" s="2863"/>
      <c r="AQU18" s="2863"/>
      <c r="AQV18" s="2863"/>
      <c r="AQW18" s="2863"/>
      <c r="AQX18" s="2863"/>
      <c r="AQY18" s="2863"/>
      <c r="AQZ18" s="2863"/>
      <c r="ARA18" s="2863"/>
      <c r="ARB18" s="2863"/>
      <c r="ARC18" s="2863"/>
      <c r="ARD18" s="2863"/>
      <c r="ARE18" s="2863"/>
      <c r="ARF18" s="2863"/>
      <c r="ARG18" s="2863"/>
      <c r="ARH18" s="2863"/>
      <c r="ARI18" s="2863"/>
      <c r="ARJ18" s="2863"/>
      <c r="ARK18" s="2863"/>
      <c r="ARL18" s="2863"/>
      <c r="ARM18" s="2863"/>
      <c r="ARN18" s="2863"/>
      <c r="ARO18" s="2863"/>
      <c r="ARP18" s="2863"/>
      <c r="ARQ18" s="2863"/>
      <c r="ARR18" s="2863"/>
      <c r="ARS18" s="2863"/>
      <c r="ART18" s="2863"/>
      <c r="ARU18" s="2863"/>
      <c r="ARV18" s="2863"/>
      <c r="ARW18" s="2863"/>
      <c r="ARX18" s="2863"/>
      <c r="ARY18" s="2863"/>
      <c r="ARZ18" s="2863"/>
      <c r="ASA18" s="2863"/>
      <c r="ASB18" s="2863"/>
      <c r="ASC18" s="2863"/>
      <c r="ASD18" s="2863"/>
      <c r="ASE18" s="2863"/>
      <c r="ASF18" s="2863"/>
      <c r="ASG18" s="2863"/>
      <c r="ASH18" s="2863"/>
      <c r="ASI18" s="2863"/>
      <c r="ASJ18" s="2863"/>
      <c r="ASK18" s="2863"/>
      <c r="ASL18" s="2863"/>
      <c r="ASM18" s="2863"/>
      <c r="ASN18" s="2863"/>
      <c r="ASO18" s="2863"/>
      <c r="ASP18" s="2863"/>
      <c r="ASQ18" s="2863"/>
      <c r="ASR18" s="2863"/>
      <c r="ASS18" s="2863"/>
      <c r="AST18" s="2863"/>
      <c r="ASU18" s="2863"/>
      <c r="ASV18" s="2863"/>
      <c r="ASW18" s="2863"/>
      <c r="ASX18" s="2863"/>
      <c r="ASY18" s="2863"/>
      <c r="ASZ18" s="2863"/>
      <c r="ATA18" s="2863"/>
      <c r="ATB18" s="2863"/>
      <c r="ATC18" s="2863"/>
      <c r="ATD18" s="2863"/>
      <c r="ATE18" s="2863"/>
      <c r="ATF18" s="2863"/>
      <c r="ATG18" s="2863"/>
      <c r="ATH18" s="2863"/>
      <c r="ATI18" s="2863"/>
      <c r="ATJ18" s="2863"/>
      <c r="ATK18" s="2863"/>
      <c r="ATL18" s="2863"/>
      <c r="ATM18" s="2863"/>
      <c r="ATN18" s="2863"/>
      <c r="ATO18" s="2863"/>
      <c r="ATP18" s="2863"/>
      <c r="ATQ18" s="2863"/>
      <c r="ATR18" s="2863"/>
      <c r="ATS18" s="2863"/>
      <c r="ATT18" s="2863"/>
      <c r="ATU18" s="2863"/>
      <c r="ATV18" s="2863"/>
      <c r="ATW18" s="2863"/>
      <c r="ATX18" s="2863"/>
      <c r="ATY18" s="2863"/>
      <c r="ATZ18" s="2863"/>
      <c r="AUA18" s="2863"/>
      <c r="AUB18" s="2863"/>
      <c r="AUC18" s="2863"/>
      <c r="AUD18" s="2863"/>
      <c r="AUE18" s="2863"/>
      <c r="AUF18" s="2863"/>
      <c r="AUG18" s="2863"/>
      <c r="AUH18" s="2863"/>
      <c r="AUI18" s="2863"/>
      <c r="AUJ18" s="2863"/>
      <c r="AUK18" s="2863"/>
      <c r="AUL18" s="2863"/>
      <c r="AUM18" s="2863"/>
      <c r="AUN18" s="2863"/>
      <c r="AUO18" s="2863"/>
      <c r="AUP18" s="2863"/>
      <c r="AUQ18" s="2863"/>
      <c r="AUR18" s="2863"/>
      <c r="AUS18" s="2863"/>
      <c r="AUT18" s="2863"/>
      <c r="AUU18" s="2863"/>
      <c r="AUV18" s="2863"/>
      <c r="AUW18" s="2863"/>
      <c r="AUX18" s="2863"/>
      <c r="AUY18" s="2863"/>
      <c r="AUZ18" s="2863"/>
      <c r="AVA18" s="2863"/>
      <c r="AVB18" s="2863"/>
      <c r="AVC18" s="2863"/>
      <c r="AVD18" s="2863"/>
      <c r="AVE18" s="2863"/>
      <c r="AVF18" s="2863"/>
      <c r="AVG18" s="2863"/>
      <c r="AVH18" s="2863"/>
      <c r="AVI18" s="2863"/>
      <c r="AVJ18" s="2863"/>
      <c r="AVK18" s="2863"/>
      <c r="AVL18" s="2863"/>
      <c r="AVM18" s="2863"/>
      <c r="AVN18" s="2863"/>
      <c r="AVO18" s="2863"/>
      <c r="AVP18" s="2863"/>
      <c r="AVQ18" s="2863"/>
      <c r="AVR18" s="2863"/>
      <c r="AVS18" s="2863"/>
      <c r="AVT18" s="2863"/>
      <c r="AVU18" s="2863"/>
      <c r="AVV18" s="2863"/>
      <c r="AVW18" s="2863"/>
      <c r="AVX18" s="2863"/>
      <c r="AVY18" s="2863"/>
      <c r="AVZ18" s="2863"/>
      <c r="AWA18" s="2863"/>
      <c r="AWB18" s="2863"/>
      <c r="AWC18" s="2863"/>
      <c r="AWD18" s="2863"/>
      <c r="AWE18" s="2863"/>
      <c r="AWF18" s="2863"/>
      <c r="AWG18" s="2863"/>
      <c r="AWH18" s="2863"/>
      <c r="AWI18" s="2863"/>
      <c r="AWJ18" s="2863"/>
      <c r="AWK18" s="2863"/>
      <c r="AWL18" s="2863"/>
      <c r="AWM18" s="2863"/>
      <c r="AWN18" s="2863"/>
      <c r="AWO18" s="2863"/>
      <c r="AWP18" s="2863"/>
      <c r="AWQ18" s="2863"/>
      <c r="AWR18" s="2863"/>
      <c r="AWS18" s="2863"/>
      <c r="AWT18" s="2863"/>
      <c r="AWU18" s="2863"/>
      <c r="AWV18" s="2863"/>
      <c r="AWW18" s="2863"/>
      <c r="AWX18" s="2863"/>
      <c r="AWY18" s="2863"/>
      <c r="AWZ18" s="2863"/>
      <c r="AXA18" s="2863"/>
      <c r="AXB18" s="2863"/>
      <c r="AXC18" s="2863"/>
      <c r="AXD18" s="2863"/>
      <c r="AXE18" s="2863"/>
      <c r="AXF18" s="2863"/>
      <c r="AXG18" s="2863"/>
      <c r="AXH18" s="2863"/>
      <c r="AXI18" s="2863"/>
      <c r="AXJ18" s="2863"/>
      <c r="AXK18" s="2863"/>
      <c r="AXL18" s="2863"/>
      <c r="AXM18" s="2863"/>
      <c r="AXN18" s="2863"/>
      <c r="AXO18" s="2863"/>
      <c r="AXP18" s="2863"/>
      <c r="AXQ18" s="2863"/>
      <c r="AXR18" s="2863"/>
      <c r="AXS18" s="2863"/>
      <c r="AXT18" s="2863"/>
      <c r="AXU18" s="2863"/>
      <c r="AXV18" s="2863"/>
      <c r="AXW18" s="2863"/>
      <c r="AXX18" s="2863"/>
      <c r="AXY18" s="2863"/>
      <c r="AXZ18" s="2863"/>
      <c r="AYA18" s="2863"/>
      <c r="AYB18" s="2863"/>
      <c r="AYC18" s="2863"/>
      <c r="AYD18" s="2863"/>
      <c r="AYE18" s="2863"/>
      <c r="AYF18" s="2863"/>
      <c r="AYG18" s="2863"/>
      <c r="AYH18" s="2863"/>
      <c r="AYI18" s="2863"/>
      <c r="AYJ18" s="2863"/>
      <c r="AYK18" s="2863"/>
      <c r="AYL18" s="2863"/>
      <c r="AYM18" s="2863"/>
      <c r="AYN18" s="2863"/>
      <c r="AYO18" s="2863"/>
      <c r="AYP18" s="2863"/>
      <c r="AYQ18" s="2863"/>
      <c r="AYR18" s="2863"/>
      <c r="AYS18" s="2863"/>
      <c r="AYT18" s="2863"/>
      <c r="AYU18" s="2863"/>
      <c r="AYV18" s="2863"/>
      <c r="AYW18" s="2863"/>
      <c r="AYX18" s="2863"/>
      <c r="AYY18" s="2863"/>
      <c r="AYZ18" s="2863"/>
      <c r="AZA18" s="2863"/>
      <c r="AZB18" s="2863"/>
      <c r="AZC18" s="2863"/>
      <c r="AZD18" s="2863"/>
      <c r="AZE18" s="2863"/>
      <c r="AZF18" s="2863"/>
      <c r="AZG18" s="2863"/>
      <c r="AZH18" s="2863"/>
      <c r="AZI18" s="2863"/>
      <c r="AZJ18" s="2863"/>
      <c r="AZK18" s="2863"/>
      <c r="AZL18" s="2863"/>
      <c r="AZM18" s="2863"/>
      <c r="AZN18" s="2863"/>
      <c r="AZO18" s="2863"/>
      <c r="AZP18" s="2863"/>
      <c r="AZQ18" s="2863"/>
      <c r="AZR18" s="2863"/>
      <c r="AZS18" s="2863"/>
      <c r="AZT18" s="2863"/>
      <c r="AZU18" s="2863"/>
      <c r="AZV18" s="2863"/>
      <c r="AZW18" s="2863"/>
      <c r="AZX18" s="2863"/>
      <c r="AZY18" s="2863"/>
      <c r="AZZ18" s="2863"/>
      <c r="BAA18" s="2863"/>
      <c r="BAB18" s="2863"/>
      <c r="BAC18" s="2863"/>
      <c r="BAD18" s="2863"/>
      <c r="BAE18" s="2863"/>
      <c r="BAF18" s="2863"/>
      <c r="BAG18" s="2863"/>
      <c r="BAH18" s="2863"/>
      <c r="BAI18" s="2863"/>
      <c r="BAJ18" s="2863"/>
      <c r="BAK18" s="2863"/>
      <c r="BAL18" s="2863"/>
      <c r="BAM18" s="2863"/>
      <c r="BAN18" s="2863"/>
      <c r="BAO18" s="2863"/>
      <c r="BAP18" s="2863"/>
      <c r="BAQ18" s="2863"/>
      <c r="BAR18" s="2863"/>
      <c r="BAS18" s="2863"/>
      <c r="BAT18" s="2863"/>
      <c r="BAU18" s="2863"/>
      <c r="BAV18" s="2863"/>
      <c r="BAW18" s="2863"/>
      <c r="BAX18" s="2863"/>
      <c r="BAY18" s="2863"/>
      <c r="BAZ18" s="2863"/>
      <c r="BBA18" s="2863"/>
      <c r="BBB18" s="2863"/>
      <c r="BBC18" s="2863"/>
      <c r="BBD18" s="2863"/>
      <c r="BBE18" s="2863"/>
      <c r="BBF18" s="2863"/>
      <c r="BBG18" s="2863"/>
      <c r="BBH18" s="2863"/>
      <c r="BBI18" s="2863"/>
      <c r="BBJ18" s="2863"/>
      <c r="BBK18" s="2863"/>
      <c r="BBL18" s="2863"/>
      <c r="BBM18" s="2863"/>
      <c r="BBN18" s="2863"/>
      <c r="BBO18" s="2863"/>
      <c r="BBP18" s="2863"/>
      <c r="BBQ18" s="2863"/>
      <c r="BBR18" s="2863"/>
      <c r="BBS18" s="2863"/>
      <c r="BBT18" s="2863"/>
      <c r="BBU18" s="2863"/>
      <c r="BBV18" s="2863"/>
      <c r="BBW18" s="2863"/>
      <c r="BBX18" s="2863"/>
      <c r="BBY18" s="2863"/>
      <c r="BBZ18" s="2863"/>
      <c r="BCA18" s="2863"/>
      <c r="BCB18" s="2863"/>
      <c r="BCC18" s="2863"/>
      <c r="BCD18" s="2863"/>
      <c r="BCE18" s="2863"/>
      <c r="BCF18" s="2863"/>
      <c r="BCG18" s="2863"/>
      <c r="BCH18" s="2863"/>
      <c r="BCI18" s="2863"/>
      <c r="BCJ18" s="2863"/>
      <c r="BCK18" s="2863"/>
      <c r="BCL18" s="2863"/>
      <c r="BCM18" s="2863"/>
      <c r="BCN18" s="2863"/>
      <c r="BCO18" s="2863"/>
      <c r="BCP18" s="2863"/>
      <c r="BCQ18" s="2863"/>
      <c r="BCR18" s="2863"/>
      <c r="BCS18" s="2863"/>
      <c r="BCT18" s="2863"/>
      <c r="BCU18" s="2863"/>
      <c r="BCV18" s="2863"/>
      <c r="BCW18" s="2863"/>
      <c r="BCX18" s="2863"/>
      <c r="BCY18" s="2863"/>
      <c r="BCZ18" s="2863"/>
      <c r="BDA18" s="2863"/>
      <c r="BDB18" s="2863"/>
      <c r="BDC18" s="2863"/>
      <c r="BDD18" s="2863"/>
      <c r="BDE18" s="2863"/>
      <c r="BDF18" s="2863"/>
      <c r="BDG18" s="2863"/>
      <c r="BDH18" s="2863"/>
      <c r="BDI18" s="2863"/>
      <c r="BDJ18" s="2863"/>
      <c r="BDK18" s="2863"/>
      <c r="BDL18" s="2863"/>
      <c r="BDM18" s="2863"/>
      <c r="BDN18" s="2863"/>
      <c r="BDO18" s="2863"/>
      <c r="BDP18" s="2863"/>
      <c r="BDQ18" s="2863"/>
      <c r="BDR18" s="2863"/>
      <c r="BDS18" s="2863"/>
      <c r="BDT18" s="2863"/>
      <c r="BDU18" s="2863"/>
      <c r="BDV18" s="2863"/>
      <c r="BDW18" s="2863"/>
      <c r="BDX18" s="2863"/>
      <c r="BDY18" s="2863"/>
      <c r="BDZ18" s="2863"/>
      <c r="BEA18" s="2863"/>
      <c r="BEB18" s="2863"/>
      <c r="BEC18" s="2863"/>
      <c r="BED18" s="2863"/>
      <c r="BEE18" s="2863"/>
      <c r="BEF18" s="2863"/>
      <c r="BEG18" s="2863"/>
      <c r="BEH18" s="2863"/>
      <c r="BEI18" s="2863"/>
      <c r="BEJ18" s="2863"/>
      <c r="BEK18" s="2863"/>
      <c r="BEL18" s="2863"/>
      <c r="BEM18" s="2863"/>
      <c r="BEN18" s="2863"/>
      <c r="BEO18" s="2863"/>
      <c r="BEP18" s="2863"/>
      <c r="BEQ18" s="2863"/>
      <c r="BER18" s="2863"/>
      <c r="BES18" s="2863"/>
      <c r="BET18" s="2863"/>
      <c r="BEU18" s="2863"/>
      <c r="BEV18" s="2863"/>
      <c r="BEW18" s="2863"/>
      <c r="BEX18" s="2863"/>
      <c r="BEY18" s="2863"/>
      <c r="BEZ18" s="2863"/>
      <c r="BFA18" s="2863"/>
      <c r="BFB18" s="2863"/>
      <c r="BFC18" s="2863"/>
      <c r="BFD18" s="2863"/>
      <c r="BFE18" s="2863"/>
      <c r="BFF18" s="2863"/>
      <c r="BFG18" s="2863"/>
      <c r="BFH18" s="2863"/>
      <c r="BFI18" s="2863"/>
      <c r="BFJ18" s="2863"/>
      <c r="BFK18" s="2863"/>
      <c r="BFL18" s="2863"/>
      <c r="BFM18" s="2863"/>
      <c r="BFN18" s="2863"/>
      <c r="BFO18" s="2863"/>
      <c r="BFP18" s="2863"/>
      <c r="BFQ18" s="2863"/>
      <c r="BFR18" s="2863"/>
      <c r="BFS18" s="2863"/>
      <c r="BFT18" s="2863"/>
      <c r="BFU18" s="2863"/>
      <c r="BFV18" s="2863"/>
      <c r="BFW18" s="2863"/>
      <c r="BFX18" s="2863"/>
      <c r="BFY18" s="2863"/>
      <c r="BFZ18" s="2863"/>
      <c r="BGA18" s="2863"/>
      <c r="BGB18" s="2863"/>
      <c r="BGC18" s="2863"/>
      <c r="BGD18" s="2863"/>
      <c r="BGE18" s="2863"/>
      <c r="BGF18" s="2863"/>
      <c r="BGG18" s="2863"/>
      <c r="BGH18" s="2863"/>
      <c r="BGI18" s="2863"/>
      <c r="BGJ18" s="2863"/>
      <c r="BGK18" s="2863"/>
      <c r="BGL18" s="2863"/>
      <c r="BGM18" s="2863"/>
      <c r="BGN18" s="2863"/>
      <c r="BGO18" s="2863"/>
      <c r="BGP18" s="2863"/>
      <c r="BGQ18" s="2863"/>
      <c r="BGR18" s="2863"/>
      <c r="BGS18" s="2863"/>
      <c r="BGT18" s="2863"/>
      <c r="BGU18" s="2863"/>
      <c r="BGV18" s="2863"/>
      <c r="BGW18" s="2863"/>
      <c r="BGX18" s="2863"/>
      <c r="BGY18" s="2863"/>
      <c r="BGZ18" s="2863"/>
      <c r="BHA18" s="2863"/>
      <c r="BHB18" s="2863"/>
      <c r="BHC18" s="2863"/>
      <c r="BHD18" s="2863"/>
      <c r="BHE18" s="2863"/>
      <c r="BHF18" s="2863"/>
      <c r="BHG18" s="2863"/>
      <c r="BHH18" s="2863"/>
      <c r="BHI18" s="2863"/>
      <c r="BHJ18" s="2863"/>
      <c r="BHK18" s="2863"/>
      <c r="BHL18" s="2863"/>
      <c r="BHM18" s="2863"/>
      <c r="BHN18" s="2863"/>
      <c r="BHO18" s="2863"/>
      <c r="BHP18" s="2863"/>
      <c r="BHQ18" s="2863"/>
      <c r="BHR18" s="2863"/>
      <c r="BHS18" s="2863"/>
      <c r="BHT18" s="2863"/>
      <c r="BHU18" s="2863"/>
      <c r="BHV18" s="2863"/>
      <c r="BHW18" s="2863"/>
      <c r="BHX18" s="2863"/>
      <c r="BHY18" s="2863"/>
      <c r="BHZ18" s="2863"/>
      <c r="BIA18" s="2863"/>
      <c r="BIB18" s="2863"/>
      <c r="BIC18" s="2863"/>
      <c r="BID18" s="2863"/>
      <c r="BIE18" s="2863"/>
      <c r="BIF18" s="2863"/>
      <c r="BIG18" s="2863"/>
      <c r="BIH18" s="2863"/>
      <c r="BII18" s="2863"/>
      <c r="BIJ18" s="2863"/>
      <c r="BIK18" s="2863"/>
      <c r="BIL18" s="2863"/>
      <c r="BIM18" s="2863"/>
      <c r="BIN18" s="2863"/>
      <c r="BIO18" s="2863"/>
      <c r="BIP18" s="2863"/>
      <c r="BIQ18" s="2863"/>
      <c r="BIR18" s="2863"/>
      <c r="BIS18" s="2863"/>
      <c r="BIT18" s="2863"/>
      <c r="BIU18" s="2863"/>
      <c r="BIV18" s="2863"/>
      <c r="BIW18" s="2863"/>
      <c r="BIX18" s="2863"/>
      <c r="BIY18" s="2863"/>
      <c r="BIZ18" s="2863"/>
      <c r="BJA18" s="2863"/>
      <c r="BJB18" s="2863"/>
      <c r="BJC18" s="2863"/>
      <c r="BJD18" s="2863"/>
      <c r="BJE18" s="2863"/>
      <c r="BJF18" s="2863"/>
      <c r="BJG18" s="2863"/>
      <c r="BJH18" s="2863"/>
      <c r="BJI18" s="2863"/>
      <c r="BJJ18" s="2863"/>
      <c r="BJK18" s="2863"/>
      <c r="BJL18" s="2863"/>
      <c r="BJM18" s="2863"/>
      <c r="BJN18" s="2863"/>
      <c r="BJO18" s="2863"/>
      <c r="BJP18" s="2863"/>
      <c r="BJQ18" s="2863"/>
      <c r="BJR18" s="2863"/>
      <c r="BJS18" s="2863"/>
      <c r="BJT18" s="2863"/>
      <c r="BJU18" s="2863"/>
      <c r="BJV18" s="2863"/>
      <c r="BJW18" s="2863"/>
      <c r="BJX18" s="2863"/>
      <c r="BJY18" s="2863"/>
      <c r="BJZ18" s="2863"/>
      <c r="BKA18" s="2863"/>
      <c r="BKB18" s="2863"/>
      <c r="BKC18" s="2863"/>
      <c r="BKD18" s="2863"/>
      <c r="BKE18" s="2863"/>
      <c r="BKF18" s="2863"/>
      <c r="BKG18" s="2863"/>
      <c r="BKH18" s="2863"/>
      <c r="BKI18" s="2863"/>
      <c r="BKJ18" s="2863"/>
      <c r="BKK18" s="2863"/>
      <c r="BKL18" s="2863"/>
      <c r="BKM18" s="2863"/>
      <c r="BKN18" s="2863"/>
      <c r="BKO18" s="2863"/>
      <c r="BKP18" s="2863"/>
      <c r="BKQ18" s="2863"/>
      <c r="BKR18" s="2863"/>
      <c r="BKS18" s="2863"/>
      <c r="BKT18" s="2863"/>
      <c r="BKU18" s="2863"/>
      <c r="BKV18" s="2863"/>
      <c r="BKW18" s="2863"/>
      <c r="BKX18" s="2863"/>
      <c r="BKY18" s="2863"/>
      <c r="BKZ18" s="2863"/>
      <c r="BLA18" s="2863"/>
      <c r="BLB18" s="2863"/>
      <c r="BLC18" s="2863"/>
      <c r="BLD18" s="2863"/>
      <c r="BLE18" s="2863"/>
      <c r="BLF18" s="2863"/>
      <c r="BLG18" s="2863"/>
      <c r="BLH18" s="2863"/>
      <c r="BLI18" s="2863"/>
      <c r="BLJ18" s="2863"/>
      <c r="BLK18" s="2863"/>
      <c r="BLL18" s="2863"/>
      <c r="BLM18" s="2863"/>
      <c r="BLN18" s="2863"/>
      <c r="BLO18" s="2863"/>
      <c r="BLP18" s="2863"/>
      <c r="BLQ18" s="2863"/>
      <c r="BLR18" s="2863"/>
      <c r="BLS18" s="2863"/>
      <c r="BLT18" s="2863"/>
      <c r="BLU18" s="2863"/>
      <c r="BLV18" s="2863"/>
      <c r="BLW18" s="2863"/>
      <c r="BLX18" s="2863"/>
      <c r="BLY18" s="2863"/>
      <c r="BLZ18" s="2863"/>
      <c r="BMA18" s="2863"/>
      <c r="BMB18" s="2863"/>
      <c r="BMC18" s="2863"/>
      <c r="BMD18" s="2863"/>
      <c r="BME18" s="2863"/>
      <c r="BMF18" s="2863"/>
      <c r="BMG18" s="2863"/>
      <c r="BMH18" s="2863"/>
      <c r="BMI18" s="2863"/>
      <c r="BMJ18" s="2863"/>
      <c r="BMK18" s="2863"/>
      <c r="BML18" s="2863"/>
      <c r="BMM18" s="2863"/>
      <c r="BMN18" s="2863"/>
      <c r="BMO18" s="2863"/>
      <c r="BMP18" s="2863"/>
      <c r="BMQ18" s="2863"/>
      <c r="BMR18" s="2863"/>
      <c r="BMS18" s="2863"/>
      <c r="BMT18" s="2863"/>
      <c r="BMU18" s="2863"/>
      <c r="BMV18" s="2863"/>
      <c r="BMW18" s="2863"/>
      <c r="BMX18" s="2863"/>
      <c r="BMY18" s="2863"/>
      <c r="BMZ18" s="2863"/>
      <c r="BNA18" s="2863"/>
      <c r="BNB18" s="2863"/>
      <c r="BNC18" s="2863"/>
      <c r="BND18" s="2863"/>
      <c r="BNE18" s="2863"/>
      <c r="BNF18" s="2863"/>
      <c r="BNG18" s="2863"/>
      <c r="BNH18" s="2863"/>
      <c r="BNI18" s="2863"/>
      <c r="BNJ18" s="2863"/>
      <c r="BNK18" s="2863"/>
      <c r="BNL18" s="2863"/>
      <c r="BNM18" s="2863"/>
      <c r="BNN18" s="2863"/>
      <c r="BNO18" s="2863"/>
      <c r="BNP18" s="2863"/>
      <c r="BNQ18" s="2863"/>
      <c r="BNR18" s="2863"/>
      <c r="BNS18" s="2863"/>
      <c r="BNT18" s="2863"/>
      <c r="BNU18" s="2863"/>
      <c r="BNV18" s="2863"/>
      <c r="BNW18" s="2863"/>
      <c r="BNX18" s="2863"/>
      <c r="BNY18" s="2863"/>
      <c r="BNZ18" s="2863"/>
      <c r="BOA18" s="2863"/>
      <c r="BOB18" s="2863"/>
      <c r="BOC18" s="2863"/>
      <c r="BOD18" s="2863"/>
      <c r="BOE18" s="2863"/>
      <c r="BOF18" s="2863"/>
      <c r="BOG18" s="2863"/>
      <c r="BOH18" s="2863"/>
      <c r="BOI18" s="2863"/>
      <c r="BOJ18" s="2863"/>
      <c r="BOK18" s="2863"/>
      <c r="BOL18" s="2863"/>
      <c r="BOM18" s="2863"/>
      <c r="BON18" s="2863"/>
      <c r="BOO18" s="2863"/>
      <c r="BOP18" s="2863"/>
      <c r="BOQ18" s="2863"/>
      <c r="BOR18" s="2863"/>
      <c r="BOS18" s="2863"/>
      <c r="BOT18" s="2863"/>
      <c r="BOU18" s="2863"/>
      <c r="BOV18" s="2863"/>
      <c r="BOW18" s="2863"/>
      <c r="BOX18" s="2863"/>
      <c r="BOY18" s="2863"/>
      <c r="BOZ18" s="2863"/>
      <c r="BPA18" s="2863"/>
      <c r="BPB18" s="2863"/>
      <c r="BPC18" s="2863"/>
      <c r="BPD18" s="2863"/>
      <c r="BPE18" s="2863"/>
      <c r="BPF18" s="2863"/>
      <c r="BPG18" s="2863"/>
      <c r="BPH18" s="2863"/>
      <c r="BPI18" s="2863"/>
      <c r="BPJ18" s="2863"/>
      <c r="BPK18" s="2863"/>
      <c r="BPL18" s="2863"/>
      <c r="BPM18" s="2863"/>
      <c r="BPN18" s="2863"/>
      <c r="BPO18" s="2863"/>
      <c r="BPP18" s="2863"/>
      <c r="BPQ18" s="2863"/>
      <c r="BPR18" s="2863"/>
      <c r="BPS18" s="2863"/>
      <c r="BPT18" s="2863"/>
      <c r="BPU18" s="2863"/>
      <c r="BPV18" s="2863"/>
      <c r="BPW18" s="2863"/>
      <c r="BPX18" s="2863"/>
      <c r="BPY18" s="2863"/>
      <c r="BPZ18" s="2863"/>
      <c r="BQA18" s="2863"/>
      <c r="BQB18" s="2863"/>
      <c r="BQC18" s="2863"/>
      <c r="BQD18" s="2863"/>
      <c r="BQE18" s="2863"/>
      <c r="BQF18" s="2863"/>
      <c r="BQG18" s="2863"/>
      <c r="BQH18" s="2863"/>
      <c r="BQI18" s="2863"/>
      <c r="BQJ18" s="2863"/>
      <c r="BQK18" s="2863"/>
      <c r="BQL18" s="2863"/>
      <c r="BQM18" s="2863"/>
      <c r="BQN18" s="2863"/>
      <c r="BQO18" s="2863"/>
      <c r="BQP18" s="2863"/>
      <c r="BQQ18" s="2863"/>
      <c r="BQR18" s="2863"/>
      <c r="BQS18" s="2863"/>
      <c r="BQT18" s="2863"/>
      <c r="BQU18" s="2863"/>
      <c r="BQV18" s="2863"/>
      <c r="BQW18" s="2863"/>
      <c r="BQX18" s="2863"/>
      <c r="BQY18" s="2863"/>
      <c r="BQZ18" s="2863"/>
      <c r="BRA18" s="2863"/>
      <c r="BRB18" s="2863"/>
      <c r="BRC18" s="2863"/>
      <c r="BRD18" s="2863"/>
      <c r="BRE18" s="2863"/>
      <c r="BRF18" s="2863"/>
      <c r="BRG18" s="2863"/>
      <c r="BRH18" s="2863"/>
      <c r="BRI18" s="2863"/>
      <c r="BRJ18" s="2863"/>
      <c r="BRK18" s="2863"/>
      <c r="BRL18" s="2863"/>
      <c r="BRM18" s="2863"/>
      <c r="BRN18" s="2863"/>
      <c r="BRO18" s="2863"/>
      <c r="BRP18" s="2863"/>
      <c r="BRQ18" s="2863"/>
      <c r="BRR18" s="2863"/>
      <c r="BRS18" s="2863"/>
      <c r="BRT18" s="2863"/>
      <c r="BRU18" s="2863"/>
      <c r="BRV18" s="2863"/>
      <c r="BRW18" s="2863"/>
      <c r="BRX18" s="2863"/>
      <c r="BRY18" s="2863"/>
      <c r="BRZ18" s="2863"/>
      <c r="BSA18" s="2863"/>
      <c r="BSB18" s="2863"/>
      <c r="BSC18" s="2863"/>
      <c r="BSD18" s="2863"/>
      <c r="BSE18" s="2863"/>
      <c r="BSF18" s="2863"/>
      <c r="BSG18" s="2863"/>
      <c r="BSH18" s="2863"/>
      <c r="BSI18" s="2863"/>
      <c r="BSJ18" s="2863"/>
      <c r="BSK18" s="2863"/>
      <c r="BSL18" s="2863"/>
      <c r="BSM18" s="2863"/>
      <c r="BSN18" s="2863"/>
      <c r="BSO18" s="2863"/>
      <c r="BSP18" s="2863"/>
      <c r="BSQ18" s="2863"/>
      <c r="BSR18" s="2863"/>
      <c r="BSS18" s="2863"/>
      <c r="BST18" s="2863"/>
      <c r="BSU18" s="2863"/>
      <c r="BSV18" s="2863"/>
      <c r="BSW18" s="2863"/>
      <c r="BSX18" s="2863"/>
      <c r="BSY18" s="2863"/>
      <c r="BSZ18" s="2863"/>
      <c r="BTA18" s="2863"/>
      <c r="BTB18" s="2863"/>
      <c r="BTC18" s="2863"/>
      <c r="BTD18" s="2863"/>
      <c r="BTE18" s="2863"/>
      <c r="BTF18" s="2863"/>
      <c r="BTG18" s="2863"/>
      <c r="BTH18" s="2863"/>
      <c r="BTI18" s="2863"/>
      <c r="BTJ18" s="2863"/>
      <c r="BTK18" s="2863"/>
      <c r="BTL18" s="2863"/>
      <c r="BTM18" s="2863"/>
      <c r="BTN18" s="2863"/>
      <c r="BTO18" s="2863"/>
      <c r="BTP18" s="2863"/>
      <c r="BTQ18" s="2863"/>
      <c r="BTR18" s="2863"/>
      <c r="BTS18" s="2863"/>
      <c r="BTT18" s="2863"/>
      <c r="BTU18" s="2863"/>
      <c r="BTV18" s="2863"/>
      <c r="BTW18" s="2863"/>
      <c r="BTX18" s="2863"/>
      <c r="BTY18" s="2863"/>
      <c r="BTZ18" s="2863"/>
      <c r="BUA18" s="2863"/>
      <c r="BUB18" s="2863"/>
      <c r="BUC18" s="2863"/>
      <c r="BUD18" s="2863"/>
      <c r="BUE18" s="2863"/>
      <c r="BUF18" s="2863"/>
      <c r="BUG18" s="2863"/>
      <c r="BUH18" s="2863"/>
      <c r="BUI18" s="2863"/>
      <c r="BUJ18" s="2863"/>
      <c r="BUK18" s="2863"/>
      <c r="BUL18" s="2863"/>
      <c r="BUM18" s="2863"/>
      <c r="BUN18" s="2863"/>
      <c r="BUO18" s="2863"/>
      <c r="BUP18" s="2863"/>
      <c r="BUQ18" s="2863"/>
      <c r="BUR18" s="2863"/>
      <c r="BUS18" s="2863"/>
      <c r="BUT18" s="2863"/>
      <c r="BUU18" s="2863"/>
      <c r="BUV18" s="2863"/>
      <c r="BUW18" s="2863"/>
      <c r="BUX18" s="2863"/>
      <c r="BUY18" s="2863"/>
      <c r="BUZ18" s="2863"/>
      <c r="BVA18" s="2863"/>
      <c r="BVB18" s="2863"/>
      <c r="BVC18" s="2863"/>
      <c r="BVD18" s="2863"/>
      <c r="BVE18" s="2863"/>
      <c r="BVF18" s="2863"/>
      <c r="BVG18" s="2863"/>
      <c r="BVH18" s="2863"/>
      <c r="BVI18" s="2863"/>
      <c r="BVJ18" s="2863"/>
      <c r="BVK18" s="2863"/>
      <c r="BVL18" s="2863"/>
      <c r="BVM18" s="2863"/>
      <c r="BVN18" s="2863"/>
      <c r="BVO18" s="2863"/>
      <c r="BVP18" s="2863"/>
      <c r="BVQ18" s="2863"/>
      <c r="BVR18" s="2863"/>
      <c r="BVS18" s="2863"/>
      <c r="BVT18" s="2863"/>
      <c r="BVU18" s="2863"/>
      <c r="BVV18" s="2863"/>
      <c r="BVW18" s="2863"/>
      <c r="BVX18" s="2863"/>
      <c r="BVY18" s="2863"/>
      <c r="BVZ18" s="2863"/>
      <c r="BWA18" s="2863"/>
      <c r="BWB18" s="2863"/>
      <c r="BWC18" s="2863"/>
      <c r="BWD18" s="2863"/>
      <c r="BWE18" s="2863"/>
      <c r="BWF18" s="2863"/>
      <c r="BWG18" s="2863"/>
      <c r="BWH18" s="2863"/>
      <c r="BWI18" s="2863"/>
      <c r="BWJ18" s="2863"/>
      <c r="BWK18" s="2863"/>
      <c r="BWL18" s="2863"/>
      <c r="BWM18" s="2863"/>
      <c r="BWN18" s="2863"/>
      <c r="BWO18" s="2863"/>
      <c r="BWP18" s="2863"/>
      <c r="BWQ18" s="2863"/>
      <c r="BWR18" s="2863"/>
      <c r="BWS18" s="2863"/>
      <c r="BWT18" s="2863"/>
      <c r="BWU18" s="2863"/>
      <c r="BWV18" s="2863"/>
      <c r="BWW18" s="2863"/>
      <c r="BWX18" s="2863"/>
      <c r="BWY18" s="2863"/>
      <c r="BWZ18" s="2863"/>
      <c r="BXA18" s="2863"/>
      <c r="BXB18" s="2863"/>
      <c r="BXC18" s="2863"/>
      <c r="BXD18" s="2863"/>
      <c r="BXE18" s="2863"/>
      <c r="BXF18" s="2863"/>
      <c r="BXG18" s="2863"/>
      <c r="BXH18" s="2863"/>
      <c r="BXI18" s="2863"/>
      <c r="BXJ18" s="2863"/>
      <c r="BXK18" s="2863"/>
      <c r="BXL18" s="2863"/>
      <c r="BXM18" s="2863"/>
      <c r="BXN18" s="2863"/>
      <c r="BXO18" s="2863"/>
      <c r="BXP18" s="2863"/>
      <c r="BXQ18" s="2863"/>
      <c r="BXR18" s="2863"/>
      <c r="BXS18" s="2863"/>
      <c r="BXT18" s="2863"/>
      <c r="BXU18" s="2863"/>
      <c r="BXV18" s="2863"/>
      <c r="BXW18" s="2863"/>
      <c r="BXX18" s="2863"/>
      <c r="BXY18" s="2863"/>
      <c r="BXZ18" s="2863"/>
      <c r="BYA18" s="2863"/>
      <c r="BYB18" s="2863"/>
      <c r="BYC18" s="2863"/>
      <c r="BYD18" s="2863"/>
      <c r="BYE18" s="2863"/>
      <c r="BYF18" s="2863"/>
      <c r="BYG18" s="2863"/>
      <c r="BYH18" s="2863"/>
      <c r="BYI18" s="2863"/>
      <c r="BYJ18" s="2863"/>
      <c r="BYK18" s="2863"/>
      <c r="BYL18" s="2863"/>
      <c r="BYM18" s="2863"/>
      <c r="BYN18" s="2863"/>
      <c r="BYO18" s="2863"/>
      <c r="BYP18" s="2863"/>
      <c r="BYQ18" s="2863"/>
      <c r="BYR18" s="2863"/>
      <c r="BYS18" s="2863"/>
      <c r="BYT18" s="2863"/>
      <c r="BYU18" s="2863"/>
      <c r="BYV18" s="2863"/>
      <c r="BYW18" s="2863"/>
      <c r="BYX18" s="2863"/>
      <c r="BYY18" s="2863"/>
      <c r="BYZ18" s="2863"/>
      <c r="BZA18" s="2863"/>
      <c r="BZB18" s="2863"/>
      <c r="BZC18" s="2863"/>
      <c r="BZD18" s="2863"/>
      <c r="BZE18" s="2863"/>
      <c r="BZF18" s="2863"/>
      <c r="BZG18" s="2863"/>
      <c r="BZH18" s="2863"/>
      <c r="BZI18" s="2863"/>
      <c r="BZJ18" s="2863"/>
      <c r="BZK18" s="2863"/>
      <c r="BZL18" s="2863"/>
      <c r="BZM18" s="2863"/>
      <c r="BZN18" s="2863"/>
      <c r="BZO18" s="2863"/>
      <c r="BZP18" s="2863"/>
      <c r="BZQ18" s="2863"/>
      <c r="BZR18" s="2863"/>
      <c r="BZS18" s="2863"/>
      <c r="BZT18" s="2863"/>
      <c r="BZU18" s="2863"/>
      <c r="BZV18" s="2863"/>
      <c r="BZW18" s="2863"/>
      <c r="BZX18" s="2863"/>
      <c r="BZY18" s="2863"/>
      <c r="BZZ18" s="2863"/>
      <c r="CAA18" s="2863"/>
      <c r="CAB18" s="2863"/>
      <c r="CAC18" s="2863"/>
      <c r="CAD18" s="2863"/>
      <c r="CAE18" s="2863"/>
      <c r="CAF18" s="2863"/>
      <c r="CAG18" s="2863"/>
      <c r="CAH18" s="2863"/>
      <c r="CAI18" s="2863"/>
      <c r="CAJ18" s="2863"/>
      <c r="CAK18" s="2863"/>
      <c r="CAL18" s="2863"/>
      <c r="CAM18" s="2863"/>
      <c r="CAN18" s="2863"/>
      <c r="CAO18" s="2863"/>
      <c r="CAP18" s="2863"/>
      <c r="CAQ18" s="2863"/>
      <c r="CAR18" s="2863"/>
      <c r="CAS18" s="2863"/>
      <c r="CAT18" s="2863"/>
      <c r="CAU18" s="2863"/>
      <c r="CAV18" s="2863"/>
      <c r="CAW18" s="2863"/>
      <c r="CAX18" s="2863"/>
      <c r="CAY18" s="2863"/>
      <c r="CAZ18" s="2863"/>
      <c r="CBA18" s="2863"/>
      <c r="CBB18" s="2863"/>
      <c r="CBC18" s="2863"/>
      <c r="CBD18" s="2863"/>
      <c r="CBE18" s="2863"/>
      <c r="CBF18" s="2863"/>
      <c r="CBG18" s="2863"/>
      <c r="CBH18" s="2863"/>
      <c r="CBI18" s="2863"/>
      <c r="CBJ18" s="2863"/>
      <c r="CBK18" s="2863"/>
      <c r="CBL18" s="2863"/>
      <c r="CBM18" s="2863"/>
      <c r="CBN18" s="2863"/>
      <c r="CBO18" s="2863"/>
      <c r="CBP18" s="2863"/>
      <c r="CBQ18" s="2863"/>
      <c r="CBR18" s="2863"/>
      <c r="CBS18" s="2863"/>
      <c r="CBT18" s="2863"/>
      <c r="CBU18" s="2863"/>
      <c r="CBV18" s="2863"/>
      <c r="CBW18" s="2863"/>
      <c r="CBX18" s="2863"/>
      <c r="CBY18" s="2863"/>
      <c r="CBZ18" s="2863"/>
      <c r="CCA18" s="2863"/>
      <c r="CCB18" s="2863"/>
      <c r="CCC18" s="2863"/>
      <c r="CCD18" s="2863"/>
      <c r="CCE18" s="2863"/>
      <c r="CCF18" s="2863"/>
      <c r="CCG18" s="2863"/>
      <c r="CCH18" s="2863"/>
      <c r="CCI18" s="2863"/>
      <c r="CCJ18" s="2863"/>
      <c r="CCK18" s="2863"/>
      <c r="CCL18" s="2863"/>
      <c r="CCM18" s="2863"/>
      <c r="CCN18" s="2863"/>
      <c r="CCO18" s="2863"/>
      <c r="CCP18" s="2863"/>
      <c r="CCQ18" s="2863"/>
      <c r="CCR18" s="2863"/>
      <c r="CCS18" s="2863"/>
      <c r="CCT18" s="2863"/>
      <c r="CCU18" s="2863"/>
      <c r="CCV18" s="2863"/>
      <c r="CCW18" s="2863"/>
      <c r="CCX18" s="2863"/>
      <c r="CCY18" s="2863"/>
      <c r="CCZ18" s="2863"/>
      <c r="CDA18" s="2863"/>
      <c r="CDB18" s="2863"/>
      <c r="CDC18" s="2863"/>
      <c r="CDD18" s="2863"/>
      <c r="CDE18" s="2863"/>
      <c r="CDF18" s="2863"/>
      <c r="CDG18" s="2863"/>
      <c r="CDH18" s="2863"/>
      <c r="CDI18" s="2863"/>
      <c r="CDJ18" s="2863"/>
      <c r="CDK18" s="2863"/>
      <c r="CDL18" s="2863"/>
      <c r="CDM18" s="2863"/>
      <c r="CDN18" s="2863"/>
      <c r="CDO18" s="2863"/>
      <c r="CDP18" s="2863"/>
      <c r="CDQ18" s="2863"/>
      <c r="CDR18" s="2863"/>
      <c r="CDS18" s="2863"/>
      <c r="CDT18" s="2863"/>
      <c r="CDU18" s="2863"/>
      <c r="CDV18" s="2863"/>
      <c r="CDW18" s="2863"/>
      <c r="CDX18" s="2863"/>
      <c r="CDY18" s="2863"/>
      <c r="CDZ18" s="2863"/>
      <c r="CEA18" s="2863"/>
      <c r="CEB18" s="2863"/>
      <c r="CEC18" s="2863"/>
      <c r="CED18" s="2863"/>
      <c r="CEE18" s="2863"/>
      <c r="CEF18" s="2863"/>
      <c r="CEG18" s="2863"/>
      <c r="CEH18" s="2863"/>
      <c r="CEI18" s="2863"/>
      <c r="CEJ18" s="2863"/>
      <c r="CEK18" s="2863"/>
      <c r="CEL18" s="2863"/>
      <c r="CEM18" s="2863"/>
      <c r="CEN18" s="2863"/>
      <c r="CEO18" s="2863"/>
      <c r="CEP18" s="2863"/>
      <c r="CEQ18" s="2863"/>
      <c r="CER18" s="2863"/>
      <c r="CES18" s="2863"/>
      <c r="CET18" s="2863"/>
      <c r="CEU18" s="2863"/>
      <c r="CEV18" s="2863"/>
      <c r="CEW18" s="2863"/>
      <c r="CEX18" s="2863"/>
      <c r="CEY18" s="2863"/>
      <c r="CEZ18" s="2863"/>
      <c r="CFA18" s="2863"/>
      <c r="CFB18" s="2863"/>
      <c r="CFC18" s="2863"/>
      <c r="CFD18" s="2863"/>
      <c r="CFE18" s="2863"/>
      <c r="CFF18" s="2863"/>
      <c r="CFG18" s="2863"/>
      <c r="CFH18" s="2863"/>
      <c r="CFI18" s="2863"/>
      <c r="CFJ18" s="2863"/>
      <c r="CFK18" s="2863"/>
      <c r="CFL18" s="2863"/>
      <c r="CFM18" s="2863"/>
      <c r="CFN18" s="2863"/>
      <c r="CFO18" s="2863"/>
      <c r="CFP18" s="2863"/>
      <c r="CFQ18" s="2863"/>
      <c r="CFR18" s="2863"/>
      <c r="CFS18" s="2863"/>
      <c r="CFT18" s="2863"/>
      <c r="CFU18" s="2863"/>
      <c r="CFV18" s="2863"/>
      <c r="CFW18" s="2863"/>
      <c r="CFX18" s="2863"/>
      <c r="CFY18" s="2863"/>
      <c r="CFZ18" s="2863"/>
      <c r="CGA18" s="2863"/>
      <c r="CGB18" s="2863"/>
      <c r="CGC18" s="2863"/>
      <c r="CGD18" s="2863"/>
      <c r="CGE18" s="2863"/>
      <c r="CGF18" s="2863"/>
      <c r="CGG18" s="2863"/>
      <c r="CGH18" s="2863"/>
      <c r="CGI18" s="2863"/>
      <c r="CGJ18" s="2863"/>
      <c r="CGK18" s="2863"/>
      <c r="CGL18" s="2863"/>
      <c r="CGM18" s="2863"/>
      <c r="CGN18" s="2863"/>
      <c r="CGO18" s="2863"/>
      <c r="CGP18" s="2863"/>
      <c r="CGQ18" s="2863"/>
      <c r="CGR18" s="2863"/>
      <c r="CGS18" s="2863"/>
      <c r="CGT18" s="2863"/>
      <c r="CGU18" s="2863"/>
      <c r="CGV18" s="2863"/>
      <c r="CGW18" s="2863"/>
      <c r="CGX18" s="2863"/>
      <c r="CGY18" s="2863"/>
      <c r="CGZ18" s="2863"/>
      <c r="CHA18" s="2863"/>
      <c r="CHB18" s="2863"/>
      <c r="CHC18" s="2863"/>
      <c r="CHD18" s="2863"/>
      <c r="CHE18" s="2863"/>
      <c r="CHF18" s="2863"/>
      <c r="CHG18" s="2863"/>
      <c r="CHH18" s="2863"/>
      <c r="CHI18" s="2863"/>
      <c r="CHJ18" s="2863"/>
      <c r="CHK18" s="2863"/>
      <c r="CHL18" s="2863"/>
      <c r="CHM18" s="2863"/>
      <c r="CHN18" s="2863"/>
      <c r="CHO18" s="2863"/>
      <c r="CHP18" s="2863"/>
      <c r="CHQ18" s="2863"/>
      <c r="CHR18" s="2863"/>
      <c r="CHS18" s="2863"/>
      <c r="CHT18" s="2863"/>
      <c r="CHU18" s="2863"/>
      <c r="CHV18" s="2863"/>
      <c r="CHW18" s="2863"/>
      <c r="CHX18" s="2863"/>
      <c r="CHY18" s="2863"/>
      <c r="CHZ18" s="2863"/>
      <c r="CIA18" s="2863"/>
      <c r="CIB18" s="2863"/>
      <c r="CIC18" s="2863"/>
      <c r="CID18" s="2863"/>
      <c r="CIE18" s="2863"/>
      <c r="CIF18" s="2863"/>
      <c r="CIG18" s="2863"/>
      <c r="CIH18" s="2863"/>
      <c r="CII18" s="2863"/>
      <c r="CIJ18" s="2863"/>
      <c r="CIK18" s="2863"/>
      <c r="CIL18" s="2863"/>
      <c r="CIM18" s="2863"/>
      <c r="CIN18" s="2863"/>
      <c r="CIO18" s="2863"/>
      <c r="CIP18" s="2863"/>
      <c r="CIQ18" s="2863"/>
      <c r="CIR18" s="2863"/>
      <c r="CIS18" s="2863"/>
      <c r="CIT18" s="2863"/>
      <c r="CIU18" s="2863"/>
      <c r="CIV18" s="2863"/>
      <c r="CIW18" s="2863"/>
      <c r="CIX18" s="2863"/>
      <c r="CIY18" s="2863"/>
      <c r="CIZ18" s="2863"/>
      <c r="CJA18" s="2863"/>
      <c r="CJB18" s="2863"/>
      <c r="CJC18" s="2863"/>
      <c r="CJD18" s="2863"/>
      <c r="CJE18" s="2863"/>
      <c r="CJF18" s="2863"/>
      <c r="CJG18" s="2863"/>
      <c r="CJH18" s="2863"/>
      <c r="CJI18" s="2863"/>
      <c r="CJJ18" s="2863"/>
      <c r="CJK18" s="2863"/>
      <c r="CJL18" s="2863"/>
      <c r="CJM18" s="2863"/>
      <c r="CJN18" s="2863"/>
      <c r="CJO18" s="2863"/>
      <c r="CJP18" s="2863"/>
      <c r="CJQ18" s="2863"/>
      <c r="CJR18" s="2863"/>
      <c r="CJS18" s="2863"/>
      <c r="CJT18" s="2863"/>
      <c r="CJU18" s="2863"/>
      <c r="CJV18" s="2863"/>
      <c r="CJW18" s="2863"/>
      <c r="CJX18" s="2863"/>
      <c r="CJY18" s="2863"/>
      <c r="CJZ18" s="2863"/>
      <c r="CKA18" s="2863"/>
      <c r="CKB18" s="2863"/>
      <c r="CKC18" s="2863"/>
      <c r="CKD18" s="2863"/>
      <c r="CKE18" s="2863"/>
      <c r="CKF18" s="2863"/>
      <c r="CKG18" s="2863"/>
      <c r="CKH18" s="2863"/>
      <c r="CKI18" s="2863"/>
      <c r="CKJ18" s="2863"/>
      <c r="CKK18" s="2863"/>
      <c r="CKL18" s="2863"/>
      <c r="CKM18" s="2863"/>
      <c r="CKN18" s="2863"/>
      <c r="CKO18" s="2863"/>
      <c r="CKP18" s="2863"/>
      <c r="CKQ18" s="2863"/>
      <c r="CKR18" s="2863"/>
      <c r="CKS18" s="2863"/>
      <c r="CKT18" s="2863"/>
      <c r="CKU18" s="2863"/>
      <c r="CKV18" s="2863"/>
      <c r="CKW18" s="2863"/>
      <c r="CKX18" s="2863"/>
      <c r="CKY18" s="2863"/>
      <c r="CKZ18" s="2863"/>
      <c r="CLA18" s="2863"/>
      <c r="CLB18" s="2863"/>
      <c r="CLC18" s="2863"/>
      <c r="CLD18" s="2863"/>
      <c r="CLE18" s="2863"/>
      <c r="CLF18" s="2863"/>
      <c r="CLG18" s="2863"/>
      <c r="CLH18" s="2863"/>
      <c r="CLI18" s="2863"/>
      <c r="CLJ18" s="2863"/>
      <c r="CLK18" s="2863"/>
      <c r="CLL18" s="2863"/>
      <c r="CLM18" s="2863"/>
      <c r="CLN18" s="2863"/>
      <c r="CLO18" s="2863"/>
      <c r="CLP18" s="2863"/>
      <c r="CLQ18" s="2863"/>
      <c r="CLR18" s="2863"/>
      <c r="CLS18" s="2863"/>
      <c r="CLT18" s="2863"/>
      <c r="CLU18" s="2863"/>
      <c r="CLV18" s="2863"/>
      <c r="CLW18" s="2863"/>
    </row>
    <row r="19" spans="1:2363" ht="15" customHeight="1" x14ac:dyDescent="0.25">
      <c r="A19" s="3860"/>
      <c r="B19" s="3872" t="s">
        <v>572</v>
      </c>
      <c r="C19" s="2208">
        <v>1</v>
      </c>
      <c r="D19" s="3223" t="s">
        <v>671</v>
      </c>
      <c r="E19" s="3222"/>
      <c r="F19" s="2791"/>
      <c r="G19" s="1800"/>
      <c r="H19" s="3143">
        <v>13</v>
      </c>
      <c r="I19" s="3144">
        <f>9.53+9.57+12.61+12.36+12.61+12.36+19.29+12.61+9.53+9.57+12.61+19.29+19.42</f>
        <v>171.35999999999996</v>
      </c>
      <c r="J19" s="2667">
        <f>+I19/H19</f>
        <v>13.181538461538459</v>
      </c>
      <c r="K19" s="2201"/>
      <c r="L19" s="2245"/>
      <c r="M19" s="3122"/>
      <c r="N19" s="3123">
        <f>+F19+I19+L19</f>
        <v>171.35999999999996</v>
      </c>
      <c r="O19" s="1999">
        <f>+I19+F19</f>
        <v>171.35999999999996</v>
      </c>
      <c r="P19" s="1818"/>
      <c r="Q19" s="2102"/>
      <c r="R19" s="1888">
        <v>1155319.8600000001</v>
      </c>
      <c r="S19" s="2294"/>
      <c r="T19" s="2810"/>
      <c r="U19" s="2295">
        <v>255467.32</v>
      </c>
      <c r="V19" s="2925">
        <f t="shared" si="14"/>
        <v>1410787.1800000002</v>
      </c>
      <c r="W19" s="2811"/>
      <c r="X19" s="2930"/>
      <c r="Y19" s="2928"/>
      <c r="Z19" s="3543">
        <v>248809.24</v>
      </c>
      <c r="AA19" s="1858">
        <v>332543.3</v>
      </c>
      <c r="AB19" s="1858">
        <v>332543.3</v>
      </c>
      <c r="AC19" s="2082">
        <v>0</v>
      </c>
      <c r="AD19" s="1896">
        <v>1544306.38</v>
      </c>
      <c r="AE19" s="1896">
        <v>341271.28</v>
      </c>
      <c r="AF19" s="1860"/>
      <c r="AG19" s="2872"/>
      <c r="AH19" s="2132">
        <f>AD19+AF19+AE19+AG19</f>
        <v>1885577.66</v>
      </c>
      <c r="AI19" s="3422"/>
      <c r="AJ19" s="2149"/>
      <c r="AK19" s="2773">
        <f>AI19+AJ19</f>
        <v>0</v>
      </c>
      <c r="AL19" s="2682">
        <v>0</v>
      </c>
      <c r="AM19" s="2683">
        <v>0</v>
      </c>
      <c r="AN19" s="1930">
        <f t="shared" ref="AN19:AN24" si="22">AL19+AM19</f>
        <v>0</v>
      </c>
      <c r="AO19" s="2161">
        <v>0</v>
      </c>
      <c r="AP19" s="2512">
        <v>0</v>
      </c>
      <c r="AQ19" s="2173">
        <v>0</v>
      </c>
      <c r="AR19" s="2512">
        <f>248809.24+255467.32</f>
        <v>504276.56</v>
      </c>
      <c r="AS19" s="2409">
        <f>+AO19+AP19+AQ19+AR19</f>
        <v>504276.56</v>
      </c>
      <c r="AT19" s="3237">
        <v>1886000</v>
      </c>
      <c r="AU19" s="2493">
        <v>1410787.18</v>
      </c>
      <c r="AV19" s="3268">
        <v>0</v>
      </c>
      <c r="AW19" s="2494">
        <f>AU19+AV19</f>
        <v>1410787.18</v>
      </c>
      <c r="AX19" s="3538">
        <v>248809.24</v>
      </c>
      <c r="AY19" s="3307">
        <v>248809.24</v>
      </c>
      <c r="AZ19" s="1930">
        <f>AX19-AY19</f>
        <v>0</v>
      </c>
      <c r="BA19" s="3090">
        <v>906510.62</v>
      </c>
      <c r="BB19" s="3091">
        <v>0</v>
      </c>
      <c r="BC19" s="3092">
        <v>0</v>
      </c>
      <c r="BD19" s="3091">
        <f>248809.24+255467.32</f>
        <v>504276.56</v>
      </c>
      <c r="BE19" s="3092">
        <f>+BA19+BB19+BC19+BD19+AZ19</f>
        <v>1410787.18</v>
      </c>
      <c r="BF19" s="3308">
        <v>0</v>
      </c>
      <c r="BG19" s="3307">
        <v>1410787.18</v>
      </c>
      <c r="BH19" s="3268">
        <v>0</v>
      </c>
      <c r="BI19" s="3217">
        <f>BG19+BH19</f>
        <v>1410787.18</v>
      </c>
      <c r="BJ19" s="3411">
        <v>0</v>
      </c>
      <c r="BK19" s="1853">
        <v>0</v>
      </c>
      <c r="BL19" s="2136">
        <f>BJ19-BK19</f>
        <v>0</v>
      </c>
      <c r="BM19" s="3456">
        <v>0</v>
      </c>
      <c r="BN19" s="3451">
        <v>0</v>
      </c>
      <c r="BO19" s="2065">
        <f t="shared" ref="BN19:BP26" si="23">+AQ19+AF19</f>
        <v>0</v>
      </c>
      <c r="BP19" s="3450">
        <v>0</v>
      </c>
      <c r="BQ19" s="3487">
        <v>0</v>
      </c>
      <c r="BR19" s="3460">
        <v>0</v>
      </c>
      <c r="BS19" s="1858">
        <f t="shared" ref="BR19:BS26" si="24">AJ19+AV19</f>
        <v>0</v>
      </c>
      <c r="BT19" s="3470">
        <v>0</v>
      </c>
      <c r="BU19" s="3152"/>
      <c r="BV19" s="3066"/>
      <c r="BW19" s="3066"/>
      <c r="BX19" s="3066"/>
      <c r="BY19" s="3152"/>
      <c r="BZ19" s="3152"/>
      <c r="CA19" s="3155"/>
      <c r="CB19" s="3155"/>
      <c r="CC19" s="3155"/>
      <c r="CD19" s="3155"/>
      <c r="CE19" s="3155"/>
      <c r="CF19" s="3155"/>
      <c r="CG19" s="3155"/>
      <c r="CH19" s="1050"/>
      <c r="CI19" s="2858"/>
      <c r="CJ19" s="2858"/>
      <c r="CK19" s="2858"/>
      <c r="CL19" s="2858"/>
      <c r="CM19" s="2858"/>
      <c r="CN19" s="2858"/>
      <c r="CO19" s="2858"/>
      <c r="CP19" s="2858"/>
      <c r="CQ19" s="2858"/>
      <c r="CR19" s="2858"/>
      <c r="CS19" s="2858"/>
      <c r="CT19" s="2858"/>
      <c r="CU19" s="175"/>
      <c r="CV19" s="2858"/>
      <c r="CW19" s="2858"/>
      <c r="CX19" s="2858"/>
      <c r="CY19" s="2858"/>
      <c r="CZ19" s="2858"/>
      <c r="DA19" s="2858"/>
      <c r="DB19" s="2858"/>
      <c r="DC19" s="2858"/>
      <c r="DD19" s="2858"/>
      <c r="DE19" s="2858"/>
      <c r="DF19" s="2858"/>
      <c r="DG19" s="2858"/>
      <c r="DH19" s="2858"/>
      <c r="DI19" s="2858"/>
      <c r="DJ19" s="2858"/>
      <c r="DK19" s="2858"/>
      <c r="DL19" s="2858"/>
      <c r="DM19" s="2858"/>
      <c r="DN19" s="2858"/>
      <c r="DO19" s="2858"/>
      <c r="DP19" s="2858"/>
      <c r="DQ19" s="2858"/>
      <c r="DR19" s="2858"/>
      <c r="DS19" s="2858"/>
      <c r="DT19" s="2858"/>
      <c r="DU19" s="2858"/>
      <c r="DV19" s="2858"/>
      <c r="DW19" s="2858"/>
      <c r="DX19" s="2858"/>
      <c r="DY19" s="2858"/>
      <c r="DZ19" s="2858"/>
      <c r="EA19" s="2858"/>
      <c r="EB19" s="2858"/>
      <c r="EC19" s="2858"/>
      <c r="ED19" s="2858"/>
      <c r="EE19" s="2858"/>
      <c r="EF19" s="2858"/>
      <c r="EG19" s="2858"/>
      <c r="EH19" s="2858"/>
      <c r="EI19" s="2858"/>
      <c r="EJ19" s="2858"/>
      <c r="EK19" s="2858"/>
      <c r="EL19" s="2858"/>
      <c r="EM19" s="2858"/>
      <c r="EN19" s="2858"/>
      <c r="EO19" s="2858"/>
      <c r="EP19" s="2858"/>
      <c r="EQ19" s="2858"/>
      <c r="ER19" s="2858"/>
      <c r="ES19" s="2858"/>
      <c r="ET19" s="2858"/>
      <c r="EU19" s="2858"/>
      <c r="EV19" s="2858"/>
      <c r="EW19" s="2858"/>
      <c r="EX19" s="2858"/>
      <c r="EY19" s="2858"/>
      <c r="EZ19" s="2858"/>
      <c r="FA19" s="2858"/>
      <c r="FB19" s="2858"/>
      <c r="FC19" s="2858"/>
      <c r="FD19" s="2858"/>
      <c r="FE19" s="2858"/>
      <c r="FF19" s="2858"/>
      <c r="FG19" s="2858"/>
      <c r="FH19" s="2858"/>
      <c r="FI19" s="2858"/>
      <c r="FJ19" s="2858"/>
      <c r="FK19" s="2858"/>
      <c r="FL19" s="2858"/>
      <c r="FM19" s="2858"/>
      <c r="FN19" s="2858"/>
      <c r="FO19" s="2858"/>
      <c r="FP19" s="2858"/>
      <c r="FQ19" s="2858"/>
      <c r="FR19" s="2858"/>
      <c r="FS19" s="2858"/>
      <c r="FT19" s="2858"/>
      <c r="FU19" s="2858"/>
      <c r="FV19" s="2858"/>
      <c r="FW19" s="2858"/>
      <c r="FX19" s="2858"/>
      <c r="FY19" s="2858"/>
      <c r="FZ19" s="2858"/>
      <c r="GA19" s="2858"/>
      <c r="GB19" s="2858"/>
      <c r="GC19" s="2858"/>
      <c r="GD19" s="2858"/>
      <c r="GE19" s="2858"/>
      <c r="GF19" s="2858"/>
      <c r="GG19" s="2858"/>
      <c r="GH19" s="2858"/>
      <c r="GI19" s="2858"/>
      <c r="GJ19" s="2858"/>
      <c r="GK19" s="2858"/>
      <c r="GL19" s="2858"/>
      <c r="GM19" s="2858"/>
      <c r="GN19" s="2858"/>
      <c r="GO19" s="2858"/>
      <c r="GP19" s="2858"/>
      <c r="GQ19" s="2858"/>
      <c r="GR19" s="2858"/>
      <c r="GS19" s="2858"/>
      <c r="GT19" s="2858"/>
      <c r="GU19" s="2858"/>
      <c r="GV19" s="2858"/>
      <c r="GW19" s="2858"/>
      <c r="GX19" s="2858"/>
      <c r="GY19" s="2858"/>
      <c r="GZ19" s="2858"/>
      <c r="HA19" s="2858"/>
      <c r="HB19" s="2858"/>
      <c r="HC19" s="2858"/>
      <c r="HD19" s="2858"/>
      <c r="HE19" s="2858"/>
      <c r="HF19" s="2858"/>
      <c r="HG19" s="2858"/>
      <c r="HH19" s="2858"/>
      <c r="HI19" s="2858"/>
      <c r="HJ19" s="2858"/>
      <c r="HK19" s="2858"/>
      <c r="HL19" s="2858"/>
      <c r="HM19" s="2858"/>
      <c r="HN19" s="2858"/>
      <c r="HO19" s="2858"/>
      <c r="HP19" s="2858"/>
      <c r="HQ19" s="2858"/>
      <c r="HR19" s="2858"/>
      <c r="HS19" s="2858"/>
      <c r="HT19" s="2858"/>
      <c r="HU19" s="2858"/>
      <c r="HV19" s="2858"/>
      <c r="HW19" s="2858"/>
      <c r="HX19" s="2858"/>
      <c r="HY19" s="2858"/>
      <c r="HZ19" s="2858"/>
      <c r="IA19" s="2858"/>
      <c r="IB19" s="2858"/>
      <c r="IC19" s="2858"/>
      <c r="ID19" s="2858"/>
      <c r="IE19" s="2858"/>
      <c r="IF19" s="2858"/>
      <c r="IG19" s="2858"/>
      <c r="IH19" s="2858"/>
      <c r="II19" s="2858"/>
      <c r="IJ19" s="2858"/>
      <c r="IK19" s="2858"/>
      <c r="IL19" s="2858"/>
      <c r="IM19" s="2858"/>
      <c r="IN19" s="2858"/>
      <c r="IO19" s="2858"/>
      <c r="IP19" s="2858"/>
      <c r="IQ19" s="2858"/>
      <c r="IR19" s="2858"/>
      <c r="IS19" s="2858"/>
      <c r="IT19" s="2858"/>
      <c r="IU19" s="2858"/>
      <c r="IV19" s="2858"/>
      <c r="IW19" s="2858"/>
      <c r="IX19" s="2858"/>
      <c r="IY19" s="2858"/>
      <c r="IZ19" s="2858"/>
      <c r="JA19" s="2858"/>
      <c r="JB19" s="2858"/>
      <c r="JC19" s="2858"/>
      <c r="JD19" s="2858"/>
      <c r="JE19" s="2858"/>
      <c r="JF19" s="2858"/>
      <c r="JG19" s="2858"/>
      <c r="JH19" s="2858"/>
      <c r="JI19" s="2858"/>
      <c r="JJ19" s="2858"/>
      <c r="JK19" s="2858"/>
      <c r="JL19" s="2858"/>
      <c r="JM19" s="2858"/>
      <c r="JN19" s="2858"/>
      <c r="JO19" s="2858"/>
      <c r="JP19" s="2858"/>
      <c r="JQ19" s="2858"/>
      <c r="JR19" s="2858"/>
      <c r="JS19" s="2858"/>
      <c r="JT19" s="2858"/>
      <c r="JU19" s="2858"/>
      <c r="JV19" s="2858"/>
      <c r="JW19" s="2858"/>
      <c r="JX19" s="2858"/>
      <c r="JY19" s="2858"/>
      <c r="JZ19" s="2858"/>
      <c r="KA19" s="2858"/>
      <c r="KB19" s="2858"/>
      <c r="KC19" s="2858"/>
      <c r="KD19" s="2858"/>
      <c r="KE19" s="2858"/>
      <c r="KF19" s="2858"/>
      <c r="KG19" s="2858"/>
      <c r="KH19" s="2858"/>
      <c r="KI19" s="2858"/>
      <c r="KJ19" s="2858"/>
      <c r="KK19" s="2858"/>
      <c r="KL19" s="2858"/>
      <c r="KM19" s="2858"/>
      <c r="KN19" s="2858"/>
      <c r="KO19" s="2858"/>
      <c r="KP19" s="2858"/>
      <c r="KQ19" s="2858"/>
      <c r="KR19" s="2858"/>
      <c r="KS19" s="2858"/>
      <c r="KT19" s="2858"/>
      <c r="KU19" s="2858"/>
      <c r="KV19" s="2858"/>
      <c r="KW19" s="2858"/>
      <c r="KX19" s="2858"/>
      <c r="KY19" s="2858"/>
      <c r="KZ19" s="2858"/>
      <c r="LA19" s="2858"/>
      <c r="LB19" s="2858"/>
      <c r="LC19" s="2858"/>
      <c r="LD19" s="2858"/>
      <c r="LE19" s="2858"/>
      <c r="LF19" s="2858"/>
      <c r="LG19" s="2858"/>
      <c r="LH19" s="2858"/>
      <c r="LI19" s="2858"/>
      <c r="LJ19" s="2858"/>
      <c r="LK19" s="2858"/>
      <c r="LL19" s="2858"/>
      <c r="LM19" s="2858"/>
      <c r="LN19" s="2858"/>
      <c r="LO19" s="2858"/>
      <c r="LP19" s="2858"/>
      <c r="LQ19" s="2858"/>
      <c r="LR19" s="2858"/>
      <c r="LS19" s="2858"/>
      <c r="LT19" s="2858"/>
      <c r="LU19" s="2858"/>
      <c r="LV19" s="2858"/>
      <c r="LW19" s="2858"/>
      <c r="LX19" s="2858"/>
      <c r="LY19" s="2858"/>
      <c r="LZ19" s="2858"/>
      <c r="MA19" s="2858"/>
      <c r="MB19" s="2858"/>
      <c r="MC19" s="2858"/>
      <c r="MD19" s="2858"/>
      <c r="ME19" s="2858"/>
      <c r="MF19" s="2858"/>
      <c r="MG19" s="2858"/>
      <c r="MH19" s="2858"/>
      <c r="MI19" s="2858"/>
      <c r="MJ19" s="2858"/>
      <c r="MK19" s="2858"/>
      <c r="ML19" s="2858"/>
      <c r="MM19" s="2858"/>
      <c r="MN19" s="2858"/>
      <c r="MO19" s="2858"/>
      <c r="MP19" s="2858"/>
      <c r="MQ19" s="2858"/>
      <c r="MR19" s="2858"/>
      <c r="MS19" s="2858"/>
      <c r="MT19" s="2858"/>
      <c r="MU19" s="2858"/>
      <c r="MV19" s="2858"/>
      <c r="MW19" s="2858"/>
      <c r="MX19" s="2858"/>
      <c r="MY19" s="2858"/>
      <c r="MZ19" s="2858"/>
      <c r="NA19" s="2858"/>
      <c r="NB19" s="2858"/>
      <c r="NC19" s="2858"/>
      <c r="ND19" s="2858"/>
      <c r="NE19" s="2858"/>
      <c r="NF19" s="2858"/>
      <c r="NG19" s="2858"/>
      <c r="NH19" s="2858"/>
      <c r="NI19" s="2858"/>
      <c r="NJ19" s="2858"/>
      <c r="NK19" s="2858"/>
      <c r="NL19" s="2858"/>
      <c r="NM19" s="2858"/>
      <c r="NN19" s="2858"/>
      <c r="NO19" s="2858"/>
      <c r="NP19" s="2858"/>
      <c r="NQ19" s="2858"/>
      <c r="NR19" s="2858"/>
      <c r="NS19" s="2858"/>
      <c r="NT19" s="2858"/>
      <c r="NU19" s="2858"/>
      <c r="NV19" s="2858"/>
      <c r="NW19" s="2858"/>
      <c r="NX19" s="2858"/>
      <c r="NY19" s="2858"/>
      <c r="NZ19" s="2858"/>
      <c r="OA19" s="2858"/>
      <c r="OB19" s="2858"/>
      <c r="OC19" s="2858"/>
      <c r="OD19" s="2858"/>
      <c r="OE19" s="2858"/>
      <c r="OF19" s="2858"/>
      <c r="OG19" s="2858"/>
      <c r="OH19" s="2858"/>
      <c r="OI19" s="2858"/>
      <c r="OJ19" s="2858"/>
      <c r="OK19" s="2858"/>
      <c r="OL19" s="2858"/>
      <c r="OM19" s="2858"/>
      <c r="ON19" s="2858"/>
      <c r="OO19" s="2858"/>
      <c r="OP19" s="2858"/>
      <c r="OQ19" s="2858"/>
      <c r="OR19" s="2858"/>
      <c r="OS19" s="2858"/>
      <c r="OT19" s="2858"/>
      <c r="OU19" s="2858"/>
      <c r="OV19" s="2858"/>
      <c r="OW19" s="2858"/>
      <c r="OX19" s="2858"/>
      <c r="OY19" s="2858"/>
      <c r="OZ19" s="2858"/>
      <c r="PA19" s="2858"/>
      <c r="PB19" s="2858"/>
      <c r="PC19" s="2858"/>
      <c r="PD19" s="2858"/>
      <c r="PE19" s="2858"/>
      <c r="PF19" s="2858"/>
      <c r="PG19" s="2858"/>
      <c r="PH19" s="2858"/>
      <c r="PI19" s="2858"/>
      <c r="PJ19" s="2858"/>
      <c r="PK19" s="2858"/>
      <c r="PL19" s="2858"/>
      <c r="PM19" s="2858"/>
      <c r="PN19" s="2858"/>
      <c r="PO19" s="2858"/>
      <c r="PP19" s="2858"/>
      <c r="PQ19" s="2858"/>
      <c r="PR19" s="2858"/>
      <c r="PS19" s="2858"/>
      <c r="PT19" s="2858"/>
      <c r="PU19" s="2858"/>
      <c r="PV19" s="2858"/>
      <c r="PW19" s="2858"/>
      <c r="PX19" s="2858"/>
      <c r="PY19" s="2858"/>
      <c r="PZ19" s="2858"/>
      <c r="QA19" s="2858"/>
      <c r="QB19" s="2858"/>
      <c r="QC19" s="2858"/>
      <c r="QD19" s="2858"/>
      <c r="QE19" s="2858"/>
      <c r="QF19" s="2858"/>
      <c r="QG19" s="2858"/>
      <c r="QH19" s="2858"/>
      <c r="QI19" s="2858"/>
      <c r="QJ19" s="2858"/>
      <c r="QK19" s="2858"/>
      <c r="QL19" s="2858"/>
      <c r="QM19" s="2858"/>
      <c r="QN19" s="2858"/>
      <c r="QO19" s="2858"/>
      <c r="QP19" s="2858"/>
      <c r="QQ19" s="2858"/>
      <c r="QR19" s="2858"/>
      <c r="QS19" s="2858"/>
      <c r="QT19" s="2858"/>
      <c r="QU19" s="2858"/>
      <c r="QV19" s="2858"/>
      <c r="QW19" s="2858"/>
      <c r="QX19" s="2858"/>
      <c r="QY19" s="2858"/>
      <c r="QZ19" s="2858"/>
      <c r="RA19" s="2858"/>
      <c r="RB19" s="2858"/>
      <c r="RC19" s="2858"/>
      <c r="RD19" s="2858"/>
      <c r="RE19" s="2858"/>
      <c r="RF19" s="2858"/>
      <c r="RG19" s="2858"/>
      <c r="RH19" s="2858"/>
      <c r="RI19" s="2858"/>
      <c r="RJ19" s="2858"/>
      <c r="RK19" s="2858"/>
      <c r="RL19" s="2858"/>
      <c r="RM19" s="2858"/>
      <c r="RN19" s="2858"/>
      <c r="RO19" s="2858"/>
      <c r="RP19" s="2858"/>
      <c r="RQ19" s="2858"/>
      <c r="RR19" s="2858"/>
      <c r="RS19" s="2858"/>
      <c r="RT19" s="2858"/>
      <c r="RU19" s="2858"/>
      <c r="RV19" s="2858"/>
      <c r="RW19" s="2858"/>
      <c r="RX19" s="2858"/>
      <c r="RY19" s="2858"/>
      <c r="RZ19" s="2858"/>
      <c r="SA19" s="2858"/>
      <c r="SB19" s="2858"/>
      <c r="SC19" s="2858"/>
      <c r="SD19" s="2858"/>
      <c r="SE19" s="2858"/>
      <c r="SF19" s="2858"/>
      <c r="SG19" s="2858"/>
      <c r="SH19" s="2858"/>
      <c r="SI19" s="2858"/>
      <c r="SJ19" s="2858"/>
      <c r="SK19" s="2858"/>
      <c r="SL19" s="2858"/>
      <c r="SM19" s="2858"/>
      <c r="SN19" s="2858"/>
      <c r="SO19" s="2858"/>
      <c r="SP19" s="2858"/>
      <c r="SQ19" s="2858"/>
      <c r="SR19" s="2858"/>
      <c r="SS19" s="2858"/>
      <c r="ST19" s="2858"/>
      <c r="SU19" s="2858"/>
      <c r="SV19" s="2858"/>
      <c r="SW19" s="2858"/>
      <c r="SX19" s="2858"/>
      <c r="SY19" s="2858"/>
      <c r="SZ19" s="2858"/>
      <c r="TA19" s="2858"/>
      <c r="TB19" s="2858"/>
      <c r="TC19" s="2858"/>
      <c r="TD19" s="2858"/>
      <c r="TE19" s="2858"/>
      <c r="TF19" s="2858"/>
      <c r="TG19" s="2858"/>
      <c r="TH19" s="2858"/>
      <c r="TI19" s="2858"/>
      <c r="TJ19" s="2858"/>
      <c r="TK19" s="2858"/>
      <c r="TL19" s="2858"/>
      <c r="TM19" s="2858"/>
      <c r="TN19" s="2858"/>
      <c r="TO19" s="2858"/>
      <c r="TP19" s="2858"/>
      <c r="TQ19" s="2858"/>
      <c r="TR19" s="2858"/>
      <c r="TS19" s="2858"/>
      <c r="TT19" s="2858"/>
      <c r="TU19" s="3937"/>
      <c r="TV19" s="3937"/>
      <c r="TW19" s="3937"/>
      <c r="TX19" s="3937"/>
      <c r="TY19" s="3937"/>
      <c r="TZ19" s="3937"/>
      <c r="UA19" s="3937"/>
      <c r="UB19" s="3937"/>
      <c r="UC19" s="3937"/>
      <c r="UD19" s="3937"/>
      <c r="UE19" s="3937"/>
      <c r="UF19" s="3937"/>
      <c r="UG19" s="3937"/>
      <c r="UH19" s="3937"/>
      <c r="UI19" s="3937"/>
      <c r="UJ19" s="3937"/>
      <c r="UK19" s="3937"/>
      <c r="UL19" s="3937"/>
      <c r="UM19" s="3937"/>
      <c r="UN19" s="3937"/>
      <c r="UO19" s="3937"/>
      <c r="UP19" s="2858"/>
      <c r="UQ19" s="2858"/>
      <c r="UR19" s="2858"/>
      <c r="US19" s="2858"/>
      <c r="UT19" s="2858"/>
      <c r="UU19" s="2858"/>
      <c r="UV19" s="2858"/>
      <c r="UW19" s="2858"/>
      <c r="UX19" s="2858"/>
      <c r="UY19" s="2858"/>
      <c r="UZ19" s="2858"/>
      <c r="VA19" s="2858"/>
      <c r="VB19" s="2858"/>
      <c r="VC19" s="2858"/>
      <c r="VD19" s="2858"/>
      <c r="VE19" s="2858"/>
      <c r="VF19" s="2858"/>
      <c r="VG19" s="2858"/>
      <c r="VH19" s="2858"/>
      <c r="VI19" s="2858"/>
      <c r="VJ19" s="2858"/>
      <c r="VK19" s="2858"/>
      <c r="VL19" s="2858"/>
      <c r="VM19" s="2858"/>
      <c r="VN19" s="2858"/>
      <c r="VO19" s="2858"/>
      <c r="VP19" s="2858"/>
      <c r="VQ19" s="2858"/>
      <c r="VR19" s="2858"/>
      <c r="VS19" s="2858"/>
      <c r="VT19" s="2858"/>
      <c r="VU19" s="2858"/>
      <c r="VV19" s="2858"/>
      <c r="VW19" s="2858"/>
      <c r="VX19" s="2858"/>
      <c r="VY19" s="2858"/>
      <c r="VZ19" s="2858"/>
      <c r="WA19" s="2858"/>
      <c r="WB19" s="2858"/>
      <c r="WC19" s="2858"/>
      <c r="WD19" s="2858"/>
      <c r="WE19" s="2858"/>
      <c r="WF19" s="2858"/>
      <c r="WG19" s="2858"/>
      <c r="WH19" s="2858"/>
      <c r="WI19" s="2858"/>
      <c r="WJ19" s="2858"/>
      <c r="WK19" s="2858"/>
      <c r="WL19" s="2858"/>
      <c r="WM19" s="2858"/>
      <c r="WN19" s="2858"/>
      <c r="WO19" s="2858"/>
      <c r="WP19" s="2858"/>
      <c r="WQ19" s="2858"/>
      <c r="WR19" s="2858"/>
      <c r="WS19" s="2858"/>
      <c r="WT19" s="2858"/>
      <c r="WU19" s="2858"/>
      <c r="WV19" s="2858"/>
      <c r="WW19" s="2858"/>
      <c r="WX19" s="2858"/>
      <c r="WY19" s="2858"/>
      <c r="WZ19" s="2858"/>
      <c r="XA19" s="2858"/>
      <c r="XB19" s="2858"/>
      <c r="XC19" s="2858"/>
      <c r="XD19" s="2858"/>
      <c r="XE19" s="2858"/>
      <c r="XF19" s="2858"/>
      <c r="XG19" s="2858"/>
      <c r="XH19" s="2858"/>
      <c r="XI19" s="2858"/>
      <c r="XJ19" s="2858"/>
      <c r="XK19" s="2858"/>
      <c r="XL19" s="2858"/>
      <c r="XM19" s="2858"/>
      <c r="XN19" s="2858"/>
      <c r="XO19" s="2858"/>
      <c r="XP19" s="2858"/>
      <c r="XQ19" s="2858"/>
      <c r="XR19" s="2858"/>
      <c r="XS19" s="2858"/>
      <c r="XT19" s="2858"/>
      <c r="XU19" s="2858"/>
      <c r="XV19" s="2858"/>
      <c r="XW19" s="2858"/>
      <c r="XX19" s="2858"/>
      <c r="XY19" s="2858"/>
      <c r="XZ19" s="2858"/>
      <c r="YA19" s="2858"/>
      <c r="YB19" s="2858"/>
      <c r="YC19" s="2858"/>
      <c r="YD19" s="2858"/>
      <c r="YE19" s="2858"/>
      <c r="YF19" s="2858"/>
      <c r="YG19" s="2858"/>
      <c r="YH19" s="2858"/>
      <c r="YI19" s="2858"/>
      <c r="YJ19" s="2858"/>
      <c r="YK19" s="2858"/>
      <c r="YL19" s="2858"/>
      <c r="YM19" s="2858"/>
      <c r="YN19" s="2858"/>
      <c r="YO19" s="2858"/>
      <c r="YP19" s="2858"/>
      <c r="YQ19" s="2858"/>
      <c r="YR19" s="2858"/>
      <c r="YS19" s="2858"/>
      <c r="YT19" s="2858"/>
      <c r="YU19" s="2858"/>
      <c r="YV19" s="2858"/>
      <c r="YW19" s="2858"/>
      <c r="YX19" s="2858"/>
      <c r="YY19" s="2858"/>
      <c r="YZ19" s="2858"/>
      <c r="ZA19" s="2858"/>
      <c r="ZB19" s="2858"/>
      <c r="ZC19" s="2858"/>
      <c r="ZD19" s="2858"/>
      <c r="ZE19" s="2858"/>
      <c r="ZF19" s="2858"/>
      <c r="ZG19" s="2858"/>
      <c r="ZH19" s="2858"/>
      <c r="ZI19" s="2858"/>
      <c r="ZJ19" s="2858"/>
      <c r="ZK19" s="2858"/>
      <c r="ZL19" s="2858"/>
      <c r="ZM19" s="2858"/>
      <c r="ZN19" s="2858"/>
      <c r="ZO19" s="2858"/>
      <c r="ZP19" s="2858"/>
      <c r="ZQ19" s="2858"/>
      <c r="ZR19" s="2858"/>
      <c r="ZS19" s="2858"/>
      <c r="ZT19" s="2858"/>
      <c r="ZU19" s="2858"/>
      <c r="ZV19" s="2858"/>
      <c r="ZW19" s="2858"/>
      <c r="ZX19" s="2858"/>
      <c r="ZY19" s="2858"/>
      <c r="ZZ19" s="2858"/>
      <c r="AAA19" s="2858"/>
      <c r="AAB19" s="2858"/>
      <c r="AAC19" s="2858"/>
      <c r="AAD19" s="2858"/>
      <c r="AAE19" s="2858"/>
      <c r="AAF19" s="2858"/>
      <c r="AAG19" s="2858"/>
      <c r="AAH19" s="2858"/>
      <c r="AAI19" s="2858"/>
      <c r="AAJ19" s="2858"/>
      <c r="AAK19" s="2858"/>
      <c r="AAL19" s="2858"/>
      <c r="AAM19" s="2858"/>
      <c r="AAN19" s="2858"/>
      <c r="AAO19" s="2858"/>
      <c r="AAP19" s="2858"/>
      <c r="AAQ19" s="2858"/>
      <c r="AAR19" s="2858"/>
      <c r="AAS19" s="2858"/>
      <c r="AAT19" s="2858"/>
      <c r="AAU19" s="2858"/>
      <c r="AAV19" s="2858"/>
      <c r="AAW19" s="2858"/>
      <c r="AAX19" s="2858"/>
      <c r="AAY19" s="2858"/>
      <c r="AAZ19" s="2858"/>
      <c r="ABA19" s="2858"/>
      <c r="ABB19" s="2858"/>
      <c r="ABC19" s="2858"/>
      <c r="ABD19" s="2858"/>
      <c r="ABE19" s="2858"/>
      <c r="ABF19" s="2858"/>
      <c r="ABG19" s="2858"/>
      <c r="ABH19" s="2858"/>
      <c r="ABI19" s="2858"/>
      <c r="ABJ19" s="2858"/>
      <c r="ABK19" s="2858"/>
      <c r="ABL19" s="2858"/>
      <c r="ABM19" s="2858"/>
      <c r="ABN19" s="2858"/>
      <c r="ABO19" s="2858"/>
      <c r="ABP19" s="2858"/>
      <c r="ABQ19" s="2858"/>
      <c r="ABR19" s="2858"/>
      <c r="ABS19" s="2858"/>
      <c r="ABT19" s="2858"/>
      <c r="ABU19" s="2858"/>
      <c r="ABV19" s="2858"/>
      <c r="ABW19" s="2858"/>
      <c r="ABX19" s="2858"/>
      <c r="ABY19" s="2858"/>
      <c r="ABZ19" s="2858"/>
      <c r="ACA19" s="2858"/>
      <c r="ACB19" s="2858"/>
      <c r="ACC19" s="2858"/>
      <c r="ACD19" s="2858"/>
      <c r="ACE19" s="2858"/>
      <c r="ACF19" s="2858"/>
      <c r="ACG19" s="2858"/>
      <c r="ACH19" s="2858"/>
      <c r="ACI19" s="2858"/>
      <c r="ACJ19" s="2858"/>
      <c r="ACK19" s="2858"/>
      <c r="ACL19" s="2858"/>
      <c r="ACM19" s="2858"/>
      <c r="ACN19" s="2858"/>
      <c r="ACO19" s="2858"/>
      <c r="ACP19" s="2858"/>
      <c r="ACQ19" s="2858"/>
      <c r="ACR19" s="2858"/>
      <c r="ACS19" s="2858"/>
      <c r="ACT19" s="2858"/>
      <c r="ACU19" s="2858"/>
      <c r="ACV19" s="2858"/>
      <c r="ACW19" s="2858"/>
      <c r="ACX19" s="2858"/>
      <c r="ACY19" s="2858"/>
      <c r="ACZ19" s="2858"/>
      <c r="ADA19" s="2858"/>
      <c r="ADB19" s="2858"/>
      <c r="ADC19" s="2858"/>
      <c r="ADD19" s="2858"/>
      <c r="ADE19" s="2858"/>
      <c r="ADF19" s="2858"/>
      <c r="ADG19" s="2858"/>
      <c r="ADH19" s="2858"/>
      <c r="ADI19" s="2858"/>
      <c r="ADJ19" s="2858"/>
      <c r="ADK19" s="2858"/>
      <c r="ADL19" s="2858"/>
      <c r="ADM19" s="2858"/>
      <c r="ADN19" s="2858"/>
      <c r="ADO19" s="2858"/>
      <c r="ADP19" s="2858"/>
      <c r="ADQ19" s="2858"/>
      <c r="ADR19" s="2858"/>
      <c r="ADS19" s="2858"/>
      <c r="ADT19" s="2858"/>
      <c r="ADU19" s="2858"/>
      <c r="ADV19" s="2858"/>
      <c r="ADW19" s="2858"/>
      <c r="ADX19" s="2858"/>
      <c r="ADY19" s="2858"/>
      <c r="ADZ19" s="2858"/>
      <c r="AEA19" s="2858"/>
      <c r="AEB19" s="2858"/>
      <c r="AEC19" s="2858"/>
      <c r="AED19" s="2858"/>
      <c r="AEE19" s="2858"/>
      <c r="AEF19" s="2858"/>
      <c r="AEG19" s="2858"/>
      <c r="AEH19" s="2858"/>
      <c r="AEI19" s="2858"/>
      <c r="AEJ19" s="2858"/>
      <c r="AEK19" s="2858"/>
      <c r="AEL19" s="2858"/>
      <c r="AEM19" s="2858"/>
      <c r="AEN19" s="2858"/>
      <c r="AEO19" s="2858"/>
      <c r="AEP19" s="2858"/>
      <c r="AEQ19" s="2858"/>
      <c r="AER19" s="2858"/>
      <c r="AES19" s="2858"/>
      <c r="AET19" s="2858"/>
      <c r="AEU19" s="2858"/>
      <c r="AEV19" s="2858"/>
      <c r="AEW19" s="2858"/>
      <c r="AEX19" s="2858"/>
      <c r="AEY19" s="2858"/>
      <c r="AEZ19" s="2858"/>
      <c r="AFA19" s="2858"/>
      <c r="AFB19" s="2858"/>
      <c r="AFC19" s="2858"/>
      <c r="AFD19" s="2858"/>
      <c r="AFE19" s="2858"/>
      <c r="AFF19" s="2858"/>
      <c r="AFG19" s="2858"/>
      <c r="AFH19" s="2858"/>
      <c r="AFI19" s="2858"/>
      <c r="AFJ19" s="2858"/>
      <c r="AFK19" s="2858"/>
      <c r="AFL19" s="2858"/>
      <c r="AFM19" s="2858"/>
      <c r="AFN19" s="2858"/>
      <c r="AFO19" s="2858"/>
      <c r="AFP19" s="2858"/>
      <c r="AFQ19" s="2858"/>
      <c r="AFR19" s="2858"/>
      <c r="AFS19" s="2858"/>
      <c r="AFT19" s="2858"/>
      <c r="AFU19" s="2858"/>
      <c r="AFV19" s="2858"/>
      <c r="AFW19" s="2858"/>
      <c r="AFX19" s="2858"/>
      <c r="AFY19" s="2858"/>
      <c r="AFZ19" s="2858"/>
      <c r="AGA19" s="2858"/>
      <c r="AGB19" s="2858"/>
      <c r="AGC19" s="2858"/>
      <c r="AGD19" s="2858"/>
      <c r="AGE19" s="2858"/>
      <c r="AGF19" s="2858"/>
      <c r="AGG19" s="2858"/>
      <c r="AGH19" s="2858"/>
      <c r="AGI19" s="2858"/>
      <c r="AGJ19" s="2858"/>
      <c r="AGK19" s="2858"/>
      <c r="AGL19" s="2858"/>
      <c r="AGM19" s="2858"/>
      <c r="AGN19" s="2858"/>
      <c r="AGO19" s="2858"/>
      <c r="AGP19" s="2858"/>
      <c r="AGQ19" s="2858"/>
      <c r="AGR19" s="2858"/>
      <c r="AGS19" s="2858"/>
      <c r="AGT19" s="2858"/>
      <c r="AGU19" s="2858"/>
      <c r="AGV19" s="2858"/>
      <c r="AGW19" s="2858"/>
      <c r="AGX19" s="2858"/>
      <c r="AGY19" s="2858"/>
      <c r="AGZ19" s="2858"/>
      <c r="AHA19" s="2858"/>
      <c r="AHB19" s="2858"/>
      <c r="AHC19" s="2858"/>
      <c r="AHD19" s="2858"/>
      <c r="AHE19" s="2858"/>
      <c r="AHF19" s="2858"/>
      <c r="AHG19" s="2858"/>
      <c r="AHH19" s="2858"/>
      <c r="AHI19" s="2858"/>
      <c r="AHJ19" s="2858"/>
      <c r="AHK19" s="2858"/>
      <c r="AHL19" s="2858"/>
      <c r="AHM19" s="2858"/>
      <c r="AHN19" s="2858"/>
      <c r="AHO19" s="2858"/>
      <c r="AHP19" s="2858"/>
      <c r="AHQ19" s="2858"/>
      <c r="AHR19" s="2858"/>
      <c r="AHS19" s="2858"/>
      <c r="AHT19" s="2858"/>
      <c r="AHU19" s="2858"/>
      <c r="AHV19" s="2858"/>
      <c r="AHW19" s="2858"/>
      <c r="AHX19" s="2858"/>
      <c r="AHY19" s="2858"/>
      <c r="AHZ19" s="2858"/>
      <c r="AIA19" s="2858"/>
      <c r="AIB19" s="2858"/>
      <c r="AIC19" s="2858"/>
      <c r="AID19" s="2858"/>
      <c r="AIE19" s="2858"/>
      <c r="AIF19" s="2858"/>
      <c r="AIG19" s="2858"/>
      <c r="AIH19" s="2858"/>
      <c r="AII19" s="2858"/>
      <c r="AIJ19" s="2858"/>
      <c r="AIK19" s="2858"/>
      <c r="AIL19" s="2858"/>
      <c r="AIM19" s="2858"/>
      <c r="AIN19" s="2858"/>
      <c r="AIO19" s="2858"/>
      <c r="AIP19" s="2858"/>
      <c r="AIQ19" s="2858"/>
      <c r="AIR19" s="2858"/>
      <c r="AIS19" s="2858"/>
      <c r="AIT19" s="2858"/>
      <c r="AIU19" s="2858"/>
      <c r="AIV19" s="2858"/>
      <c r="AIW19" s="2858"/>
      <c r="AIX19" s="2858"/>
      <c r="AIY19" s="2858"/>
      <c r="AIZ19" s="2858"/>
      <c r="AJA19" s="2858"/>
      <c r="AJB19" s="2858"/>
      <c r="AJC19" s="2858"/>
      <c r="AJD19" s="2858"/>
      <c r="AJE19" s="2858"/>
      <c r="AJF19" s="2858"/>
      <c r="AJG19" s="2858"/>
      <c r="AJH19" s="2858"/>
      <c r="AJI19" s="2858"/>
      <c r="AJJ19" s="2858"/>
      <c r="AJK19" s="2858"/>
      <c r="AJL19" s="2858"/>
      <c r="AJM19" s="2858"/>
      <c r="AJN19" s="2858"/>
      <c r="AJO19" s="2858"/>
      <c r="AJP19" s="2858"/>
      <c r="AJQ19" s="2858"/>
      <c r="AJR19" s="2858"/>
      <c r="AJS19" s="2858"/>
      <c r="AJT19" s="2858"/>
      <c r="AJU19" s="2858"/>
      <c r="AJV19" s="2858"/>
      <c r="AJW19" s="2858"/>
      <c r="AJX19" s="2858"/>
      <c r="AJY19" s="2858"/>
      <c r="AJZ19" s="2858"/>
      <c r="AKA19" s="2858"/>
      <c r="AKB19" s="2858"/>
      <c r="AKC19" s="2858"/>
      <c r="AKD19" s="2858"/>
      <c r="AKE19" s="2858"/>
      <c r="AKF19" s="2858"/>
      <c r="AKG19" s="2858"/>
      <c r="AKH19" s="2858"/>
      <c r="AKI19" s="2858"/>
      <c r="AKJ19" s="2858"/>
      <c r="AKK19" s="2858"/>
      <c r="AKL19" s="2858"/>
      <c r="AKM19" s="2858"/>
      <c r="AKN19" s="2858"/>
      <c r="AKO19" s="2858"/>
      <c r="AKP19" s="2858"/>
      <c r="AKQ19" s="2858"/>
      <c r="AKR19" s="2858"/>
      <c r="AKS19" s="2858"/>
      <c r="AKT19" s="2858"/>
      <c r="AKU19" s="2858"/>
      <c r="AKV19" s="2858"/>
      <c r="AKW19" s="2858"/>
      <c r="AKX19" s="2858"/>
      <c r="AKY19" s="2858"/>
      <c r="AKZ19" s="2858"/>
      <c r="ALA19" s="2858"/>
      <c r="ALB19" s="2858"/>
      <c r="ALC19" s="2858"/>
      <c r="ALD19" s="2858"/>
      <c r="ALE19" s="2858"/>
      <c r="ALF19" s="2858"/>
      <c r="ALG19" s="2858"/>
      <c r="ALH19" s="2858"/>
      <c r="ALI19" s="2858"/>
      <c r="ALJ19" s="2858"/>
      <c r="ALK19" s="2858"/>
      <c r="ALL19" s="2858"/>
      <c r="ALM19" s="2858"/>
      <c r="ALN19" s="2858"/>
      <c r="ALO19" s="2858"/>
      <c r="ALP19" s="2858"/>
      <c r="ALQ19" s="2858"/>
      <c r="ALR19" s="2858"/>
      <c r="ALS19" s="2858"/>
      <c r="ALT19" s="2858"/>
      <c r="ALU19" s="2858"/>
      <c r="ALV19" s="2858"/>
      <c r="ALW19" s="2858"/>
      <c r="ALX19" s="2858"/>
      <c r="ALY19" s="2858"/>
      <c r="ALZ19" s="2858"/>
      <c r="AMA19" s="2858"/>
      <c r="AMB19" s="2858"/>
      <c r="AMC19" s="2858"/>
      <c r="AMD19" s="2858"/>
      <c r="AME19" s="2858"/>
      <c r="AMF19" s="2858"/>
      <c r="AMG19" s="2858"/>
      <c r="AMH19" s="2858"/>
      <c r="AMI19" s="2858"/>
      <c r="AMJ19" s="2858"/>
      <c r="AMK19" s="2858"/>
      <c r="AML19" s="2858"/>
      <c r="AMM19" s="2858"/>
      <c r="AMN19" s="2858"/>
      <c r="AMO19" s="2858"/>
      <c r="AMP19" s="2858"/>
      <c r="AMQ19" s="2858"/>
      <c r="AMR19" s="2858"/>
      <c r="AMS19" s="2858"/>
      <c r="AMT19" s="2858"/>
      <c r="AMU19" s="2858"/>
      <c r="AMV19" s="2858"/>
      <c r="AMW19" s="2858"/>
      <c r="AMX19" s="2858"/>
      <c r="AMY19" s="2858"/>
      <c r="AMZ19" s="2858"/>
      <c r="ANA19" s="2858"/>
      <c r="ANB19" s="2858"/>
      <c r="ANC19" s="2858"/>
      <c r="AND19" s="2858"/>
      <c r="ANE19" s="2858"/>
      <c r="ANF19" s="2858"/>
      <c r="ANG19" s="2858"/>
      <c r="ANH19" s="2858"/>
      <c r="ANI19" s="2858"/>
      <c r="ANJ19" s="2858"/>
      <c r="ANK19" s="2858"/>
      <c r="ANL19" s="2858"/>
      <c r="ANM19" s="2858"/>
      <c r="ANN19" s="2858"/>
      <c r="ANO19" s="2858"/>
      <c r="ANP19" s="2858"/>
      <c r="ANQ19" s="2858"/>
      <c r="ANR19" s="2858"/>
      <c r="ANS19" s="2858"/>
      <c r="ANT19" s="2858"/>
      <c r="ANU19" s="2858"/>
      <c r="ANV19" s="2858"/>
      <c r="ANW19" s="2858"/>
      <c r="ANX19" s="2858"/>
      <c r="ANY19" s="2858"/>
      <c r="ANZ19" s="2858"/>
      <c r="AOA19" s="2858"/>
      <c r="AOB19" s="2858"/>
      <c r="AOC19" s="2858"/>
      <c r="AOD19" s="2858"/>
      <c r="AOE19" s="2858"/>
      <c r="AOF19" s="2858"/>
      <c r="AOG19" s="2858"/>
      <c r="AOH19" s="2858"/>
      <c r="AOI19" s="2858"/>
      <c r="AOJ19" s="2858"/>
      <c r="AOK19" s="2858"/>
      <c r="AOL19" s="2858"/>
      <c r="AOM19" s="2858"/>
      <c r="AON19" s="2858"/>
      <c r="AOO19" s="2858"/>
      <c r="AOP19" s="2858"/>
      <c r="AOQ19" s="2858"/>
      <c r="AOR19" s="2858"/>
      <c r="AOS19" s="2858"/>
      <c r="AOT19" s="2858"/>
      <c r="AOU19" s="2858"/>
      <c r="AOV19" s="2858"/>
      <c r="AOW19" s="2858"/>
      <c r="AOX19" s="2858"/>
      <c r="AOY19" s="2858"/>
      <c r="AOZ19" s="2858"/>
      <c r="APA19" s="2858"/>
      <c r="APB19" s="2858"/>
      <c r="APC19" s="2858"/>
      <c r="APD19" s="2858"/>
      <c r="APE19" s="2858"/>
      <c r="APF19" s="2858"/>
      <c r="APG19" s="2858"/>
      <c r="APH19" s="2858"/>
      <c r="API19" s="2858"/>
      <c r="APJ19" s="2858"/>
      <c r="APK19" s="2858"/>
      <c r="APL19" s="2858"/>
      <c r="APM19" s="2858"/>
      <c r="APN19" s="2858"/>
      <c r="APO19" s="2858"/>
      <c r="APP19" s="2858"/>
      <c r="APQ19" s="2858"/>
      <c r="APR19" s="2858"/>
      <c r="APS19" s="2858"/>
      <c r="APT19" s="2858"/>
      <c r="APU19" s="2858"/>
      <c r="APV19" s="2858"/>
      <c r="APW19" s="2858"/>
      <c r="APX19" s="2858"/>
      <c r="APY19" s="2858"/>
      <c r="APZ19" s="2858"/>
      <c r="AQA19" s="2858"/>
      <c r="AQB19" s="2858"/>
      <c r="AQC19" s="2858"/>
      <c r="AQD19" s="2858"/>
      <c r="AQE19" s="2858"/>
      <c r="AQF19" s="2858"/>
      <c r="AQG19" s="2858"/>
      <c r="AQH19" s="2858"/>
      <c r="AQI19" s="2858"/>
      <c r="AQJ19" s="2858"/>
      <c r="AQK19" s="2858"/>
      <c r="AQL19" s="2858"/>
      <c r="AQM19" s="2858"/>
      <c r="AQN19" s="2858"/>
      <c r="AQO19" s="2858"/>
      <c r="AQP19" s="2858"/>
      <c r="AQQ19" s="2858"/>
      <c r="AQR19" s="2858"/>
      <c r="AQS19" s="2858"/>
      <c r="AQT19" s="2858"/>
      <c r="AQU19" s="2858"/>
      <c r="AQV19" s="2858"/>
      <c r="AQW19" s="2858"/>
      <c r="AQX19" s="2858"/>
      <c r="AQY19" s="2858"/>
      <c r="AQZ19" s="2858"/>
      <c r="ARA19" s="2858"/>
      <c r="ARB19" s="2858"/>
      <c r="ARC19" s="2858"/>
      <c r="ARD19" s="2858"/>
      <c r="ARE19" s="2858"/>
      <c r="ARF19" s="2858"/>
      <c r="ARG19" s="2858"/>
      <c r="ARH19" s="2858"/>
      <c r="ARI19" s="2858"/>
      <c r="ARJ19" s="2858"/>
      <c r="ARK19" s="2858"/>
      <c r="ARL19" s="2858"/>
      <c r="ARM19" s="2858"/>
      <c r="ARN19" s="2858"/>
      <c r="ARO19" s="2858"/>
      <c r="ARP19" s="2858"/>
      <c r="ARQ19" s="2858"/>
      <c r="ARR19" s="2858"/>
      <c r="ARS19" s="2858"/>
      <c r="ART19" s="2858"/>
      <c r="ARU19" s="2858"/>
      <c r="ARV19" s="2858"/>
      <c r="ARW19" s="2858"/>
      <c r="ARX19" s="2858"/>
      <c r="ARY19" s="2858"/>
      <c r="ARZ19" s="2858"/>
      <c r="ASA19" s="2858"/>
      <c r="ASB19" s="2858"/>
      <c r="ASC19" s="2858"/>
      <c r="ASD19" s="2858"/>
      <c r="ASE19" s="2858"/>
      <c r="ASF19" s="2858"/>
      <c r="ASG19" s="2858"/>
      <c r="ASH19" s="2858"/>
      <c r="ASI19" s="2858"/>
      <c r="ASJ19" s="2858"/>
      <c r="ASK19" s="2858"/>
      <c r="ASL19" s="2858"/>
      <c r="ASM19" s="2858"/>
      <c r="ASN19" s="2858"/>
      <c r="ASO19" s="2858"/>
      <c r="ASP19" s="2858"/>
      <c r="ASQ19" s="2858"/>
      <c r="ASR19" s="2858"/>
      <c r="ASS19" s="2858"/>
      <c r="AST19" s="2858"/>
      <c r="ASU19" s="2858"/>
      <c r="ASV19" s="2858"/>
      <c r="ASW19" s="2858"/>
      <c r="ASX19" s="2858"/>
      <c r="ASY19" s="2858"/>
      <c r="ASZ19" s="2858"/>
      <c r="ATA19" s="2858"/>
      <c r="ATB19" s="2858"/>
      <c r="ATC19" s="2858"/>
      <c r="ATD19" s="2858"/>
      <c r="ATE19" s="2858"/>
      <c r="ATF19" s="2858"/>
      <c r="ATG19" s="2858"/>
      <c r="ATH19" s="2858"/>
      <c r="ATI19" s="2858"/>
      <c r="ATJ19" s="2858"/>
      <c r="ATK19" s="2858"/>
      <c r="ATL19" s="2858"/>
      <c r="ATM19" s="2858"/>
      <c r="ATN19" s="2858"/>
      <c r="ATO19" s="2858"/>
      <c r="ATP19" s="2858"/>
      <c r="ATQ19" s="2858"/>
      <c r="ATR19" s="2858"/>
      <c r="ATS19" s="2858"/>
      <c r="ATT19" s="2858"/>
      <c r="ATU19" s="2858"/>
      <c r="ATV19" s="2858"/>
      <c r="ATW19" s="2858"/>
      <c r="ATX19" s="2858"/>
      <c r="ATY19" s="2858"/>
      <c r="ATZ19" s="2858"/>
      <c r="AUA19" s="2858"/>
      <c r="AUB19" s="2858"/>
      <c r="AUC19" s="2858"/>
      <c r="AUD19" s="2858"/>
      <c r="AUE19" s="2858"/>
      <c r="AUF19" s="2858"/>
      <c r="AUG19" s="2858"/>
      <c r="AUH19" s="2858"/>
      <c r="AUI19" s="2858"/>
      <c r="AUJ19" s="2858"/>
      <c r="AUK19" s="2858"/>
      <c r="AUL19" s="2858"/>
      <c r="AUM19" s="2858"/>
      <c r="AUN19" s="2858"/>
      <c r="AUO19" s="2858"/>
      <c r="AUP19" s="2858"/>
      <c r="AUQ19" s="2858"/>
      <c r="AUR19" s="2858"/>
      <c r="AUS19" s="2858"/>
      <c r="AUT19" s="2858"/>
      <c r="AUU19" s="2858"/>
      <c r="AUV19" s="2858"/>
      <c r="AUW19" s="2858"/>
      <c r="AUX19" s="2858"/>
      <c r="AUY19" s="2858"/>
      <c r="AUZ19" s="2858"/>
      <c r="AVA19" s="2858"/>
      <c r="AVB19" s="2858"/>
      <c r="AVC19" s="2858"/>
      <c r="AVD19" s="2858"/>
      <c r="AVE19" s="2858"/>
      <c r="AVF19" s="2858"/>
      <c r="AVG19" s="2858"/>
      <c r="AVH19" s="2858"/>
      <c r="AVI19" s="2858"/>
      <c r="AVJ19" s="2858"/>
      <c r="AVK19" s="2858"/>
      <c r="AVL19" s="2858"/>
      <c r="AVM19" s="2858"/>
      <c r="AVN19" s="2858"/>
      <c r="AVO19" s="2858"/>
      <c r="AVP19" s="2858"/>
      <c r="AVQ19" s="2858"/>
      <c r="AVR19" s="2858"/>
      <c r="AVS19" s="2858"/>
      <c r="AVT19" s="2858"/>
      <c r="AVU19" s="2858"/>
      <c r="AVV19" s="2858"/>
      <c r="AVW19" s="2858"/>
      <c r="AVX19" s="2858"/>
      <c r="AVY19" s="2858"/>
      <c r="AVZ19" s="2858"/>
      <c r="AWA19" s="2858"/>
      <c r="AWB19" s="2858"/>
      <c r="AWC19" s="2858"/>
      <c r="AWD19" s="2858"/>
      <c r="AWE19" s="2858"/>
      <c r="AWF19" s="2858"/>
      <c r="AWG19" s="2858"/>
      <c r="AWH19" s="2858"/>
      <c r="AWI19" s="2858"/>
      <c r="AWJ19" s="2858"/>
      <c r="AWK19" s="2858"/>
      <c r="AWL19" s="2858"/>
      <c r="AWM19" s="2858"/>
      <c r="AWN19" s="2858"/>
      <c r="AWO19" s="2858"/>
      <c r="AWP19" s="2858"/>
      <c r="AWQ19" s="2858"/>
      <c r="AWR19" s="2858"/>
      <c r="AWS19" s="2858"/>
      <c r="AWT19" s="2858"/>
      <c r="AWU19" s="2858"/>
      <c r="AWV19" s="2858"/>
      <c r="AWW19" s="2858"/>
      <c r="AWX19" s="2858"/>
      <c r="AWY19" s="2858"/>
      <c r="AWZ19" s="2858"/>
      <c r="AXA19" s="2858"/>
      <c r="AXB19" s="2858"/>
      <c r="AXC19" s="2858"/>
      <c r="AXD19" s="2858"/>
      <c r="AXE19" s="2858"/>
      <c r="AXF19" s="2858"/>
      <c r="AXG19" s="2858"/>
      <c r="AXH19" s="2858"/>
      <c r="AXI19" s="2858"/>
      <c r="AXJ19" s="2858"/>
      <c r="AXK19" s="2858"/>
      <c r="AXL19" s="2858"/>
      <c r="AXM19" s="2858"/>
      <c r="AXN19" s="2858"/>
      <c r="AXO19" s="2858"/>
      <c r="AXP19" s="2858"/>
      <c r="AXQ19" s="2858"/>
      <c r="AXR19" s="2858"/>
      <c r="AXS19" s="2858"/>
      <c r="AXT19" s="2858"/>
      <c r="AXU19" s="2858"/>
      <c r="AXV19" s="2858"/>
      <c r="AXW19" s="2858"/>
      <c r="AXX19" s="2858"/>
      <c r="AXY19" s="2858"/>
      <c r="AXZ19" s="2858"/>
      <c r="AYA19" s="2858"/>
      <c r="AYB19" s="2858"/>
      <c r="AYC19" s="2858"/>
      <c r="AYD19" s="2858"/>
      <c r="AYE19" s="2858"/>
      <c r="AYF19" s="2858"/>
      <c r="AYG19" s="2858"/>
      <c r="AYH19" s="2858"/>
      <c r="AYI19" s="2858"/>
      <c r="AYJ19" s="2858"/>
      <c r="AYK19" s="2858"/>
      <c r="AYL19" s="2858"/>
      <c r="AYM19" s="2858"/>
      <c r="AYN19" s="2858"/>
      <c r="AYO19" s="2858"/>
      <c r="AYP19" s="2858"/>
      <c r="AYQ19" s="2858"/>
      <c r="AYR19" s="2858"/>
      <c r="AYS19" s="2858"/>
      <c r="AYT19" s="2858"/>
      <c r="AYU19" s="2858"/>
      <c r="AYV19" s="2858"/>
      <c r="AYW19" s="2858"/>
      <c r="AYX19" s="2858"/>
      <c r="AYY19" s="2858"/>
      <c r="AYZ19" s="2858"/>
      <c r="AZA19" s="2858"/>
      <c r="AZB19" s="2858"/>
      <c r="AZC19" s="2858"/>
      <c r="AZD19" s="2858"/>
      <c r="AZE19" s="2858"/>
      <c r="AZF19" s="2858"/>
      <c r="AZG19" s="2858"/>
      <c r="AZH19" s="2858"/>
      <c r="AZI19" s="2858"/>
      <c r="AZJ19" s="2858"/>
      <c r="AZK19" s="2858"/>
      <c r="AZL19" s="2858"/>
      <c r="AZM19" s="2858"/>
      <c r="AZN19" s="2858"/>
      <c r="AZO19" s="2858"/>
      <c r="AZP19" s="2858"/>
      <c r="AZQ19" s="2858"/>
      <c r="AZR19" s="2858"/>
      <c r="AZS19" s="2858"/>
      <c r="AZT19" s="2858"/>
      <c r="AZU19" s="2858"/>
      <c r="AZV19" s="2858"/>
      <c r="AZW19" s="2858"/>
      <c r="AZX19" s="2858"/>
      <c r="AZY19" s="2858"/>
      <c r="AZZ19" s="2858"/>
      <c r="BAA19" s="2858"/>
      <c r="BAB19" s="2858"/>
      <c r="BAC19" s="2858"/>
      <c r="BAD19" s="2858"/>
      <c r="BAE19" s="2858"/>
      <c r="BAF19" s="2858"/>
      <c r="BAG19" s="2858"/>
      <c r="BAH19" s="2858"/>
      <c r="BAI19" s="2858"/>
      <c r="BAJ19" s="2858"/>
      <c r="BAK19" s="2858"/>
      <c r="BAL19" s="2858"/>
      <c r="BAM19" s="2858"/>
      <c r="BAN19" s="2858"/>
      <c r="BAO19" s="2858"/>
      <c r="BAP19" s="2858"/>
      <c r="BAQ19" s="2858"/>
      <c r="BAR19" s="2858"/>
      <c r="BAS19" s="2858"/>
      <c r="BAT19" s="2858"/>
      <c r="BAU19" s="2858"/>
      <c r="BAV19" s="2858"/>
      <c r="BAW19" s="2858"/>
      <c r="BAX19" s="2858"/>
      <c r="BAY19" s="2858"/>
      <c r="BAZ19" s="2858"/>
      <c r="BBA19" s="2858"/>
      <c r="BBB19" s="2858"/>
      <c r="BBC19" s="2858"/>
      <c r="BBD19" s="2858"/>
      <c r="BBE19" s="2858"/>
      <c r="BBF19" s="2858"/>
      <c r="BBG19" s="2858"/>
      <c r="BBH19" s="2858"/>
      <c r="BBI19" s="2858"/>
      <c r="BBJ19" s="2858"/>
      <c r="BBK19" s="2858"/>
      <c r="BBL19" s="2858"/>
      <c r="BBM19" s="2858"/>
      <c r="BBN19" s="2858"/>
      <c r="BBO19" s="2858"/>
      <c r="BBP19" s="2858"/>
      <c r="BBQ19" s="2858"/>
      <c r="BBR19" s="2858"/>
      <c r="BBS19" s="2858"/>
      <c r="BBT19" s="2858"/>
      <c r="BBU19" s="2858"/>
      <c r="BBV19" s="2858"/>
      <c r="BBW19" s="2858"/>
      <c r="BBX19" s="2858"/>
      <c r="BBY19" s="2858"/>
      <c r="BBZ19" s="2858"/>
      <c r="BCA19" s="2858"/>
      <c r="BCB19" s="2858"/>
      <c r="BCC19" s="2858"/>
      <c r="BCD19" s="2858"/>
      <c r="BCE19" s="2858"/>
      <c r="BCF19" s="2858"/>
      <c r="BCG19" s="2858"/>
      <c r="BCH19" s="2858"/>
      <c r="BCI19" s="2858"/>
      <c r="BCJ19" s="2858"/>
      <c r="BCK19" s="2858"/>
      <c r="BCL19" s="2858"/>
      <c r="BCM19" s="2858"/>
      <c r="BCN19" s="2858"/>
      <c r="BCO19" s="2858"/>
      <c r="BCP19" s="2858"/>
      <c r="BCQ19" s="2858"/>
      <c r="BCR19" s="2858"/>
      <c r="BCS19" s="2858"/>
      <c r="BCT19" s="2858"/>
      <c r="BCU19" s="2858"/>
      <c r="BCV19" s="2858"/>
      <c r="BCW19" s="2858"/>
      <c r="BCX19" s="2858"/>
      <c r="BCY19" s="2858"/>
      <c r="BCZ19" s="2858"/>
      <c r="BDA19" s="2858"/>
      <c r="BDB19" s="2858"/>
      <c r="BDC19" s="2858"/>
      <c r="BDD19" s="2858"/>
      <c r="BDE19" s="2858"/>
      <c r="BDF19" s="2858"/>
      <c r="BDG19" s="2858"/>
      <c r="BDH19" s="2858"/>
      <c r="BDI19" s="2858"/>
      <c r="BDJ19" s="2858"/>
      <c r="BDK19" s="2858"/>
      <c r="BDL19" s="2858"/>
      <c r="BDM19" s="2858"/>
      <c r="BDN19" s="2858"/>
      <c r="BDO19" s="2858"/>
      <c r="BDP19" s="2858"/>
      <c r="BDQ19" s="2858"/>
      <c r="BDR19" s="2858"/>
      <c r="BDS19" s="2858"/>
      <c r="BDT19" s="2858"/>
      <c r="BDU19" s="2858"/>
      <c r="BDV19" s="2858"/>
      <c r="BDW19" s="2858"/>
      <c r="BDX19" s="2858"/>
      <c r="BDY19" s="2858"/>
      <c r="BDZ19" s="2858"/>
      <c r="BEA19" s="2858"/>
      <c r="BEB19" s="2858"/>
      <c r="BEC19" s="2858"/>
      <c r="BED19" s="2858"/>
      <c r="BEE19" s="2858"/>
      <c r="BEF19" s="2858"/>
      <c r="BEG19" s="2858"/>
      <c r="BEH19" s="2858"/>
      <c r="BEI19" s="2858"/>
      <c r="BEJ19" s="2858"/>
      <c r="BEK19" s="2858"/>
      <c r="BEL19" s="2858"/>
      <c r="BEM19" s="2858"/>
      <c r="BEN19" s="2858"/>
      <c r="BEO19" s="2858"/>
      <c r="BEP19" s="2858"/>
      <c r="BEQ19" s="2858"/>
      <c r="BER19" s="2858"/>
      <c r="BES19" s="2858"/>
      <c r="BET19" s="2858"/>
      <c r="BEU19" s="2858"/>
      <c r="BEV19" s="2858"/>
      <c r="BEW19" s="2858"/>
      <c r="BEX19" s="2858"/>
      <c r="BEY19" s="2858"/>
      <c r="BEZ19" s="2858"/>
      <c r="BFA19" s="2858"/>
      <c r="BFB19" s="2858"/>
      <c r="BFC19" s="2858"/>
      <c r="BFD19" s="2858"/>
      <c r="BFE19" s="2858"/>
      <c r="BFF19" s="2858"/>
      <c r="BFG19" s="2858"/>
      <c r="BFH19" s="2858"/>
      <c r="BFI19" s="2858"/>
      <c r="BFJ19" s="2858"/>
      <c r="BFK19" s="2858"/>
      <c r="BFL19" s="2858"/>
      <c r="BFM19" s="2858"/>
      <c r="BFN19" s="2858"/>
      <c r="BFO19" s="2858"/>
      <c r="BFP19" s="2858"/>
      <c r="BFQ19" s="2858"/>
      <c r="BFR19" s="2858"/>
      <c r="BFS19" s="2858"/>
      <c r="BFT19" s="2858"/>
      <c r="BFU19" s="2858"/>
      <c r="BFV19" s="2858"/>
      <c r="BFW19" s="2858"/>
      <c r="BFX19" s="2858"/>
      <c r="BFY19" s="2858"/>
      <c r="BFZ19" s="2858"/>
      <c r="BGA19" s="2858"/>
      <c r="BGB19" s="2858"/>
      <c r="BGC19" s="2858"/>
      <c r="BGD19" s="2858"/>
      <c r="BGE19" s="2858"/>
      <c r="BGF19" s="2858"/>
      <c r="BGG19" s="2858"/>
      <c r="BGH19" s="2858"/>
      <c r="BGI19" s="2858"/>
      <c r="BGJ19" s="2858"/>
      <c r="BGK19" s="2858"/>
      <c r="BGL19" s="2858"/>
      <c r="BGM19" s="2858"/>
      <c r="BGN19" s="2858"/>
      <c r="BGO19" s="2858"/>
      <c r="BGP19" s="2858"/>
      <c r="BGQ19" s="2858"/>
      <c r="BGR19" s="2858"/>
      <c r="BGS19" s="2858"/>
      <c r="BGT19" s="2858"/>
      <c r="BGU19" s="2858"/>
      <c r="BGV19" s="2858"/>
      <c r="BGW19" s="2858"/>
      <c r="BGX19" s="2858"/>
      <c r="BGY19" s="2858"/>
      <c r="BGZ19" s="2858"/>
      <c r="BHA19" s="2858"/>
      <c r="BHB19" s="2858"/>
      <c r="BHC19" s="2858"/>
      <c r="BHD19" s="2858"/>
      <c r="BHE19" s="2858"/>
      <c r="BHF19" s="2858"/>
      <c r="BHG19" s="2858"/>
      <c r="BHH19" s="2858"/>
      <c r="BHI19" s="2858"/>
      <c r="BHJ19" s="2858"/>
      <c r="BHK19" s="2858"/>
      <c r="BHL19" s="2858"/>
      <c r="BHM19" s="2858"/>
      <c r="BHN19" s="2858"/>
      <c r="BHO19" s="2858"/>
      <c r="BHP19" s="2858"/>
      <c r="BHQ19" s="2858"/>
      <c r="BHR19" s="2858"/>
      <c r="BHS19" s="2858"/>
      <c r="BHT19" s="2858"/>
      <c r="BHU19" s="2858"/>
      <c r="BHV19" s="2858"/>
      <c r="BHW19" s="2858"/>
      <c r="BHX19" s="2858"/>
      <c r="BHY19" s="2858"/>
      <c r="BHZ19" s="2858"/>
      <c r="BIA19" s="2858"/>
      <c r="BIB19" s="2858"/>
      <c r="BIC19" s="2858"/>
      <c r="BID19" s="2858"/>
      <c r="BIE19" s="2858"/>
      <c r="BIF19" s="2858"/>
      <c r="BIG19" s="2858"/>
      <c r="BIH19" s="2858"/>
      <c r="BII19" s="2858"/>
      <c r="BIJ19" s="2858"/>
      <c r="BIK19" s="2858"/>
      <c r="BIL19" s="2858"/>
      <c r="BIM19" s="2858"/>
      <c r="BIN19" s="2858"/>
      <c r="BIO19" s="2858"/>
      <c r="BIP19" s="2858"/>
      <c r="BIQ19" s="2858"/>
      <c r="BIR19" s="2858"/>
      <c r="BIS19" s="2858"/>
      <c r="BIT19" s="2858"/>
      <c r="BIU19" s="2858"/>
      <c r="BIV19" s="2858"/>
      <c r="BIW19" s="2858"/>
      <c r="BIX19" s="2858"/>
      <c r="BIY19" s="2858"/>
      <c r="BIZ19" s="2858"/>
      <c r="BJA19" s="2858"/>
      <c r="BJB19" s="2858"/>
      <c r="BJC19" s="2858"/>
      <c r="BJD19" s="2858"/>
      <c r="BJE19" s="2858"/>
      <c r="BJF19" s="2858"/>
      <c r="BJG19" s="2858"/>
      <c r="BJH19" s="2858"/>
      <c r="BJI19" s="2858"/>
      <c r="BJJ19" s="2858"/>
      <c r="BJK19" s="2858"/>
      <c r="BJL19" s="2858"/>
      <c r="BJM19" s="2858"/>
      <c r="BJN19" s="2858"/>
      <c r="BJO19" s="2858"/>
      <c r="BJP19" s="2858"/>
      <c r="BJQ19" s="2858"/>
      <c r="BJR19" s="2858"/>
      <c r="BJS19" s="2858"/>
      <c r="BJT19" s="2858"/>
      <c r="BJU19" s="2858"/>
      <c r="BJV19" s="2858"/>
      <c r="BJW19" s="2858"/>
      <c r="BJX19" s="2858"/>
      <c r="BJY19" s="2858"/>
      <c r="BJZ19" s="2858"/>
      <c r="BKA19" s="2858"/>
      <c r="BKB19" s="2858"/>
      <c r="BKC19" s="2858"/>
      <c r="BKD19" s="2858"/>
      <c r="BKE19" s="2858"/>
      <c r="BKF19" s="2858"/>
      <c r="BKG19" s="2858"/>
      <c r="BKH19" s="2858"/>
      <c r="BKI19" s="2858"/>
      <c r="BKJ19" s="2858"/>
      <c r="BKK19" s="2858"/>
      <c r="BKL19" s="2858"/>
      <c r="BKM19" s="2858"/>
      <c r="BKN19" s="2858"/>
      <c r="BKO19" s="2858"/>
      <c r="BKP19" s="2858"/>
      <c r="BKQ19" s="2858"/>
      <c r="BKR19" s="2858"/>
      <c r="BKS19" s="2858"/>
      <c r="BKT19" s="2858"/>
      <c r="BKU19" s="2858"/>
      <c r="BKV19" s="2858"/>
      <c r="BKW19" s="2858"/>
      <c r="BKX19" s="2858"/>
      <c r="BKY19" s="2858"/>
      <c r="BKZ19" s="2858"/>
      <c r="BLA19" s="2858"/>
      <c r="BLB19" s="2858"/>
      <c r="BLC19" s="2858"/>
      <c r="BLD19" s="2858"/>
      <c r="BLE19" s="2858"/>
      <c r="BLF19" s="2858"/>
      <c r="BLG19" s="2858"/>
      <c r="BLH19" s="2858"/>
      <c r="BLI19" s="2858"/>
      <c r="BLJ19" s="2858"/>
      <c r="BLK19" s="2858"/>
      <c r="BLL19" s="2858"/>
      <c r="BLM19" s="2858"/>
      <c r="BLN19" s="2858"/>
      <c r="BLO19" s="2858"/>
      <c r="BLP19" s="2858"/>
      <c r="BLQ19" s="2858"/>
      <c r="BLR19" s="2858"/>
      <c r="BLS19" s="2858"/>
      <c r="BLT19" s="2858"/>
      <c r="BLU19" s="2858"/>
      <c r="BLV19" s="2858"/>
      <c r="BLW19" s="2858"/>
      <c r="BLX19" s="2858"/>
      <c r="BLY19" s="2858"/>
      <c r="BLZ19" s="2858"/>
      <c r="BMA19" s="2858"/>
      <c r="BMB19" s="2858"/>
      <c r="BMC19" s="2858"/>
      <c r="BMD19" s="2858"/>
      <c r="BME19" s="2858"/>
      <c r="BMF19" s="2858"/>
      <c r="BMG19" s="2858"/>
      <c r="BMH19" s="2858"/>
      <c r="BMI19" s="2858"/>
      <c r="BMJ19" s="2858"/>
      <c r="BMK19" s="2858"/>
      <c r="BML19" s="2858"/>
      <c r="BMM19" s="2858"/>
      <c r="BMN19" s="2858"/>
      <c r="BMO19" s="2858"/>
      <c r="BMP19" s="2858"/>
      <c r="BMQ19" s="2858"/>
      <c r="BMR19" s="2858"/>
      <c r="BMS19" s="2858"/>
      <c r="BMT19" s="2858"/>
      <c r="BMU19" s="2858"/>
      <c r="BMV19" s="2858"/>
      <c r="BMW19" s="2858"/>
      <c r="BMX19" s="2858"/>
      <c r="BMY19" s="2858"/>
      <c r="BMZ19" s="2858"/>
      <c r="BNA19" s="2858"/>
      <c r="BNB19" s="2858"/>
      <c r="BNC19" s="2858"/>
      <c r="BND19" s="2858"/>
      <c r="BNE19" s="2858"/>
      <c r="BNF19" s="2858"/>
      <c r="BNG19" s="2858"/>
      <c r="BNH19" s="2858"/>
      <c r="BNI19" s="2858"/>
      <c r="BNJ19" s="2858"/>
      <c r="BNK19" s="2858"/>
      <c r="BNL19" s="2858"/>
      <c r="BNM19" s="2858"/>
      <c r="BNN19" s="2858"/>
      <c r="BNO19" s="2858"/>
      <c r="BNP19" s="2858"/>
      <c r="BNQ19" s="2858"/>
      <c r="BNR19" s="2858"/>
      <c r="BNS19" s="2858"/>
      <c r="BNT19" s="2858"/>
      <c r="BNU19" s="2858"/>
      <c r="BNV19" s="2858"/>
      <c r="BNW19" s="2858"/>
      <c r="BNX19" s="2858"/>
      <c r="BNY19" s="2858"/>
      <c r="BNZ19" s="2858"/>
      <c r="BOA19" s="2858"/>
      <c r="BOB19" s="2858"/>
      <c r="BOC19" s="2858"/>
      <c r="BOD19" s="2858"/>
      <c r="BOE19" s="2858"/>
      <c r="BOF19" s="2858"/>
      <c r="BOG19" s="2858"/>
      <c r="BOH19" s="2858"/>
      <c r="BOI19" s="2858"/>
      <c r="BOJ19" s="2858"/>
      <c r="BOK19" s="2858"/>
      <c r="BOL19" s="2858"/>
      <c r="BOM19" s="2858"/>
      <c r="BON19" s="2858"/>
      <c r="BOO19" s="2858"/>
      <c r="BOP19" s="2858"/>
      <c r="BOQ19" s="2858"/>
      <c r="BOR19" s="2858"/>
      <c r="BOS19" s="2858"/>
      <c r="BOT19" s="2858"/>
      <c r="BOU19" s="2858"/>
      <c r="BOV19" s="2858"/>
      <c r="BOW19" s="2858"/>
      <c r="BOX19" s="2858"/>
      <c r="BOY19" s="2858"/>
      <c r="BOZ19" s="2858"/>
      <c r="BPA19" s="2858"/>
      <c r="BPB19" s="2858"/>
      <c r="BPC19" s="2858"/>
      <c r="BPD19" s="2858"/>
      <c r="BPE19" s="2858"/>
      <c r="BPF19" s="2858"/>
      <c r="BPG19" s="2858"/>
      <c r="BPH19" s="2858"/>
      <c r="BPI19" s="2858"/>
      <c r="BPJ19" s="2858"/>
      <c r="BPK19" s="2858"/>
      <c r="BPL19" s="2858"/>
      <c r="BPM19" s="2858"/>
      <c r="BPN19" s="2858"/>
      <c r="BPO19" s="2858"/>
      <c r="BPP19" s="2858"/>
      <c r="BPQ19" s="2858"/>
      <c r="BPR19" s="2858"/>
      <c r="BPS19" s="2858"/>
      <c r="BPT19" s="2858"/>
      <c r="BPU19" s="2858"/>
      <c r="BPV19" s="2858"/>
      <c r="BPW19" s="2858"/>
      <c r="BPX19" s="2858"/>
      <c r="BPY19" s="2858"/>
      <c r="BPZ19" s="2858"/>
      <c r="BQA19" s="2858"/>
      <c r="BQB19" s="2858"/>
      <c r="BQC19" s="2858"/>
      <c r="BQD19" s="2858"/>
      <c r="BQE19" s="2858"/>
      <c r="BQF19" s="2858"/>
      <c r="BQG19" s="2858"/>
      <c r="BQH19" s="2858"/>
      <c r="BQI19" s="2858"/>
      <c r="BQJ19" s="2858"/>
      <c r="BQK19" s="2858"/>
      <c r="BQL19" s="2858"/>
      <c r="BQM19" s="2858"/>
      <c r="BQN19" s="2858"/>
      <c r="BQO19" s="2858"/>
      <c r="BQP19" s="2858"/>
      <c r="BQQ19" s="2858"/>
      <c r="BQR19" s="2858"/>
      <c r="BQS19" s="2858"/>
      <c r="BQT19" s="2858"/>
      <c r="BQU19" s="2858"/>
      <c r="BQV19" s="2858"/>
      <c r="BQW19" s="2858"/>
      <c r="BQX19" s="2858"/>
      <c r="BQY19" s="2858"/>
      <c r="BQZ19" s="2858"/>
      <c r="BRA19" s="2858"/>
      <c r="BRB19" s="2858"/>
      <c r="BRC19" s="2858"/>
      <c r="BRD19" s="2858"/>
      <c r="BRE19" s="2858"/>
      <c r="BRF19" s="2858"/>
      <c r="BRG19" s="2858"/>
      <c r="BRH19" s="2858"/>
      <c r="BRI19" s="2858"/>
      <c r="BRJ19" s="2858"/>
      <c r="BRK19" s="2858"/>
      <c r="BRL19" s="2858"/>
      <c r="BRM19" s="2858"/>
      <c r="BRN19" s="2858"/>
      <c r="BRO19" s="2858"/>
      <c r="BRP19" s="2858"/>
      <c r="BRQ19" s="2858"/>
      <c r="BRR19" s="2858"/>
      <c r="BRS19" s="2858"/>
      <c r="BRT19" s="2858"/>
      <c r="BRU19" s="2858"/>
      <c r="BRV19" s="2858"/>
      <c r="BRW19" s="2858"/>
      <c r="BRX19" s="2858"/>
      <c r="BRY19" s="2858"/>
      <c r="BRZ19" s="2858"/>
      <c r="BSA19" s="2858"/>
      <c r="BSB19" s="2858"/>
      <c r="BSC19" s="2858"/>
      <c r="BSD19" s="2858"/>
      <c r="BSE19" s="2858"/>
      <c r="BSF19" s="2858"/>
      <c r="BSG19" s="2858"/>
      <c r="BSH19" s="2858"/>
      <c r="BSI19" s="2858"/>
      <c r="BSJ19" s="2858"/>
      <c r="BSK19" s="2858"/>
      <c r="BSL19" s="2858"/>
      <c r="BSM19" s="2858"/>
      <c r="BSN19" s="2858"/>
      <c r="BSO19" s="2858"/>
      <c r="BSP19" s="2858"/>
      <c r="BSQ19" s="2858"/>
      <c r="BSR19" s="2858"/>
      <c r="BSS19" s="2858"/>
      <c r="BST19" s="2858"/>
      <c r="BSU19" s="2858"/>
      <c r="BSV19" s="2858"/>
      <c r="BSW19" s="2858"/>
      <c r="BSX19" s="2858"/>
      <c r="BSY19" s="2858"/>
      <c r="BSZ19" s="2858"/>
      <c r="BTA19" s="2858"/>
      <c r="BTB19" s="2858"/>
      <c r="BTC19" s="2858"/>
      <c r="BTD19" s="2858"/>
      <c r="BTE19" s="2858"/>
      <c r="BTF19" s="2858"/>
      <c r="BTG19" s="2858"/>
      <c r="BTH19" s="2858"/>
      <c r="BTI19" s="2858"/>
      <c r="BTJ19" s="2858"/>
      <c r="BTK19" s="2858"/>
      <c r="BTL19" s="2858"/>
      <c r="BTM19" s="2858"/>
      <c r="BTN19" s="2858"/>
      <c r="BTO19" s="2858"/>
      <c r="BTP19" s="2858"/>
      <c r="BTQ19" s="2858"/>
      <c r="BTR19" s="2858"/>
      <c r="BTS19" s="2858"/>
      <c r="BTT19" s="2858"/>
      <c r="BTU19" s="2858"/>
      <c r="BTV19" s="2858"/>
      <c r="BTW19" s="2858"/>
      <c r="BTX19" s="2858"/>
      <c r="BTY19" s="2858"/>
      <c r="BTZ19" s="2858"/>
      <c r="BUA19" s="2858"/>
      <c r="BUB19" s="2858"/>
      <c r="BUC19" s="2858"/>
      <c r="BUD19" s="2858"/>
      <c r="BUE19" s="2858"/>
      <c r="BUF19" s="2858"/>
      <c r="BUG19" s="2858"/>
      <c r="BUH19" s="2858"/>
      <c r="BUI19" s="2858"/>
      <c r="BUJ19" s="2858"/>
      <c r="BUK19" s="2858"/>
      <c r="BUL19" s="2858"/>
      <c r="BUM19" s="2858"/>
      <c r="BUN19" s="2858"/>
      <c r="BUO19" s="2858"/>
      <c r="BUP19" s="2858"/>
      <c r="BUQ19" s="2858"/>
      <c r="BUR19" s="2858"/>
      <c r="BUS19" s="2858"/>
      <c r="BUT19" s="2858"/>
      <c r="BUU19" s="2858"/>
      <c r="BUV19" s="2858"/>
      <c r="BUW19" s="2858"/>
      <c r="BUX19" s="2858"/>
      <c r="BUY19" s="2858"/>
      <c r="BUZ19" s="2858"/>
      <c r="BVA19" s="2858"/>
      <c r="BVB19" s="2858"/>
      <c r="BVC19" s="2858"/>
      <c r="BVD19" s="2858"/>
      <c r="BVE19" s="2858"/>
      <c r="BVF19" s="2858"/>
      <c r="BVG19" s="2858"/>
      <c r="BVH19" s="2858"/>
      <c r="BVI19" s="2858"/>
      <c r="BVJ19" s="2858"/>
      <c r="BVK19" s="2858"/>
      <c r="BVL19" s="2858"/>
      <c r="BVM19" s="2858"/>
      <c r="BVN19" s="2858"/>
      <c r="BVO19" s="2858"/>
      <c r="BVP19" s="2858"/>
      <c r="BVQ19" s="2858"/>
      <c r="BVR19" s="2858"/>
      <c r="BVS19" s="2858"/>
      <c r="BVT19" s="2858"/>
      <c r="BVU19" s="2858"/>
      <c r="BVV19" s="2858"/>
      <c r="BVW19" s="2858"/>
      <c r="BVX19" s="2858"/>
      <c r="BVY19" s="2858"/>
      <c r="BVZ19" s="2858"/>
      <c r="BWA19" s="2858"/>
      <c r="BWB19" s="2858"/>
      <c r="BWC19" s="2858"/>
      <c r="BWD19" s="2858"/>
      <c r="BWE19" s="2858"/>
      <c r="BWF19" s="2858"/>
      <c r="BWG19" s="2858"/>
      <c r="BWH19" s="2858"/>
      <c r="BWI19" s="2858"/>
      <c r="BWJ19" s="2858"/>
      <c r="BWK19" s="2858"/>
      <c r="BWL19" s="2858"/>
      <c r="BWM19" s="2858"/>
      <c r="BWN19" s="2858"/>
      <c r="BWO19" s="2858"/>
      <c r="BWP19" s="2858"/>
      <c r="BWQ19" s="2858"/>
      <c r="BWR19" s="2858"/>
      <c r="BWS19" s="2858"/>
      <c r="BWT19" s="2858"/>
      <c r="BWU19" s="2858"/>
      <c r="BWV19" s="2858"/>
      <c r="BWW19" s="2858"/>
      <c r="BWX19" s="2858"/>
      <c r="BWY19" s="2858"/>
      <c r="BWZ19" s="2858"/>
      <c r="BXA19" s="2858"/>
      <c r="BXB19" s="2858"/>
      <c r="BXC19" s="2858"/>
      <c r="BXD19" s="2858"/>
      <c r="BXE19" s="2858"/>
      <c r="BXF19" s="2858"/>
      <c r="BXG19" s="2858"/>
      <c r="BXH19" s="2858"/>
      <c r="BXI19" s="2858"/>
      <c r="BXJ19" s="2858"/>
      <c r="BXK19" s="2858"/>
      <c r="BXL19" s="2858"/>
      <c r="BXM19" s="2858"/>
      <c r="BXN19" s="2858"/>
      <c r="BXO19" s="2858"/>
      <c r="BXP19" s="2858"/>
      <c r="BXQ19" s="2858"/>
      <c r="BXR19" s="2858"/>
      <c r="BXS19" s="2858"/>
      <c r="BXT19" s="2858"/>
      <c r="BXU19" s="2858"/>
      <c r="BXV19" s="2858"/>
      <c r="BXW19" s="2858"/>
      <c r="BXX19" s="2858"/>
      <c r="BXY19" s="2858"/>
      <c r="BXZ19" s="2858"/>
      <c r="BYA19" s="2858"/>
      <c r="BYB19" s="2858"/>
      <c r="BYC19" s="2858"/>
      <c r="BYD19" s="2858"/>
      <c r="BYE19" s="2858"/>
      <c r="BYF19" s="2858"/>
      <c r="BYG19" s="2858"/>
      <c r="BYH19" s="2858"/>
      <c r="BYI19" s="2858"/>
      <c r="BYJ19" s="2858"/>
      <c r="BYK19" s="2858"/>
      <c r="BYL19" s="2858"/>
      <c r="BYM19" s="2858"/>
      <c r="BYN19" s="2858"/>
      <c r="BYO19" s="2858"/>
      <c r="BYP19" s="2858"/>
      <c r="BYQ19" s="2858"/>
      <c r="BYR19" s="2858"/>
      <c r="BYS19" s="2858"/>
      <c r="BYT19" s="2858"/>
      <c r="BYU19" s="2858"/>
      <c r="BYV19" s="2858"/>
      <c r="BYW19" s="2858"/>
      <c r="BYX19" s="2858"/>
      <c r="BYY19" s="2858"/>
      <c r="BYZ19" s="2858"/>
      <c r="BZA19" s="2858"/>
      <c r="BZB19" s="2858"/>
      <c r="BZC19" s="2858"/>
      <c r="BZD19" s="2858"/>
      <c r="BZE19" s="2858"/>
      <c r="BZF19" s="2858"/>
      <c r="BZG19" s="2858"/>
      <c r="BZH19" s="2858"/>
      <c r="BZI19" s="2858"/>
      <c r="BZJ19" s="2858"/>
      <c r="BZK19" s="2858"/>
      <c r="BZL19" s="2858"/>
      <c r="BZM19" s="2858"/>
      <c r="BZN19" s="2858"/>
      <c r="BZO19" s="2858"/>
      <c r="BZP19" s="2858"/>
      <c r="BZQ19" s="2858"/>
      <c r="BZR19" s="2858"/>
      <c r="BZS19" s="2858"/>
      <c r="BZT19" s="2858"/>
      <c r="BZU19" s="2858"/>
      <c r="BZV19" s="2858"/>
      <c r="BZW19" s="2858"/>
      <c r="BZX19" s="2858"/>
      <c r="BZY19" s="2858"/>
      <c r="BZZ19" s="2858"/>
      <c r="CAA19" s="2858"/>
      <c r="CAB19" s="2858"/>
      <c r="CAC19" s="2858"/>
      <c r="CAD19" s="2858"/>
      <c r="CAE19" s="2858"/>
      <c r="CAF19" s="2858"/>
      <c r="CAG19" s="2858"/>
      <c r="CAH19" s="2858"/>
      <c r="CAI19" s="2858"/>
      <c r="CAJ19" s="2858"/>
      <c r="CAK19" s="2858"/>
      <c r="CAL19" s="2858"/>
      <c r="CAM19" s="2858"/>
      <c r="CAN19" s="2858"/>
      <c r="CAO19" s="2858"/>
      <c r="CAP19" s="2858"/>
      <c r="CAQ19" s="2858"/>
      <c r="CAR19" s="2858"/>
      <c r="CAS19" s="2858"/>
      <c r="CAT19" s="2858"/>
      <c r="CAU19" s="2858"/>
      <c r="CAV19" s="2858"/>
      <c r="CAW19" s="2858"/>
      <c r="CAX19" s="2858"/>
      <c r="CAY19" s="2858"/>
      <c r="CAZ19" s="2858"/>
      <c r="CBA19" s="2858"/>
      <c r="CBB19" s="2858"/>
      <c r="CBC19" s="2858"/>
      <c r="CBD19" s="2858"/>
      <c r="CBE19" s="2858"/>
      <c r="CBF19" s="2858"/>
      <c r="CBG19" s="2858"/>
      <c r="CBH19" s="2858"/>
      <c r="CBI19" s="2858"/>
      <c r="CBJ19" s="2858"/>
      <c r="CBK19" s="2858"/>
      <c r="CBL19" s="2858"/>
      <c r="CBM19" s="2858"/>
      <c r="CBN19" s="2858"/>
      <c r="CBO19" s="2858"/>
      <c r="CBP19" s="2858"/>
      <c r="CBQ19" s="2858"/>
      <c r="CBR19" s="2858"/>
      <c r="CBS19" s="2858"/>
      <c r="CBT19" s="2858"/>
      <c r="CBU19" s="2858"/>
      <c r="CBV19" s="2858"/>
      <c r="CBW19" s="2858"/>
      <c r="CBX19" s="2858"/>
      <c r="CBY19" s="2858"/>
      <c r="CBZ19" s="2858"/>
      <c r="CCA19" s="2858"/>
      <c r="CCB19" s="2858"/>
      <c r="CCC19" s="2858"/>
      <c r="CCD19" s="2858"/>
      <c r="CCE19" s="2858"/>
      <c r="CCF19" s="2858"/>
      <c r="CCG19" s="2858"/>
      <c r="CCH19" s="2858"/>
      <c r="CCI19" s="2858"/>
      <c r="CCJ19" s="2858"/>
      <c r="CCK19" s="2858"/>
      <c r="CCL19" s="2858"/>
      <c r="CCM19" s="2858"/>
      <c r="CCN19" s="2858"/>
      <c r="CCO19" s="2858"/>
      <c r="CCP19" s="2858"/>
      <c r="CCQ19" s="2858"/>
      <c r="CCR19" s="2858"/>
      <c r="CCS19" s="2858"/>
      <c r="CCT19" s="2858"/>
      <c r="CCU19" s="2858"/>
      <c r="CCV19" s="2858"/>
      <c r="CCW19" s="2858"/>
      <c r="CCX19" s="2858"/>
      <c r="CCY19" s="2858"/>
      <c r="CCZ19" s="2858"/>
      <c r="CDA19" s="2858"/>
      <c r="CDB19" s="2858"/>
      <c r="CDC19" s="2858"/>
      <c r="CDD19" s="2858"/>
      <c r="CDE19" s="2858"/>
      <c r="CDF19" s="2858"/>
      <c r="CDG19" s="2858"/>
      <c r="CDH19" s="2858"/>
      <c r="CDI19" s="2858"/>
      <c r="CDJ19" s="2858"/>
      <c r="CDK19" s="2858"/>
      <c r="CDL19" s="2858"/>
      <c r="CDM19" s="2858"/>
      <c r="CDN19" s="2858"/>
      <c r="CDO19" s="2858"/>
      <c r="CDP19" s="2858"/>
      <c r="CDQ19" s="2858"/>
      <c r="CDR19" s="2858"/>
      <c r="CDS19" s="2858"/>
      <c r="CDT19" s="2858"/>
      <c r="CDU19" s="2858"/>
      <c r="CDV19" s="2858"/>
      <c r="CDW19" s="2858"/>
      <c r="CDX19" s="2858"/>
      <c r="CDY19" s="2858"/>
      <c r="CDZ19" s="2858"/>
      <c r="CEA19" s="2858"/>
      <c r="CEB19" s="2858"/>
      <c r="CEC19" s="2858"/>
      <c r="CED19" s="2858"/>
      <c r="CEE19" s="2858"/>
      <c r="CEF19" s="2858"/>
      <c r="CEG19" s="2858"/>
      <c r="CEH19" s="2858"/>
      <c r="CEI19" s="2858"/>
      <c r="CEJ19" s="2858"/>
      <c r="CEK19" s="2858"/>
      <c r="CEL19" s="2858"/>
      <c r="CEM19" s="2858"/>
      <c r="CEN19" s="2858"/>
      <c r="CEO19" s="2858"/>
      <c r="CEP19" s="2858"/>
      <c r="CEQ19" s="2858"/>
      <c r="CER19" s="2858"/>
      <c r="CES19" s="2858"/>
      <c r="CET19" s="2858"/>
      <c r="CEU19" s="2858"/>
      <c r="CEV19" s="2858"/>
      <c r="CEW19" s="2858"/>
      <c r="CEX19" s="2858"/>
      <c r="CEY19" s="2858"/>
      <c r="CEZ19" s="2858"/>
      <c r="CFA19" s="2858"/>
      <c r="CFB19" s="2858"/>
      <c r="CFC19" s="2858"/>
      <c r="CFD19" s="2858"/>
      <c r="CFE19" s="2858"/>
      <c r="CFF19" s="2858"/>
      <c r="CFG19" s="2858"/>
      <c r="CFH19" s="2858"/>
      <c r="CFI19" s="2858"/>
      <c r="CFJ19" s="2858"/>
      <c r="CFK19" s="2858"/>
      <c r="CFL19" s="2858"/>
      <c r="CFM19" s="2858"/>
      <c r="CFN19" s="2858"/>
      <c r="CFO19" s="2858"/>
      <c r="CFP19" s="2858"/>
      <c r="CFQ19" s="2858"/>
      <c r="CFR19" s="2858"/>
      <c r="CFS19" s="2858"/>
      <c r="CFT19" s="2858"/>
      <c r="CFU19" s="2858"/>
      <c r="CFV19" s="2858"/>
      <c r="CFW19" s="2858"/>
      <c r="CFX19" s="2858"/>
      <c r="CFY19" s="2858"/>
      <c r="CFZ19" s="2858"/>
      <c r="CGA19" s="2858"/>
      <c r="CGB19" s="2858"/>
      <c r="CGC19" s="2858"/>
      <c r="CGD19" s="2858"/>
      <c r="CGE19" s="2858"/>
      <c r="CGF19" s="2858"/>
      <c r="CGG19" s="2858"/>
      <c r="CGH19" s="2858"/>
      <c r="CGI19" s="2858"/>
      <c r="CGJ19" s="2858"/>
      <c r="CGK19" s="2858"/>
      <c r="CGL19" s="2858"/>
      <c r="CGM19" s="2858"/>
      <c r="CGN19" s="2858"/>
      <c r="CGO19" s="2858"/>
      <c r="CGP19" s="2858"/>
      <c r="CGQ19" s="2858"/>
      <c r="CGR19" s="2858"/>
      <c r="CGS19" s="2858"/>
      <c r="CGT19" s="2858"/>
      <c r="CGU19" s="2858"/>
      <c r="CGV19" s="2858"/>
      <c r="CGW19" s="2858"/>
      <c r="CGX19" s="2858"/>
      <c r="CGY19" s="2858"/>
      <c r="CGZ19" s="2858"/>
      <c r="CHA19" s="2858"/>
      <c r="CHB19" s="2858"/>
      <c r="CHC19" s="2858"/>
      <c r="CHD19" s="2858"/>
      <c r="CHE19" s="2858"/>
      <c r="CHF19" s="2858"/>
      <c r="CHG19" s="2858"/>
      <c r="CHH19" s="2858"/>
      <c r="CHI19" s="2858"/>
      <c r="CHJ19" s="2858"/>
      <c r="CHK19" s="2858"/>
      <c r="CHL19" s="2858"/>
      <c r="CHM19" s="2858"/>
      <c r="CHN19" s="2858"/>
      <c r="CHO19" s="2858"/>
      <c r="CHP19" s="2858"/>
      <c r="CHQ19" s="2858"/>
      <c r="CHR19" s="2858"/>
      <c r="CHS19" s="2858"/>
      <c r="CHT19" s="2858"/>
      <c r="CHU19" s="2858"/>
      <c r="CHV19" s="2858"/>
      <c r="CHW19" s="2858"/>
      <c r="CHX19" s="2858"/>
      <c r="CHY19" s="2858"/>
      <c r="CHZ19" s="2858"/>
      <c r="CIA19" s="2858"/>
      <c r="CIB19" s="2858"/>
      <c r="CIC19" s="2858"/>
      <c r="CID19" s="2858"/>
      <c r="CIE19" s="2858"/>
      <c r="CIF19" s="2858"/>
      <c r="CIG19" s="2858"/>
      <c r="CIH19" s="2858"/>
      <c r="CII19" s="2858"/>
      <c r="CIJ19" s="2858"/>
      <c r="CIK19" s="2858"/>
      <c r="CIL19" s="2858"/>
      <c r="CIM19" s="2858"/>
      <c r="CIN19" s="2858"/>
      <c r="CIO19" s="2858"/>
      <c r="CIP19" s="2858"/>
      <c r="CIQ19" s="2858"/>
      <c r="CIR19" s="2858"/>
      <c r="CIS19" s="2858"/>
      <c r="CIT19" s="2858"/>
      <c r="CIU19" s="2858"/>
      <c r="CIV19" s="2858"/>
      <c r="CIW19" s="2858"/>
      <c r="CIX19" s="2858"/>
      <c r="CIY19" s="2858"/>
      <c r="CIZ19" s="2858"/>
      <c r="CJA19" s="2858"/>
      <c r="CJB19" s="2858"/>
      <c r="CJC19" s="2858"/>
      <c r="CJD19" s="2858"/>
      <c r="CJE19" s="2858"/>
      <c r="CJF19" s="2858"/>
      <c r="CJG19" s="2858"/>
      <c r="CJH19" s="2858"/>
      <c r="CJI19" s="2858"/>
      <c r="CJJ19" s="2858"/>
      <c r="CJK19" s="2858"/>
      <c r="CJL19" s="2858"/>
      <c r="CJM19" s="2858"/>
      <c r="CJN19" s="2858"/>
      <c r="CJO19" s="2858"/>
      <c r="CJP19" s="2858"/>
      <c r="CJQ19" s="2858"/>
      <c r="CJR19" s="2858"/>
      <c r="CJS19" s="2858"/>
      <c r="CJT19" s="2858"/>
      <c r="CJU19" s="2858"/>
      <c r="CJV19" s="2858"/>
      <c r="CJW19" s="2858"/>
      <c r="CJX19" s="2858"/>
      <c r="CJY19" s="2858"/>
      <c r="CJZ19" s="2858"/>
      <c r="CKA19" s="2858"/>
      <c r="CKB19" s="2858"/>
      <c r="CKC19" s="2858"/>
      <c r="CKD19" s="2858"/>
      <c r="CKE19" s="2858"/>
      <c r="CKF19" s="2858"/>
      <c r="CKG19" s="2858"/>
      <c r="CKH19" s="2858"/>
      <c r="CKI19" s="2858"/>
      <c r="CKJ19" s="2858"/>
      <c r="CKK19" s="2858"/>
      <c r="CKL19" s="2858"/>
      <c r="CKM19" s="2858"/>
      <c r="CKN19" s="2858"/>
      <c r="CKO19" s="2858"/>
      <c r="CKP19" s="2858"/>
      <c r="CKQ19" s="2858"/>
      <c r="CKR19" s="2858"/>
      <c r="CKS19" s="2858"/>
      <c r="CKT19" s="2858"/>
      <c r="CKU19" s="2858"/>
      <c r="CKV19" s="2858"/>
      <c r="CKW19" s="2858"/>
      <c r="CKX19" s="2858"/>
      <c r="CKY19" s="2858"/>
      <c r="CKZ19" s="2858"/>
      <c r="CLA19" s="2858"/>
      <c r="CLB19" s="2858"/>
      <c r="CLC19" s="2858"/>
      <c r="CLD19" s="2858"/>
      <c r="CLE19" s="2858"/>
      <c r="CLF19" s="2858"/>
      <c r="CLG19" s="2858"/>
      <c r="CLH19" s="2858"/>
      <c r="CLI19" s="2858"/>
      <c r="CLJ19" s="2858"/>
      <c r="CLK19" s="2858"/>
      <c r="CLL19" s="2858"/>
      <c r="CLM19" s="2858"/>
      <c r="CLN19" s="2858"/>
      <c r="CLO19" s="2858"/>
      <c r="CLP19" s="2858"/>
      <c r="CLQ19" s="2858"/>
      <c r="CLR19" s="2858"/>
      <c r="CLS19" s="2858"/>
      <c r="CLT19" s="2858"/>
      <c r="CLU19" s="2858"/>
      <c r="CLV19" s="2858"/>
      <c r="CLW19" s="2858"/>
    </row>
    <row r="20" spans="1:2363" ht="15" customHeight="1" x14ac:dyDescent="0.25">
      <c r="A20" s="3860"/>
      <c r="B20" s="3873"/>
      <c r="C20" s="3238" t="s">
        <v>657</v>
      </c>
      <c r="D20" s="3239" t="s">
        <v>672</v>
      </c>
      <c r="E20" s="3240"/>
      <c r="F20" s="1856"/>
      <c r="G20" s="1800"/>
      <c r="H20" s="3241"/>
      <c r="I20" s="2619"/>
      <c r="J20" s="2667"/>
      <c r="K20" s="3242"/>
      <c r="L20" s="3243"/>
      <c r="M20" s="1891"/>
      <c r="N20" s="3123"/>
      <c r="O20" s="3244"/>
      <c r="P20" s="3245"/>
      <c r="Q20" s="3246"/>
      <c r="R20" s="3247"/>
      <c r="S20" s="3247"/>
      <c r="T20" s="3248"/>
      <c r="U20" s="3249"/>
      <c r="V20" s="3246"/>
      <c r="W20" s="3250"/>
      <c r="X20" s="3251"/>
      <c r="Y20" s="3252"/>
      <c r="Z20" s="3212">
        <v>275401.40999999997</v>
      </c>
      <c r="AA20" s="2771">
        <v>368162.04</v>
      </c>
      <c r="AB20" s="1858">
        <v>368162.04</v>
      </c>
      <c r="AC20" s="2685">
        <v>0</v>
      </c>
      <c r="AD20" s="2463"/>
      <c r="AE20" s="2463"/>
      <c r="AF20" s="1896"/>
      <c r="AG20" s="2873"/>
      <c r="AH20" s="2062"/>
      <c r="AI20" s="3423"/>
      <c r="AJ20" s="2771"/>
      <c r="AK20" s="2835"/>
      <c r="AL20" s="3253">
        <v>0</v>
      </c>
      <c r="AM20" s="3254">
        <v>0</v>
      </c>
      <c r="AN20" s="2116">
        <v>0</v>
      </c>
      <c r="AO20" s="3255"/>
      <c r="AP20" s="2694"/>
      <c r="AQ20" s="3256"/>
      <c r="AR20" s="2694">
        <v>275401.40999999997</v>
      </c>
      <c r="AS20" s="2165">
        <f>+AO20+AP20+AQ20+AR20</f>
        <v>275401.40999999997</v>
      </c>
      <c r="AT20" s="2169"/>
      <c r="AU20" s="2769"/>
      <c r="AV20" s="1835"/>
      <c r="AW20" s="3258"/>
      <c r="AX20" s="3539">
        <v>275401.40999999997</v>
      </c>
      <c r="AY20" s="3540">
        <v>275401.40999999997</v>
      </c>
      <c r="AZ20" s="2116">
        <f>+AX20-AY20</f>
        <v>0</v>
      </c>
      <c r="BA20" s="3259"/>
      <c r="BB20" s="3080"/>
      <c r="BC20" s="3260"/>
      <c r="BD20" s="3080">
        <v>275401.40999999997</v>
      </c>
      <c r="BE20" s="3083">
        <f t="shared" ref="BE20:BE29" si="25">+BA20+BB20+BC20+BD20+AZ20</f>
        <v>275401.40999999997</v>
      </c>
      <c r="BF20" s="3191"/>
      <c r="BG20" s="2769"/>
      <c r="BH20" s="1835">
        <v>0</v>
      </c>
      <c r="BI20" s="3262"/>
      <c r="BJ20" s="3428">
        <v>0</v>
      </c>
      <c r="BK20" s="2771">
        <v>0</v>
      </c>
      <c r="BL20" s="1859">
        <f>+BJ20-BK20</f>
        <v>0</v>
      </c>
      <c r="BM20" s="3443">
        <f>AD20+AO20</f>
        <v>0</v>
      </c>
      <c r="BN20" s="3454">
        <f t="shared" si="23"/>
        <v>0</v>
      </c>
      <c r="BO20" s="3455">
        <f t="shared" si="23"/>
        <v>0</v>
      </c>
      <c r="BP20" s="3312">
        <v>0</v>
      </c>
      <c r="BQ20" s="3486">
        <v>0</v>
      </c>
      <c r="BR20" s="3459">
        <f t="shared" si="24"/>
        <v>0</v>
      </c>
      <c r="BS20" s="1858">
        <f t="shared" si="24"/>
        <v>0</v>
      </c>
      <c r="BT20" s="3462">
        <f t="shared" ref="BT20:BT26" si="26">+AW20+AK20</f>
        <v>0</v>
      </c>
      <c r="BU20" s="3152"/>
      <c r="BV20" s="3066"/>
      <c r="BW20" s="3066"/>
      <c r="BX20" s="3066"/>
      <c r="BY20" s="3152"/>
      <c r="BZ20" s="3152"/>
      <c r="CA20" s="3155"/>
      <c r="CB20" s="3155"/>
      <c r="CC20" s="3155"/>
      <c r="CD20" s="3155"/>
      <c r="CE20" s="3155"/>
      <c r="CF20" s="3155"/>
      <c r="CG20" s="3155"/>
      <c r="CH20" s="1050"/>
      <c r="CI20" s="2858"/>
      <c r="CJ20" s="2858"/>
      <c r="CK20" s="2858"/>
      <c r="CL20" s="2858"/>
      <c r="CM20" s="2858"/>
      <c r="CN20" s="2858"/>
      <c r="CO20" s="2858"/>
      <c r="CP20" s="2858"/>
      <c r="CQ20" s="2858"/>
      <c r="CR20" s="2858"/>
      <c r="CS20" s="2858"/>
      <c r="CT20" s="2858"/>
      <c r="CU20" s="175"/>
      <c r="CV20" s="2858"/>
      <c r="CW20" s="2858"/>
      <c r="CX20" s="2858"/>
      <c r="CY20" s="2858"/>
      <c r="CZ20" s="2858"/>
      <c r="DA20" s="2858"/>
      <c r="DB20" s="2858"/>
      <c r="DC20" s="2858"/>
      <c r="DD20" s="2858"/>
      <c r="DE20" s="2858"/>
      <c r="DF20" s="2858"/>
      <c r="DG20" s="2858"/>
      <c r="DH20" s="2858"/>
      <c r="DI20" s="2858"/>
      <c r="DJ20" s="2858"/>
      <c r="DK20" s="2858"/>
      <c r="DL20" s="2858"/>
      <c r="DM20" s="2858"/>
      <c r="DN20" s="2858"/>
      <c r="DO20" s="2858"/>
      <c r="DP20" s="2858"/>
      <c r="DQ20" s="2858"/>
      <c r="DR20" s="2858"/>
      <c r="DS20" s="2858"/>
      <c r="DT20" s="2858"/>
      <c r="DU20" s="2858"/>
      <c r="DV20" s="2858"/>
      <c r="DW20" s="2858"/>
      <c r="DX20" s="2858"/>
      <c r="DY20" s="2858"/>
      <c r="DZ20" s="2858"/>
      <c r="EA20" s="2858"/>
      <c r="EB20" s="2858"/>
      <c r="EC20" s="2858"/>
      <c r="ED20" s="2858"/>
      <c r="EE20" s="2858"/>
      <c r="EF20" s="2858"/>
      <c r="EG20" s="2858"/>
      <c r="EH20" s="2858"/>
      <c r="EI20" s="2858"/>
      <c r="EJ20" s="2858"/>
      <c r="EK20" s="2858"/>
      <c r="EL20" s="2858"/>
      <c r="EM20" s="2858"/>
      <c r="EN20" s="2858"/>
      <c r="EO20" s="2858"/>
      <c r="EP20" s="2858"/>
      <c r="EQ20" s="2858"/>
      <c r="ER20" s="2858"/>
      <c r="ES20" s="2858"/>
      <c r="ET20" s="2858"/>
      <c r="EU20" s="2858"/>
      <c r="EV20" s="2858"/>
      <c r="EW20" s="2858"/>
      <c r="EX20" s="2858"/>
      <c r="EY20" s="2858"/>
      <c r="EZ20" s="2858"/>
      <c r="FA20" s="2858"/>
      <c r="FB20" s="2858"/>
      <c r="FC20" s="2858"/>
      <c r="FD20" s="2858"/>
      <c r="FE20" s="2858"/>
      <c r="FF20" s="2858"/>
      <c r="FG20" s="2858"/>
      <c r="FH20" s="2858"/>
      <c r="FI20" s="2858"/>
      <c r="FJ20" s="2858"/>
      <c r="FK20" s="2858"/>
      <c r="FL20" s="2858"/>
      <c r="FM20" s="2858"/>
      <c r="FN20" s="2858"/>
      <c r="FO20" s="2858"/>
      <c r="FP20" s="2858"/>
      <c r="FQ20" s="2858"/>
      <c r="FR20" s="2858"/>
      <c r="FS20" s="2858"/>
      <c r="FT20" s="2858"/>
      <c r="FU20" s="2858"/>
      <c r="FV20" s="2858"/>
      <c r="FW20" s="2858"/>
      <c r="FX20" s="2858"/>
      <c r="FY20" s="2858"/>
      <c r="FZ20" s="2858"/>
      <c r="GA20" s="2858"/>
      <c r="GB20" s="2858"/>
      <c r="GC20" s="2858"/>
      <c r="GD20" s="2858"/>
      <c r="GE20" s="2858"/>
      <c r="GF20" s="2858"/>
      <c r="GG20" s="2858"/>
      <c r="GH20" s="2858"/>
      <c r="GI20" s="2858"/>
      <c r="GJ20" s="2858"/>
      <c r="GK20" s="2858"/>
      <c r="GL20" s="2858"/>
      <c r="GM20" s="2858"/>
      <c r="GN20" s="2858"/>
      <c r="GO20" s="2858"/>
      <c r="GP20" s="2858"/>
      <c r="GQ20" s="2858"/>
      <c r="GR20" s="2858"/>
      <c r="GS20" s="2858"/>
      <c r="GT20" s="2858"/>
      <c r="GU20" s="2858"/>
      <c r="GV20" s="2858"/>
      <c r="GW20" s="2858"/>
      <c r="GX20" s="2858"/>
      <c r="GY20" s="2858"/>
      <c r="GZ20" s="2858"/>
      <c r="HA20" s="2858"/>
      <c r="HB20" s="2858"/>
      <c r="HC20" s="2858"/>
      <c r="HD20" s="2858"/>
      <c r="HE20" s="2858"/>
      <c r="HF20" s="2858"/>
      <c r="HG20" s="2858"/>
      <c r="HH20" s="2858"/>
      <c r="HI20" s="2858"/>
      <c r="HJ20" s="2858"/>
      <c r="HK20" s="2858"/>
      <c r="HL20" s="2858"/>
      <c r="HM20" s="2858"/>
      <c r="HN20" s="2858"/>
      <c r="HO20" s="2858"/>
      <c r="HP20" s="2858"/>
      <c r="HQ20" s="2858"/>
      <c r="HR20" s="2858"/>
      <c r="HS20" s="2858"/>
      <c r="HT20" s="2858"/>
      <c r="HU20" s="2858"/>
      <c r="HV20" s="2858"/>
      <c r="HW20" s="2858"/>
      <c r="HX20" s="2858"/>
      <c r="HY20" s="2858"/>
      <c r="HZ20" s="2858"/>
      <c r="IA20" s="2858"/>
      <c r="IB20" s="2858"/>
      <c r="IC20" s="2858"/>
      <c r="ID20" s="2858"/>
      <c r="IE20" s="2858"/>
      <c r="IF20" s="2858"/>
      <c r="IG20" s="2858"/>
      <c r="IH20" s="2858"/>
      <c r="II20" s="2858"/>
      <c r="IJ20" s="2858"/>
      <c r="IK20" s="2858"/>
      <c r="IL20" s="2858"/>
      <c r="IM20" s="2858"/>
      <c r="IN20" s="2858"/>
      <c r="IO20" s="2858"/>
      <c r="IP20" s="2858"/>
      <c r="IQ20" s="2858"/>
      <c r="IR20" s="2858"/>
      <c r="IS20" s="2858"/>
      <c r="IT20" s="2858"/>
      <c r="IU20" s="2858"/>
      <c r="IV20" s="2858"/>
      <c r="IW20" s="2858"/>
      <c r="IX20" s="2858"/>
      <c r="IY20" s="2858"/>
      <c r="IZ20" s="2858"/>
      <c r="JA20" s="2858"/>
      <c r="JB20" s="2858"/>
      <c r="JC20" s="2858"/>
      <c r="JD20" s="2858"/>
      <c r="JE20" s="2858"/>
      <c r="JF20" s="2858"/>
      <c r="JG20" s="2858"/>
      <c r="JH20" s="2858"/>
      <c r="JI20" s="2858"/>
      <c r="JJ20" s="2858"/>
      <c r="JK20" s="2858"/>
      <c r="JL20" s="2858"/>
      <c r="JM20" s="2858"/>
      <c r="JN20" s="2858"/>
      <c r="JO20" s="2858"/>
      <c r="JP20" s="2858"/>
      <c r="JQ20" s="2858"/>
      <c r="JR20" s="2858"/>
      <c r="JS20" s="2858"/>
      <c r="JT20" s="2858"/>
      <c r="JU20" s="2858"/>
      <c r="JV20" s="2858"/>
      <c r="JW20" s="2858"/>
      <c r="JX20" s="2858"/>
      <c r="JY20" s="2858"/>
      <c r="JZ20" s="2858"/>
      <c r="KA20" s="2858"/>
      <c r="KB20" s="2858"/>
      <c r="KC20" s="2858"/>
      <c r="KD20" s="2858"/>
      <c r="KE20" s="2858"/>
      <c r="KF20" s="2858"/>
      <c r="KG20" s="2858"/>
      <c r="KH20" s="2858"/>
      <c r="KI20" s="2858"/>
      <c r="KJ20" s="2858"/>
      <c r="KK20" s="2858"/>
      <c r="KL20" s="2858"/>
      <c r="KM20" s="2858"/>
      <c r="KN20" s="2858"/>
      <c r="KO20" s="2858"/>
      <c r="KP20" s="2858"/>
      <c r="KQ20" s="2858"/>
      <c r="KR20" s="2858"/>
      <c r="KS20" s="2858"/>
      <c r="KT20" s="2858"/>
      <c r="KU20" s="2858"/>
      <c r="KV20" s="2858"/>
      <c r="KW20" s="2858"/>
      <c r="KX20" s="2858"/>
      <c r="KY20" s="2858"/>
      <c r="KZ20" s="2858"/>
      <c r="LA20" s="2858"/>
      <c r="LB20" s="2858"/>
      <c r="LC20" s="2858"/>
      <c r="LD20" s="2858"/>
      <c r="LE20" s="2858"/>
      <c r="LF20" s="2858"/>
      <c r="LG20" s="2858"/>
      <c r="LH20" s="2858"/>
      <c r="LI20" s="2858"/>
      <c r="LJ20" s="2858"/>
      <c r="LK20" s="2858"/>
      <c r="LL20" s="2858"/>
      <c r="LM20" s="2858"/>
      <c r="LN20" s="2858"/>
      <c r="LO20" s="2858"/>
      <c r="LP20" s="2858"/>
      <c r="LQ20" s="2858"/>
      <c r="LR20" s="2858"/>
      <c r="LS20" s="2858"/>
      <c r="LT20" s="2858"/>
      <c r="LU20" s="2858"/>
      <c r="LV20" s="2858"/>
      <c r="LW20" s="2858"/>
      <c r="LX20" s="2858"/>
      <c r="LY20" s="2858"/>
      <c r="LZ20" s="2858"/>
      <c r="MA20" s="2858"/>
      <c r="MB20" s="2858"/>
      <c r="MC20" s="2858"/>
      <c r="MD20" s="2858"/>
      <c r="ME20" s="2858"/>
      <c r="MF20" s="2858"/>
      <c r="MG20" s="2858"/>
      <c r="MH20" s="2858"/>
      <c r="MI20" s="2858"/>
      <c r="MJ20" s="2858"/>
      <c r="MK20" s="2858"/>
      <c r="ML20" s="2858"/>
      <c r="MM20" s="2858"/>
      <c r="MN20" s="2858"/>
      <c r="MO20" s="2858"/>
      <c r="MP20" s="2858"/>
      <c r="MQ20" s="2858"/>
      <c r="MR20" s="2858"/>
      <c r="MS20" s="2858"/>
      <c r="MT20" s="2858"/>
      <c r="MU20" s="2858"/>
      <c r="MV20" s="2858"/>
      <c r="MW20" s="2858"/>
      <c r="MX20" s="2858"/>
      <c r="MY20" s="2858"/>
      <c r="MZ20" s="2858"/>
      <c r="NA20" s="2858"/>
      <c r="NB20" s="2858"/>
      <c r="NC20" s="2858"/>
      <c r="ND20" s="2858"/>
      <c r="NE20" s="2858"/>
      <c r="NF20" s="2858"/>
      <c r="NG20" s="2858"/>
      <c r="NH20" s="2858"/>
      <c r="NI20" s="2858"/>
      <c r="NJ20" s="2858"/>
      <c r="NK20" s="2858"/>
      <c r="NL20" s="2858"/>
      <c r="NM20" s="2858"/>
      <c r="NN20" s="2858"/>
      <c r="NO20" s="2858"/>
      <c r="NP20" s="2858"/>
      <c r="NQ20" s="2858"/>
      <c r="NR20" s="2858"/>
      <c r="NS20" s="2858"/>
      <c r="NT20" s="2858"/>
      <c r="NU20" s="2858"/>
      <c r="NV20" s="2858"/>
      <c r="NW20" s="2858"/>
      <c r="NX20" s="2858"/>
      <c r="NY20" s="2858"/>
      <c r="NZ20" s="2858"/>
      <c r="OA20" s="2858"/>
      <c r="OB20" s="2858"/>
      <c r="OC20" s="2858"/>
      <c r="OD20" s="2858"/>
      <c r="OE20" s="2858"/>
      <c r="OF20" s="2858"/>
      <c r="OG20" s="2858"/>
      <c r="OH20" s="2858"/>
      <c r="OI20" s="2858"/>
      <c r="OJ20" s="2858"/>
      <c r="OK20" s="2858"/>
      <c r="OL20" s="2858"/>
      <c r="OM20" s="2858"/>
      <c r="ON20" s="2858"/>
      <c r="OO20" s="2858"/>
      <c r="OP20" s="2858"/>
      <c r="OQ20" s="2858"/>
      <c r="OR20" s="2858"/>
      <c r="OS20" s="2858"/>
      <c r="OT20" s="2858"/>
      <c r="OU20" s="2858"/>
      <c r="OV20" s="2858"/>
      <c r="OW20" s="2858"/>
      <c r="OX20" s="2858"/>
      <c r="OY20" s="2858"/>
      <c r="OZ20" s="2858"/>
      <c r="PA20" s="2858"/>
      <c r="PB20" s="2858"/>
      <c r="PC20" s="2858"/>
      <c r="PD20" s="2858"/>
      <c r="PE20" s="2858"/>
      <c r="PF20" s="2858"/>
      <c r="PG20" s="2858"/>
      <c r="PH20" s="2858"/>
      <c r="PI20" s="2858"/>
      <c r="PJ20" s="2858"/>
      <c r="PK20" s="2858"/>
      <c r="PL20" s="2858"/>
      <c r="PM20" s="2858"/>
      <c r="PN20" s="2858"/>
      <c r="PO20" s="2858"/>
      <c r="PP20" s="2858"/>
      <c r="PQ20" s="2858"/>
      <c r="PR20" s="2858"/>
      <c r="PS20" s="2858"/>
      <c r="PT20" s="2858"/>
      <c r="PU20" s="2858"/>
      <c r="PV20" s="2858"/>
      <c r="PW20" s="2858"/>
      <c r="PX20" s="2858"/>
      <c r="PY20" s="2858"/>
      <c r="PZ20" s="2858"/>
      <c r="QA20" s="2858"/>
      <c r="QB20" s="2858"/>
      <c r="QC20" s="2858"/>
      <c r="QD20" s="2858"/>
      <c r="QE20" s="2858"/>
      <c r="QF20" s="2858"/>
      <c r="QG20" s="2858"/>
      <c r="QH20" s="2858"/>
      <c r="QI20" s="2858"/>
      <c r="QJ20" s="2858"/>
      <c r="QK20" s="2858"/>
      <c r="QL20" s="2858"/>
      <c r="QM20" s="2858"/>
      <c r="QN20" s="2858"/>
      <c r="QO20" s="2858"/>
      <c r="QP20" s="2858"/>
      <c r="QQ20" s="2858"/>
      <c r="QR20" s="2858"/>
      <c r="QS20" s="2858"/>
      <c r="QT20" s="2858"/>
      <c r="QU20" s="2858"/>
      <c r="QV20" s="2858"/>
      <c r="QW20" s="2858"/>
      <c r="QX20" s="2858"/>
      <c r="QY20" s="2858"/>
      <c r="QZ20" s="2858"/>
      <c r="RA20" s="2858"/>
      <c r="RB20" s="2858"/>
      <c r="RC20" s="2858"/>
      <c r="RD20" s="2858"/>
      <c r="RE20" s="2858"/>
      <c r="RF20" s="2858"/>
      <c r="RG20" s="2858"/>
      <c r="RH20" s="2858"/>
      <c r="RI20" s="2858"/>
      <c r="RJ20" s="2858"/>
      <c r="RK20" s="2858"/>
      <c r="RL20" s="2858"/>
      <c r="RM20" s="2858"/>
      <c r="RN20" s="2858"/>
      <c r="RO20" s="2858"/>
      <c r="RP20" s="2858"/>
      <c r="RQ20" s="2858"/>
      <c r="RR20" s="2858"/>
      <c r="RS20" s="2858"/>
      <c r="RT20" s="2858"/>
      <c r="RU20" s="2858"/>
      <c r="RV20" s="2858"/>
      <c r="RW20" s="2858"/>
      <c r="RX20" s="2858"/>
      <c r="RY20" s="2858"/>
      <c r="RZ20" s="2858"/>
      <c r="SA20" s="2858"/>
      <c r="SB20" s="2858"/>
      <c r="SC20" s="2858"/>
      <c r="SD20" s="2858"/>
      <c r="SE20" s="2858"/>
      <c r="SF20" s="2858"/>
      <c r="SG20" s="2858"/>
      <c r="SH20" s="2858"/>
      <c r="SI20" s="2858"/>
      <c r="SJ20" s="2858"/>
      <c r="SK20" s="2858"/>
      <c r="SL20" s="2858"/>
      <c r="SM20" s="2858"/>
      <c r="SN20" s="2858"/>
      <c r="SO20" s="2858"/>
      <c r="SP20" s="2858"/>
      <c r="SQ20" s="2858"/>
      <c r="SR20" s="2858"/>
      <c r="SS20" s="2858"/>
      <c r="ST20" s="2858"/>
      <c r="SU20" s="2858"/>
      <c r="SV20" s="2858"/>
      <c r="SW20" s="2858"/>
      <c r="SX20" s="2858"/>
      <c r="SY20" s="2858"/>
      <c r="SZ20" s="2858"/>
      <c r="TA20" s="2858"/>
      <c r="TB20" s="2858"/>
      <c r="TC20" s="2858"/>
      <c r="TD20" s="2858"/>
      <c r="TE20" s="2858"/>
      <c r="TF20" s="2858"/>
      <c r="TG20" s="2858"/>
      <c r="TH20" s="2858"/>
      <c r="TI20" s="2858"/>
      <c r="TJ20" s="2858"/>
      <c r="TK20" s="2858"/>
      <c r="TL20" s="2858"/>
      <c r="TM20" s="2858"/>
      <c r="TN20" s="2858"/>
      <c r="TO20" s="2858"/>
      <c r="TP20" s="2858"/>
      <c r="TQ20" s="2858"/>
      <c r="TR20" s="2858"/>
      <c r="TS20" s="2858"/>
      <c r="TT20" s="2858"/>
      <c r="TU20" s="3937"/>
      <c r="TV20" s="3937"/>
      <c r="TW20" s="3937"/>
      <c r="TX20" s="3937"/>
      <c r="TY20" s="3937"/>
      <c r="TZ20" s="3937"/>
      <c r="UA20" s="3937"/>
      <c r="UB20" s="3937"/>
      <c r="UC20" s="3937"/>
      <c r="UD20" s="3937"/>
      <c r="UE20" s="3937"/>
      <c r="UF20" s="3937"/>
      <c r="UG20" s="3937"/>
      <c r="UH20" s="3937"/>
      <c r="UI20" s="3937"/>
      <c r="UJ20" s="3937"/>
      <c r="UK20" s="3937"/>
      <c r="UL20" s="3937"/>
      <c r="UM20" s="3937"/>
      <c r="UN20" s="3937"/>
      <c r="UO20" s="3937"/>
      <c r="UP20" s="2858"/>
      <c r="UQ20" s="2858"/>
      <c r="UR20" s="2858"/>
      <c r="US20" s="2858"/>
      <c r="UT20" s="2858"/>
      <c r="UU20" s="2858"/>
      <c r="UV20" s="2858"/>
      <c r="UW20" s="2858"/>
      <c r="UX20" s="2858"/>
      <c r="UY20" s="2858"/>
      <c r="UZ20" s="2858"/>
      <c r="VA20" s="2858"/>
      <c r="VB20" s="2858"/>
      <c r="VC20" s="2858"/>
      <c r="VD20" s="2858"/>
      <c r="VE20" s="2858"/>
      <c r="VF20" s="2858"/>
      <c r="VG20" s="2858"/>
      <c r="VH20" s="2858"/>
      <c r="VI20" s="2858"/>
      <c r="VJ20" s="2858"/>
      <c r="VK20" s="2858"/>
      <c r="VL20" s="2858"/>
      <c r="VM20" s="2858"/>
      <c r="VN20" s="2858"/>
      <c r="VO20" s="2858"/>
      <c r="VP20" s="2858"/>
      <c r="VQ20" s="2858"/>
      <c r="VR20" s="2858"/>
      <c r="VS20" s="2858"/>
      <c r="VT20" s="2858"/>
      <c r="VU20" s="2858"/>
      <c r="VV20" s="2858"/>
      <c r="VW20" s="2858"/>
      <c r="VX20" s="2858"/>
      <c r="VY20" s="2858"/>
      <c r="VZ20" s="2858"/>
      <c r="WA20" s="2858"/>
      <c r="WB20" s="2858"/>
      <c r="WC20" s="2858"/>
      <c r="WD20" s="2858"/>
      <c r="WE20" s="2858"/>
      <c r="WF20" s="2858"/>
      <c r="WG20" s="2858"/>
      <c r="WH20" s="2858"/>
      <c r="WI20" s="2858"/>
      <c r="WJ20" s="2858"/>
      <c r="WK20" s="2858"/>
      <c r="WL20" s="2858"/>
      <c r="WM20" s="2858"/>
      <c r="WN20" s="2858"/>
      <c r="WO20" s="2858"/>
      <c r="WP20" s="2858"/>
      <c r="WQ20" s="2858"/>
      <c r="WR20" s="2858"/>
      <c r="WS20" s="2858"/>
      <c r="WT20" s="2858"/>
      <c r="WU20" s="2858"/>
      <c r="WV20" s="2858"/>
      <c r="WW20" s="2858"/>
      <c r="WX20" s="2858"/>
      <c r="WY20" s="2858"/>
      <c r="WZ20" s="2858"/>
      <c r="XA20" s="2858"/>
      <c r="XB20" s="2858"/>
      <c r="XC20" s="2858"/>
      <c r="XD20" s="2858"/>
      <c r="XE20" s="2858"/>
      <c r="XF20" s="2858"/>
      <c r="XG20" s="2858"/>
      <c r="XH20" s="2858"/>
      <c r="XI20" s="2858"/>
      <c r="XJ20" s="2858"/>
      <c r="XK20" s="2858"/>
      <c r="XL20" s="2858"/>
      <c r="XM20" s="2858"/>
      <c r="XN20" s="2858"/>
      <c r="XO20" s="2858"/>
      <c r="XP20" s="2858"/>
      <c r="XQ20" s="2858"/>
      <c r="XR20" s="2858"/>
      <c r="XS20" s="2858"/>
      <c r="XT20" s="2858"/>
      <c r="XU20" s="2858"/>
      <c r="XV20" s="2858"/>
      <c r="XW20" s="2858"/>
      <c r="XX20" s="2858"/>
      <c r="XY20" s="2858"/>
      <c r="XZ20" s="2858"/>
      <c r="YA20" s="2858"/>
      <c r="YB20" s="2858"/>
      <c r="YC20" s="2858"/>
      <c r="YD20" s="2858"/>
      <c r="YE20" s="2858"/>
      <c r="YF20" s="2858"/>
      <c r="YG20" s="2858"/>
      <c r="YH20" s="2858"/>
      <c r="YI20" s="2858"/>
      <c r="YJ20" s="2858"/>
      <c r="YK20" s="2858"/>
      <c r="YL20" s="2858"/>
      <c r="YM20" s="2858"/>
      <c r="YN20" s="2858"/>
      <c r="YO20" s="2858"/>
      <c r="YP20" s="2858"/>
      <c r="YQ20" s="2858"/>
      <c r="YR20" s="2858"/>
      <c r="YS20" s="2858"/>
      <c r="YT20" s="2858"/>
      <c r="YU20" s="2858"/>
      <c r="YV20" s="2858"/>
      <c r="YW20" s="2858"/>
      <c r="YX20" s="2858"/>
      <c r="YY20" s="2858"/>
      <c r="YZ20" s="2858"/>
      <c r="ZA20" s="2858"/>
      <c r="ZB20" s="2858"/>
      <c r="ZC20" s="2858"/>
      <c r="ZD20" s="2858"/>
      <c r="ZE20" s="2858"/>
      <c r="ZF20" s="2858"/>
      <c r="ZG20" s="2858"/>
      <c r="ZH20" s="2858"/>
      <c r="ZI20" s="2858"/>
      <c r="ZJ20" s="2858"/>
      <c r="ZK20" s="2858"/>
      <c r="ZL20" s="2858"/>
      <c r="ZM20" s="2858"/>
      <c r="ZN20" s="2858"/>
      <c r="ZO20" s="2858"/>
      <c r="ZP20" s="2858"/>
      <c r="ZQ20" s="2858"/>
      <c r="ZR20" s="2858"/>
      <c r="ZS20" s="2858"/>
      <c r="ZT20" s="2858"/>
      <c r="ZU20" s="2858"/>
      <c r="ZV20" s="2858"/>
      <c r="ZW20" s="2858"/>
      <c r="ZX20" s="2858"/>
      <c r="ZY20" s="2858"/>
      <c r="ZZ20" s="2858"/>
      <c r="AAA20" s="2858"/>
      <c r="AAB20" s="2858"/>
      <c r="AAC20" s="2858"/>
      <c r="AAD20" s="2858"/>
      <c r="AAE20" s="2858"/>
      <c r="AAF20" s="2858"/>
      <c r="AAG20" s="2858"/>
      <c r="AAH20" s="2858"/>
      <c r="AAI20" s="2858"/>
      <c r="AAJ20" s="2858"/>
      <c r="AAK20" s="2858"/>
      <c r="AAL20" s="2858"/>
      <c r="AAM20" s="2858"/>
      <c r="AAN20" s="2858"/>
      <c r="AAO20" s="2858"/>
      <c r="AAP20" s="2858"/>
      <c r="AAQ20" s="2858"/>
      <c r="AAR20" s="2858"/>
      <c r="AAS20" s="2858"/>
      <c r="AAT20" s="2858"/>
      <c r="AAU20" s="2858"/>
      <c r="AAV20" s="2858"/>
      <c r="AAW20" s="2858"/>
      <c r="AAX20" s="2858"/>
      <c r="AAY20" s="2858"/>
      <c r="AAZ20" s="2858"/>
      <c r="ABA20" s="2858"/>
      <c r="ABB20" s="2858"/>
      <c r="ABC20" s="2858"/>
      <c r="ABD20" s="2858"/>
      <c r="ABE20" s="2858"/>
      <c r="ABF20" s="2858"/>
      <c r="ABG20" s="2858"/>
      <c r="ABH20" s="2858"/>
      <c r="ABI20" s="2858"/>
      <c r="ABJ20" s="2858"/>
      <c r="ABK20" s="2858"/>
      <c r="ABL20" s="2858"/>
      <c r="ABM20" s="2858"/>
      <c r="ABN20" s="2858"/>
      <c r="ABO20" s="2858"/>
      <c r="ABP20" s="2858"/>
      <c r="ABQ20" s="2858"/>
      <c r="ABR20" s="2858"/>
      <c r="ABS20" s="2858"/>
      <c r="ABT20" s="2858"/>
      <c r="ABU20" s="2858"/>
      <c r="ABV20" s="2858"/>
      <c r="ABW20" s="2858"/>
      <c r="ABX20" s="2858"/>
      <c r="ABY20" s="2858"/>
      <c r="ABZ20" s="2858"/>
      <c r="ACA20" s="2858"/>
      <c r="ACB20" s="2858"/>
      <c r="ACC20" s="2858"/>
      <c r="ACD20" s="2858"/>
      <c r="ACE20" s="2858"/>
      <c r="ACF20" s="2858"/>
      <c r="ACG20" s="2858"/>
      <c r="ACH20" s="2858"/>
      <c r="ACI20" s="2858"/>
      <c r="ACJ20" s="2858"/>
      <c r="ACK20" s="2858"/>
      <c r="ACL20" s="2858"/>
      <c r="ACM20" s="2858"/>
      <c r="ACN20" s="2858"/>
      <c r="ACO20" s="2858"/>
      <c r="ACP20" s="2858"/>
      <c r="ACQ20" s="2858"/>
      <c r="ACR20" s="2858"/>
      <c r="ACS20" s="2858"/>
      <c r="ACT20" s="2858"/>
      <c r="ACU20" s="2858"/>
      <c r="ACV20" s="2858"/>
      <c r="ACW20" s="2858"/>
      <c r="ACX20" s="2858"/>
      <c r="ACY20" s="2858"/>
      <c r="ACZ20" s="2858"/>
      <c r="ADA20" s="2858"/>
      <c r="ADB20" s="2858"/>
      <c r="ADC20" s="2858"/>
      <c r="ADD20" s="2858"/>
      <c r="ADE20" s="2858"/>
      <c r="ADF20" s="2858"/>
      <c r="ADG20" s="2858"/>
      <c r="ADH20" s="2858"/>
      <c r="ADI20" s="2858"/>
      <c r="ADJ20" s="2858"/>
      <c r="ADK20" s="2858"/>
      <c r="ADL20" s="2858"/>
      <c r="ADM20" s="2858"/>
      <c r="ADN20" s="2858"/>
      <c r="ADO20" s="2858"/>
      <c r="ADP20" s="2858"/>
      <c r="ADQ20" s="2858"/>
      <c r="ADR20" s="2858"/>
      <c r="ADS20" s="2858"/>
      <c r="ADT20" s="2858"/>
      <c r="ADU20" s="2858"/>
      <c r="ADV20" s="2858"/>
      <c r="ADW20" s="2858"/>
      <c r="ADX20" s="2858"/>
      <c r="ADY20" s="2858"/>
      <c r="ADZ20" s="2858"/>
      <c r="AEA20" s="2858"/>
      <c r="AEB20" s="2858"/>
      <c r="AEC20" s="2858"/>
      <c r="AED20" s="2858"/>
      <c r="AEE20" s="2858"/>
      <c r="AEF20" s="2858"/>
      <c r="AEG20" s="2858"/>
      <c r="AEH20" s="2858"/>
      <c r="AEI20" s="2858"/>
      <c r="AEJ20" s="2858"/>
      <c r="AEK20" s="2858"/>
      <c r="AEL20" s="2858"/>
      <c r="AEM20" s="2858"/>
      <c r="AEN20" s="2858"/>
      <c r="AEO20" s="2858"/>
      <c r="AEP20" s="2858"/>
      <c r="AEQ20" s="2858"/>
      <c r="AER20" s="2858"/>
      <c r="AES20" s="2858"/>
      <c r="AET20" s="2858"/>
      <c r="AEU20" s="2858"/>
      <c r="AEV20" s="2858"/>
      <c r="AEW20" s="2858"/>
      <c r="AEX20" s="2858"/>
      <c r="AEY20" s="2858"/>
      <c r="AEZ20" s="2858"/>
      <c r="AFA20" s="2858"/>
      <c r="AFB20" s="2858"/>
      <c r="AFC20" s="2858"/>
      <c r="AFD20" s="2858"/>
      <c r="AFE20" s="2858"/>
      <c r="AFF20" s="2858"/>
      <c r="AFG20" s="2858"/>
      <c r="AFH20" s="2858"/>
      <c r="AFI20" s="2858"/>
      <c r="AFJ20" s="2858"/>
      <c r="AFK20" s="2858"/>
      <c r="AFL20" s="2858"/>
      <c r="AFM20" s="2858"/>
      <c r="AFN20" s="2858"/>
      <c r="AFO20" s="2858"/>
      <c r="AFP20" s="2858"/>
      <c r="AFQ20" s="2858"/>
      <c r="AFR20" s="2858"/>
      <c r="AFS20" s="2858"/>
      <c r="AFT20" s="2858"/>
      <c r="AFU20" s="2858"/>
      <c r="AFV20" s="2858"/>
      <c r="AFW20" s="2858"/>
      <c r="AFX20" s="2858"/>
      <c r="AFY20" s="2858"/>
      <c r="AFZ20" s="2858"/>
      <c r="AGA20" s="2858"/>
      <c r="AGB20" s="2858"/>
      <c r="AGC20" s="2858"/>
      <c r="AGD20" s="2858"/>
      <c r="AGE20" s="2858"/>
      <c r="AGF20" s="2858"/>
      <c r="AGG20" s="2858"/>
      <c r="AGH20" s="2858"/>
      <c r="AGI20" s="2858"/>
      <c r="AGJ20" s="2858"/>
      <c r="AGK20" s="2858"/>
      <c r="AGL20" s="2858"/>
      <c r="AGM20" s="2858"/>
      <c r="AGN20" s="2858"/>
      <c r="AGO20" s="2858"/>
      <c r="AGP20" s="2858"/>
      <c r="AGQ20" s="2858"/>
      <c r="AGR20" s="2858"/>
      <c r="AGS20" s="2858"/>
      <c r="AGT20" s="2858"/>
      <c r="AGU20" s="2858"/>
      <c r="AGV20" s="2858"/>
      <c r="AGW20" s="2858"/>
      <c r="AGX20" s="2858"/>
      <c r="AGY20" s="2858"/>
      <c r="AGZ20" s="2858"/>
      <c r="AHA20" s="2858"/>
      <c r="AHB20" s="2858"/>
      <c r="AHC20" s="2858"/>
      <c r="AHD20" s="2858"/>
      <c r="AHE20" s="2858"/>
      <c r="AHF20" s="2858"/>
      <c r="AHG20" s="2858"/>
      <c r="AHH20" s="2858"/>
      <c r="AHI20" s="2858"/>
      <c r="AHJ20" s="2858"/>
      <c r="AHK20" s="2858"/>
      <c r="AHL20" s="2858"/>
      <c r="AHM20" s="2858"/>
      <c r="AHN20" s="2858"/>
      <c r="AHO20" s="2858"/>
      <c r="AHP20" s="2858"/>
      <c r="AHQ20" s="2858"/>
      <c r="AHR20" s="2858"/>
      <c r="AHS20" s="2858"/>
      <c r="AHT20" s="2858"/>
      <c r="AHU20" s="2858"/>
      <c r="AHV20" s="2858"/>
      <c r="AHW20" s="2858"/>
      <c r="AHX20" s="2858"/>
      <c r="AHY20" s="2858"/>
      <c r="AHZ20" s="2858"/>
      <c r="AIA20" s="2858"/>
      <c r="AIB20" s="2858"/>
      <c r="AIC20" s="2858"/>
      <c r="AID20" s="2858"/>
      <c r="AIE20" s="2858"/>
      <c r="AIF20" s="2858"/>
      <c r="AIG20" s="2858"/>
      <c r="AIH20" s="2858"/>
      <c r="AII20" s="2858"/>
      <c r="AIJ20" s="2858"/>
      <c r="AIK20" s="2858"/>
      <c r="AIL20" s="2858"/>
      <c r="AIM20" s="2858"/>
      <c r="AIN20" s="2858"/>
      <c r="AIO20" s="2858"/>
      <c r="AIP20" s="2858"/>
      <c r="AIQ20" s="2858"/>
      <c r="AIR20" s="2858"/>
      <c r="AIS20" s="2858"/>
      <c r="AIT20" s="2858"/>
      <c r="AIU20" s="2858"/>
      <c r="AIV20" s="2858"/>
      <c r="AIW20" s="2858"/>
      <c r="AIX20" s="2858"/>
      <c r="AIY20" s="2858"/>
      <c r="AIZ20" s="2858"/>
      <c r="AJA20" s="2858"/>
      <c r="AJB20" s="2858"/>
      <c r="AJC20" s="2858"/>
      <c r="AJD20" s="2858"/>
      <c r="AJE20" s="2858"/>
      <c r="AJF20" s="2858"/>
      <c r="AJG20" s="2858"/>
      <c r="AJH20" s="2858"/>
      <c r="AJI20" s="2858"/>
      <c r="AJJ20" s="2858"/>
      <c r="AJK20" s="2858"/>
      <c r="AJL20" s="2858"/>
      <c r="AJM20" s="2858"/>
      <c r="AJN20" s="2858"/>
      <c r="AJO20" s="2858"/>
      <c r="AJP20" s="2858"/>
      <c r="AJQ20" s="2858"/>
      <c r="AJR20" s="2858"/>
      <c r="AJS20" s="2858"/>
      <c r="AJT20" s="2858"/>
      <c r="AJU20" s="2858"/>
      <c r="AJV20" s="2858"/>
      <c r="AJW20" s="2858"/>
      <c r="AJX20" s="2858"/>
      <c r="AJY20" s="2858"/>
      <c r="AJZ20" s="2858"/>
      <c r="AKA20" s="2858"/>
      <c r="AKB20" s="2858"/>
      <c r="AKC20" s="2858"/>
      <c r="AKD20" s="2858"/>
      <c r="AKE20" s="2858"/>
      <c r="AKF20" s="2858"/>
      <c r="AKG20" s="2858"/>
      <c r="AKH20" s="2858"/>
      <c r="AKI20" s="2858"/>
      <c r="AKJ20" s="2858"/>
      <c r="AKK20" s="2858"/>
      <c r="AKL20" s="2858"/>
      <c r="AKM20" s="2858"/>
      <c r="AKN20" s="2858"/>
      <c r="AKO20" s="2858"/>
      <c r="AKP20" s="2858"/>
      <c r="AKQ20" s="2858"/>
      <c r="AKR20" s="2858"/>
      <c r="AKS20" s="2858"/>
      <c r="AKT20" s="2858"/>
      <c r="AKU20" s="2858"/>
      <c r="AKV20" s="2858"/>
      <c r="AKW20" s="2858"/>
      <c r="AKX20" s="2858"/>
      <c r="AKY20" s="2858"/>
      <c r="AKZ20" s="2858"/>
      <c r="ALA20" s="2858"/>
      <c r="ALB20" s="2858"/>
      <c r="ALC20" s="2858"/>
      <c r="ALD20" s="2858"/>
      <c r="ALE20" s="2858"/>
      <c r="ALF20" s="2858"/>
      <c r="ALG20" s="2858"/>
      <c r="ALH20" s="2858"/>
      <c r="ALI20" s="2858"/>
      <c r="ALJ20" s="2858"/>
      <c r="ALK20" s="2858"/>
      <c r="ALL20" s="2858"/>
      <c r="ALM20" s="2858"/>
      <c r="ALN20" s="2858"/>
      <c r="ALO20" s="2858"/>
      <c r="ALP20" s="2858"/>
      <c r="ALQ20" s="2858"/>
      <c r="ALR20" s="2858"/>
      <c r="ALS20" s="2858"/>
      <c r="ALT20" s="2858"/>
      <c r="ALU20" s="2858"/>
      <c r="ALV20" s="2858"/>
      <c r="ALW20" s="2858"/>
      <c r="ALX20" s="2858"/>
      <c r="ALY20" s="2858"/>
      <c r="ALZ20" s="2858"/>
      <c r="AMA20" s="2858"/>
      <c r="AMB20" s="2858"/>
      <c r="AMC20" s="2858"/>
      <c r="AMD20" s="2858"/>
      <c r="AME20" s="2858"/>
      <c r="AMF20" s="2858"/>
      <c r="AMG20" s="2858"/>
      <c r="AMH20" s="2858"/>
      <c r="AMI20" s="2858"/>
      <c r="AMJ20" s="2858"/>
      <c r="AMK20" s="2858"/>
      <c r="AML20" s="2858"/>
      <c r="AMM20" s="2858"/>
      <c r="AMN20" s="2858"/>
      <c r="AMO20" s="2858"/>
      <c r="AMP20" s="2858"/>
      <c r="AMQ20" s="2858"/>
      <c r="AMR20" s="2858"/>
      <c r="AMS20" s="2858"/>
      <c r="AMT20" s="2858"/>
      <c r="AMU20" s="2858"/>
      <c r="AMV20" s="2858"/>
      <c r="AMW20" s="2858"/>
      <c r="AMX20" s="2858"/>
      <c r="AMY20" s="2858"/>
      <c r="AMZ20" s="2858"/>
      <c r="ANA20" s="2858"/>
      <c r="ANB20" s="2858"/>
      <c r="ANC20" s="2858"/>
      <c r="AND20" s="2858"/>
      <c r="ANE20" s="2858"/>
      <c r="ANF20" s="2858"/>
      <c r="ANG20" s="2858"/>
      <c r="ANH20" s="2858"/>
      <c r="ANI20" s="2858"/>
      <c r="ANJ20" s="2858"/>
      <c r="ANK20" s="2858"/>
      <c r="ANL20" s="2858"/>
      <c r="ANM20" s="2858"/>
      <c r="ANN20" s="2858"/>
      <c r="ANO20" s="2858"/>
      <c r="ANP20" s="2858"/>
      <c r="ANQ20" s="2858"/>
      <c r="ANR20" s="2858"/>
      <c r="ANS20" s="2858"/>
      <c r="ANT20" s="2858"/>
      <c r="ANU20" s="2858"/>
      <c r="ANV20" s="2858"/>
      <c r="ANW20" s="2858"/>
      <c r="ANX20" s="2858"/>
      <c r="ANY20" s="2858"/>
      <c r="ANZ20" s="2858"/>
      <c r="AOA20" s="2858"/>
      <c r="AOB20" s="2858"/>
      <c r="AOC20" s="2858"/>
      <c r="AOD20" s="2858"/>
      <c r="AOE20" s="2858"/>
      <c r="AOF20" s="2858"/>
      <c r="AOG20" s="2858"/>
      <c r="AOH20" s="2858"/>
      <c r="AOI20" s="2858"/>
      <c r="AOJ20" s="2858"/>
      <c r="AOK20" s="2858"/>
      <c r="AOL20" s="2858"/>
      <c r="AOM20" s="2858"/>
      <c r="AON20" s="2858"/>
      <c r="AOO20" s="2858"/>
      <c r="AOP20" s="2858"/>
      <c r="AOQ20" s="2858"/>
      <c r="AOR20" s="2858"/>
      <c r="AOS20" s="2858"/>
      <c r="AOT20" s="2858"/>
      <c r="AOU20" s="2858"/>
      <c r="AOV20" s="2858"/>
      <c r="AOW20" s="2858"/>
      <c r="AOX20" s="2858"/>
      <c r="AOY20" s="2858"/>
      <c r="AOZ20" s="2858"/>
      <c r="APA20" s="2858"/>
      <c r="APB20" s="2858"/>
      <c r="APC20" s="2858"/>
      <c r="APD20" s="2858"/>
      <c r="APE20" s="2858"/>
      <c r="APF20" s="2858"/>
      <c r="APG20" s="2858"/>
      <c r="APH20" s="2858"/>
      <c r="API20" s="2858"/>
      <c r="APJ20" s="2858"/>
      <c r="APK20" s="2858"/>
      <c r="APL20" s="2858"/>
      <c r="APM20" s="2858"/>
      <c r="APN20" s="2858"/>
      <c r="APO20" s="2858"/>
      <c r="APP20" s="2858"/>
      <c r="APQ20" s="2858"/>
      <c r="APR20" s="2858"/>
      <c r="APS20" s="2858"/>
      <c r="APT20" s="2858"/>
      <c r="APU20" s="2858"/>
      <c r="APV20" s="2858"/>
      <c r="APW20" s="2858"/>
      <c r="APX20" s="2858"/>
      <c r="APY20" s="2858"/>
      <c r="APZ20" s="2858"/>
      <c r="AQA20" s="2858"/>
      <c r="AQB20" s="2858"/>
      <c r="AQC20" s="2858"/>
      <c r="AQD20" s="2858"/>
      <c r="AQE20" s="2858"/>
      <c r="AQF20" s="2858"/>
      <c r="AQG20" s="2858"/>
      <c r="AQH20" s="2858"/>
      <c r="AQI20" s="2858"/>
      <c r="AQJ20" s="2858"/>
      <c r="AQK20" s="2858"/>
      <c r="AQL20" s="2858"/>
      <c r="AQM20" s="2858"/>
      <c r="AQN20" s="2858"/>
      <c r="AQO20" s="2858"/>
      <c r="AQP20" s="2858"/>
      <c r="AQQ20" s="2858"/>
      <c r="AQR20" s="2858"/>
      <c r="AQS20" s="2858"/>
      <c r="AQT20" s="2858"/>
      <c r="AQU20" s="2858"/>
      <c r="AQV20" s="2858"/>
      <c r="AQW20" s="2858"/>
      <c r="AQX20" s="2858"/>
      <c r="AQY20" s="2858"/>
      <c r="AQZ20" s="2858"/>
      <c r="ARA20" s="2858"/>
      <c r="ARB20" s="2858"/>
      <c r="ARC20" s="2858"/>
      <c r="ARD20" s="2858"/>
      <c r="ARE20" s="2858"/>
      <c r="ARF20" s="2858"/>
      <c r="ARG20" s="2858"/>
      <c r="ARH20" s="2858"/>
      <c r="ARI20" s="2858"/>
      <c r="ARJ20" s="2858"/>
      <c r="ARK20" s="2858"/>
      <c r="ARL20" s="2858"/>
      <c r="ARM20" s="2858"/>
      <c r="ARN20" s="2858"/>
      <c r="ARO20" s="2858"/>
      <c r="ARP20" s="2858"/>
      <c r="ARQ20" s="2858"/>
      <c r="ARR20" s="2858"/>
      <c r="ARS20" s="2858"/>
      <c r="ART20" s="2858"/>
      <c r="ARU20" s="2858"/>
      <c r="ARV20" s="2858"/>
      <c r="ARW20" s="2858"/>
      <c r="ARX20" s="2858"/>
      <c r="ARY20" s="2858"/>
      <c r="ARZ20" s="2858"/>
      <c r="ASA20" s="2858"/>
      <c r="ASB20" s="2858"/>
      <c r="ASC20" s="2858"/>
      <c r="ASD20" s="2858"/>
      <c r="ASE20" s="2858"/>
      <c r="ASF20" s="2858"/>
      <c r="ASG20" s="2858"/>
      <c r="ASH20" s="2858"/>
      <c r="ASI20" s="2858"/>
      <c r="ASJ20" s="2858"/>
      <c r="ASK20" s="2858"/>
      <c r="ASL20" s="2858"/>
      <c r="ASM20" s="2858"/>
      <c r="ASN20" s="2858"/>
      <c r="ASO20" s="2858"/>
      <c r="ASP20" s="2858"/>
      <c r="ASQ20" s="2858"/>
      <c r="ASR20" s="2858"/>
      <c r="ASS20" s="2858"/>
      <c r="AST20" s="2858"/>
      <c r="ASU20" s="2858"/>
      <c r="ASV20" s="2858"/>
      <c r="ASW20" s="2858"/>
      <c r="ASX20" s="2858"/>
      <c r="ASY20" s="2858"/>
      <c r="ASZ20" s="2858"/>
      <c r="ATA20" s="2858"/>
      <c r="ATB20" s="2858"/>
      <c r="ATC20" s="2858"/>
      <c r="ATD20" s="2858"/>
      <c r="ATE20" s="2858"/>
      <c r="ATF20" s="2858"/>
      <c r="ATG20" s="2858"/>
      <c r="ATH20" s="2858"/>
      <c r="ATI20" s="2858"/>
      <c r="ATJ20" s="2858"/>
      <c r="ATK20" s="2858"/>
      <c r="ATL20" s="2858"/>
      <c r="ATM20" s="2858"/>
      <c r="ATN20" s="2858"/>
      <c r="ATO20" s="2858"/>
      <c r="ATP20" s="2858"/>
      <c r="ATQ20" s="2858"/>
      <c r="ATR20" s="2858"/>
      <c r="ATS20" s="2858"/>
      <c r="ATT20" s="2858"/>
      <c r="ATU20" s="2858"/>
      <c r="ATV20" s="2858"/>
      <c r="ATW20" s="2858"/>
      <c r="ATX20" s="2858"/>
      <c r="ATY20" s="2858"/>
      <c r="ATZ20" s="2858"/>
      <c r="AUA20" s="2858"/>
      <c r="AUB20" s="2858"/>
      <c r="AUC20" s="2858"/>
      <c r="AUD20" s="2858"/>
      <c r="AUE20" s="2858"/>
      <c r="AUF20" s="2858"/>
      <c r="AUG20" s="2858"/>
      <c r="AUH20" s="2858"/>
      <c r="AUI20" s="2858"/>
      <c r="AUJ20" s="2858"/>
      <c r="AUK20" s="2858"/>
      <c r="AUL20" s="2858"/>
      <c r="AUM20" s="2858"/>
      <c r="AUN20" s="2858"/>
      <c r="AUO20" s="2858"/>
      <c r="AUP20" s="2858"/>
      <c r="AUQ20" s="2858"/>
      <c r="AUR20" s="2858"/>
      <c r="AUS20" s="2858"/>
      <c r="AUT20" s="2858"/>
      <c r="AUU20" s="2858"/>
      <c r="AUV20" s="2858"/>
      <c r="AUW20" s="2858"/>
      <c r="AUX20" s="2858"/>
      <c r="AUY20" s="2858"/>
      <c r="AUZ20" s="2858"/>
      <c r="AVA20" s="2858"/>
      <c r="AVB20" s="2858"/>
      <c r="AVC20" s="2858"/>
      <c r="AVD20" s="2858"/>
      <c r="AVE20" s="2858"/>
      <c r="AVF20" s="2858"/>
      <c r="AVG20" s="2858"/>
      <c r="AVH20" s="2858"/>
      <c r="AVI20" s="2858"/>
      <c r="AVJ20" s="2858"/>
      <c r="AVK20" s="2858"/>
      <c r="AVL20" s="2858"/>
      <c r="AVM20" s="2858"/>
      <c r="AVN20" s="2858"/>
      <c r="AVO20" s="2858"/>
      <c r="AVP20" s="2858"/>
      <c r="AVQ20" s="2858"/>
      <c r="AVR20" s="2858"/>
      <c r="AVS20" s="2858"/>
      <c r="AVT20" s="2858"/>
      <c r="AVU20" s="2858"/>
      <c r="AVV20" s="2858"/>
      <c r="AVW20" s="2858"/>
      <c r="AVX20" s="2858"/>
      <c r="AVY20" s="2858"/>
      <c r="AVZ20" s="2858"/>
      <c r="AWA20" s="2858"/>
      <c r="AWB20" s="2858"/>
      <c r="AWC20" s="2858"/>
      <c r="AWD20" s="2858"/>
      <c r="AWE20" s="2858"/>
      <c r="AWF20" s="2858"/>
      <c r="AWG20" s="2858"/>
      <c r="AWH20" s="2858"/>
      <c r="AWI20" s="2858"/>
      <c r="AWJ20" s="2858"/>
      <c r="AWK20" s="2858"/>
      <c r="AWL20" s="2858"/>
      <c r="AWM20" s="2858"/>
      <c r="AWN20" s="2858"/>
      <c r="AWO20" s="2858"/>
      <c r="AWP20" s="2858"/>
      <c r="AWQ20" s="2858"/>
      <c r="AWR20" s="2858"/>
      <c r="AWS20" s="2858"/>
      <c r="AWT20" s="2858"/>
      <c r="AWU20" s="2858"/>
      <c r="AWV20" s="2858"/>
      <c r="AWW20" s="2858"/>
      <c r="AWX20" s="2858"/>
      <c r="AWY20" s="2858"/>
      <c r="AWZ20" s="2858"/>
      <c r="AXA20" s="2858"/>
      <c r="AXB20" s="2858"/>
      <c r="AXC20" s="2858"/>
      <c r="AXD20" s="2858"/>
      <c r="AXE20" s="2858"/>
      <c r="AXF20" s="2858"/>
      <c r="AXG20" s="2858"/>
      <c r="AXH20" s="2858"/>
      <c r="AXI20" s="2858"/>
      <c r="AXJ20" s="2858"/>
      <c r="AXK20" s="2858"/>
      <c r="AXL20" s="2858"/>
      <c r="AXM20" s="2858"/>
      <c r="AXN20" s="2858"/>
      <c r="AXO20" s="2858"/>
      <c r="AXP20" s="2858"/>
      <c r="AXQ20" s="2858"/>
      <c r="AXR20" s="2858"/>
      <c r="AXS20" s="2858"/>
      <c r="AXT20" s="2858"/>
      <c r="AXU20" s="2858"/>
      <c r="AXV20" s="2858"/>
      <c r="AXW20" s="2858"/>
      <c r="AXX20" s="2858"/>
      <c r="AXY20" s="2858"/>
      <c r="AXZ20" s="2858"/>
      <c r="AYA20" s="2858"/>
      <c r="AYB20" s="2858"/>
      <c r="AYC20" s="2858"/>
      <c r="AYD20" s="2858"/>
      <c r="AYE20" s="2858"/>
      <c r="AYF20" s="2858"/>
      <c r="AYG20" s="2858"/>
      <c r="AYH20" s="2858"/>
      <c r="AYI20" s="2858"/>
      <c r="AYJ20" s="2858"/>
      <c r="AYK20" s="2858"/>
      <c r="AYL20" s="2858"/>
      <c r="AYM20" s="2858"/>
      <c r="AYN20" s="2858"/>
      <c r="AYO20" s="2858"/>
      <c r="AYP20" s="2858"/>
      <c r="AYQ20" s="2858"/>
      <c r="AYR20" s="2858"/>
      <c r="AYS20" s="2858"/>
      <c r="AYT20" s="2858"/>
      <c r="AYU20" s="2858"/>
      <c r="AYV20" s="2858"/>
      <c r="AYW20" s="2858"/>
      <c r="AYX20" s="2858"/>
      <c r="AYY20" s="2858"/>
      <c r="AYZ20" s="2858"/>
      <c r="AZA20" s="2858"/>
      <c r="AZB20" s="2858"/>
      <c r="AZC20" s="2858"/>
      <c r="AZD20" s="2858"/>
      <c r="AZE20" s="2858"/>
      <c r="AZF20" s="2858"/>
      <c r="AZG20" s="2858"/>
      <c r="AZH20" s="2858"/>
      <c r="AZI20" s="2858"/>
      <c r="AZJ20" s="2858"/>
      <c r="AZK20" s="2858"/>
      <c r="AZL20" s="2858"/>
      <c r="AZM20" s="2858"/>
      <c r="AZN20" s="2858"/>
      <c r="AZO20" s="2858"/>
      <c r="AZP20" s="2858"/>
      <c r="AZQ20" s="2858"/>
      <c r="AZR20" s="2858"/>
      <c r="AZS20" s="2858"/>
      <c r="AZT20" s="2858"/>
      <c r="AZU20" s="2858"/>
      <c r="AZV20" s="2858"/>
      <c r="AZW20" s="2858"/>
      <c r="AZX20" s="2858"/>
      <c r="AZY20" s="2858"/>
      <c r="AZZ20" s="2858"/>
      <c r="BAA20" s="2858"/>
      <c r="BAB20" s="2858"/>
      <c r="BAC20" s="2858"/>
      <c r="BAD20" s="2858"/>
      <c r="BAE20" s="2858"/>
      <c r="BAF20" s="2858"/>
      <c r="BAG20" s="2858"/>
      <c r="BAH20" s="2858"/>
      <c r="BAI20" s="2858"/>
      <c r="BAJ20" s="2858"/>
      <c r="BAK20" s="2858"/>
      <c r="BAL20" s="2858"/>
      <c r="BAM20" s="2858"/>
      <c r="BAN20" s="2858"/>
      <c r="BAO20" s="2858"/>
      <c r="BAP20" s="2858"/>
      <c r="BAQ20" s="2858"/>
      <c r="BAR20" s="2858"/>
      <c r="BAS20" s="2858"/>
      <c r="BAT20" s="2858"/>
      <c r="BAU20" s="2858"/>
      <c r="BAV20" s="2858"/>
      <c r="BAW20" s="2858"/>
      <c r="BAX20" s="2858"/>
      <c r="BAY20" s="2858"/>
      <c r="BAZ20" s="2858"/>
      <c r="BBA20" s="2858"/>
      <c r="BBB20" s="2858"/>
      <c r="BBC20" s="2858"/>
      <c r="BBD20" s="2858"/>
      <c r="BBE20" s="2858"/>
      <c r="BBF20" s="2858"/>
      <c r="BBG20" s="2858"/>
      <c r="BBH20" s="2858"/>
      <c r="BBI20" s="2858"/>
      <c r="BBJ20" s="2858"/>
      <c r="BBK20" s="2858"/>
      <c r="BBL20" s="2858"/>
      <c r="BBM20" s="2858"/>
      <c r="BBN20" s="2858"/>
      <c r="BBO20" s="2858"/>
      <c r="BBP20" s="2858"/>
      <c r="BBQ20" s="2858"/>
      <c r="BBR20" s="2858"/>
      <c r="BBS20" s="2858"/>
      <c r="BBT20" s="2858"/>
      <c r="BBU20" s="2858"/>
      <c r="BBV20" s="2858"/>
      <c r="BBW20" s="2858"/>
      <c r="BBX20" s="2858"/>
      <c r="BBY20" s="2858"/>
      <c r="BBZ20" s="2858"/>
      <c r="BCA20" s="2858"/>
      <c r="BCB20" s="2858"/>
      <c r="BCC20" s="2858"/>
      <c r="BCD20" s="2858"/>
      <c r="BCE20" s="2858"/>
      <c r="BCF20" s="2858"/>
      <c r="BCG20" s="2858"/>
      <c r="BCH20" s="2858"/>
      <c r="BCI20" s="2858"/>
      <c r="BCJ20" s="2858"/>
      <c r="BCK20" s="2858"/>
      <c r="BCL20" s="2858"/>
      <c r="BCM20" s="2858"/>
      <c r="BCN20" s="2858"/>
      <c r="BCO20" s="2858"/>
      <c r="BCP20" s="2858"/>
      <c r="BCQ20" s="2858"/>
      <c r="BCR20" s="2858"/>
      <c r="BCS20" s="2858"/>
      <c r="BCT20" s="2858"/>
      <c r="BCU20" s="2858"/>
      <c r="BCV20" s="2858"/>
      <c r="BCW20" s="2858"/>
      <c r="BCX20" s="2858"/>
      <c r="BCY20" s="2858"/>
      <c r="BCZ20" s="2858"/>
      <c r="BDA20" s="2858"/>
      <c r="BDB20" s="2858"/>
      <c r="BDC20" s="2858"/>
      <c r="BDD20" s="2858"/>
      <c r="BDE20" s="2858"/>
      <c r="BDF20" s="2858"/>
      <c r="BDG20" s="2858"/>
      <c r="BDH20" s="2858"/>
      <c r="BDI20" s="2858"/>
      <c r="BDJ20" s="2858"/>
      <c r="BDK20" s="2858"/>
      <c r="BDL20" s="2858"/>
      <c r="BDM20" s="2858"/>
      <c r="BDN20" s="2858"/>
      <c r="BDO20" s="2858"/>
      <c r="BDP20" s="2858"/>
      <c r="BDQ20" s="2858"/>
      <c r="BDR20" s="2858"/>
      <c r="BDS20" s="2858"/>
      <c r="BDT20" s="2858"/>
      <c r="BDU20" s="2858"/>
      <c r="BDV20" s="2858"/>
      <c r="BDW20" s="2858"/>
      <c r="BDX20" s="2858"/>
      <c r="BDY20" s="2858"/>
      <c r="BDZ20" s="2858"/>
      <c r="BEA20" s="2858"/>
      <c r="BEB20" s="2858"/>
      <c r="BEC20" s="2858"/>
      <c r="BED20" s="2858"/>
      <c r="BEE20" s="2858"/>
      <c r="BEF20" s="2858"/>
      <c r="BEG20" s="2858"/>
      <c r="BEH20" s="2858"/>
      <c r="BEI20" s="2858"/>
      <c r="BEJ20" s="2858"/>
      <c r="BEK20" s="2858"/>
      <c r="BEL20" s="2858"/>
      <c r="BEM20" s="2858"/>
      <c r="BEN20" s="2858"/>
      <c r="BEO20" s="2858"/>
      <c r="BEP20" s="2858"/>
      <c r="BEQ20" s="2858"/>
      <c r="BER20" s="2858"/>
      <c r="BES20" s="2858"/>
      <c r="BET20" s="2858"/>
      <c r="BEU20" s="2858"/>
      <c r="BEV20" s="2858"/>
      <c r="BEW20" s="2858"/>
      <c r="BEX20" s="2858"/>
      <c r="BEY20" s="2858"/>
      <c r="BEZ20" s="2858"/>
      <c r="BFA20" s="2858"/>
      <c r="BFB20" s="2858"/>
      <c r="BFC20" s="2858"/>
      <c r="BFD20" s="2858"/>
      <c r="BFE20" s="2858"/>
      <c r="BFF20" s="2858"/>
      <c r="BFG20" s="2858"/>
      <c r="BFH20" s="2858"/>
      <c r="BFI20" s="2858"/>
      <c r="BFJ20" s="2858"/>
      <c r="BFK20" s="2858"/>
      <c r="BFL20" s="2858"/>
      <c r="BFM20" s="2858"/>
      <c r="BFN20" s="2858"/>
      <c r="BFO20" s="2858"/>
      <c r="BFP20" s="2858"/>
      <c r="BFQ20" s="2858"/>
      <c r="BFR20" s="2858"/>
      <c r="BFS20" s="2858"/>
      <c r="BFT20" s="2858"/>
      <c r="BFU20" s="2858"/>
      <c r="BFV20" s="2858"/>
      <c r="BFW20" s="2858"/>
      <c r="BFX20" s="2858"/>
      <c r="BFY20" s="2858"/>
      <c r="BFZ20" s="2858"/>
      <c r="BGA20" s="2858"/>
      <c r="BGB20" s="2858"/>
      <c r="BGC20" s="2858"/>
      <c r="BGD20" s="2858"/>
      <c r="BGE20" s="2858"/>
      <c r="BGF20" s="2858"/>
      <c r="BGG20" s="2858"/>
      <c r="BGH20" s="2858"/>
      <c r="BGI20" s="2858"/>
      <c r="BGJ20" s="2858"/>
      <c r="BGK20" s="2858"/>
      <c r="BGL20" s="2858"/>
      <c r="BGM20" s="2858"/>
      <c r="BGN20" s="2858"/>
      <c r="BGO20" s="2858"/>
      <c r="BGP20" s="2858"/>
      <c r="BGQ20" s="2858"/>
      <c r="BGR20" s="2858"/>
      <c r="BGS20" s="2858"/>
      <c r="BGT20" s="2858"/>
      <c r="BGU20" s="2858"/>
      <c r="BGV20" s="2858"/>
      <c r="BGW20" s="2858"/>
      <c r="BGX20" s="2858"/>
      <c r="BGY20" s="2858"/>
      <c r="BGZ20" s="2858"/>
      <c r="BHA20" s="2858"/>
      <c r="BHB20" s="2858"/>
      <c r="BHC20" s="2858"/>
      <c r="BHD20" s="2858"/>
      <c r="BHE20" s="2858"/>
      <c r="BHF20" s="2858"/>
      <c r="BHG20" s="2858"/>
      <c r="BHH20" s="2858"/>
      <c r="BHI20" s="2858"/>
      <c r="BHJ20" s="2858"/>
      <c r="BHK20" s="2858"/>
      <c r="BHL20" s="2858"/>
      <c r="BHM20" s="2858"/>
      <c r="BHN20" s="2858"/>
      <c r="BHO20" s="2858"/>
      <c r="BHP20" s="2858"/>
      <c r="BHQ20" s="2858"/>
      <c r="BHR20" s="2858"/>
      <c r="BHS20" s="2858"/>
      <c r="BHT20" s="2858"/>
      <c r="BHU20" s="2858"/>
      <c r="BHV20" s="2858"/>
      <c r="BHW20" s="2858"/>
      <c r="BHX20" s="2858"/>
      <c r="BHY20" s="2858"/>
      <c r="BHZ20" s="2858"/>
      <c r="BIA20" s="2858"/>
      <c r="BIB20" s="2858"/>
      <c r="BIC20" s="2858"/>
      <c r="BID20" s="2858"/>
      <c r="BIE20" s="2858"/>
      <c r="BIF20" s="2858"/>
      <c r="BIG20" s="2858"/>
      <c r="BIH20" s="2858"/>
      <c r="BII20" s="2858"/>
      <c r="BIJ20" s="2858"/>
      <c r="BIK20" s="2858"/>
      <c r="BIL20" s="2858"/>
      <c r="BIM20" s="2858"/>
      <c r="BIN20" s="2858"/>
      <c r="BIO20" s="2858"/>
      <c r="BIP20" s="2858"/>
      <c r="BIQ20" s="2858"/>
      <c r="BIR20" s="2858"/>
      <c r="BIS20" s="2858"/>
      <c r="BIT20" s="2858"/>
      <c r="BIU20" s="2858"/>
      <c r="BIV20" s="2858"/>
      <c r="BIW20" s="2858"/>
      <c r="BIX20" s="2858"/>
      <c r="BIY20" s="2858"/>
      <c r="BIZ20" s="2858"/>
      <c r="BJA20" s="2858"/>
      <c r="BJB20" s="2858"/>
      <c r="BJC20" s="2858"/>
      <c r="BJD20" s="2858"/>
      <c r="BJE20" s="2858"/>
      <c r="BJF20" s="2858"/>
      <c r="BJG20" s="2858"/>
      <c r="BJH20" s="2858"/>
      <c r="BJI20" s="2858"/>
      <c r="BJJ20" s="2858"/>
      <c r="BJK20" s="2858"/>
      <c r="BJL20" s="2858"/>
      <c r="BJM20" s="2858"/>
      <c r="BJN20" s="2858"/>
      <c r="BJO20" s="2858"/>
      <c r="BJP20" s="2858"/>
      <c r="BJQ20" s="2858"/>
      <c r="BJR20" s="2858"/>
      <c r="BJS20" s="2858"/>
      <c r="BJT20" s="2858"/>
      <c r="BJU20" s="2858"/>
      <c r="BJV20" s="2858"/>
      <c r="BJW20" s="2858"/>
      <c r="BJX20" s="2858"/>
      <c r="BJY20" s="2858"/>
      <c r="BJZ20" s="2858"/>
      <c r="BKA20" s="2858"/>
      <c r="BKB20" s="2858"/>
      <c r="BKC20" s="2858"/>
      <c r="BKD20" s="2858"/>
      <c r="BKE20" s="2858"/>
      <c r="BKF20" s="2858"/>
      <c r="BKG20" s="2858"/>
      <c r="BKH20" s="2858"/>
      <c r="BKI20" s="2858"/>
      <c r="BKJ20" s="2858"/>
      <c r="BKK20" s="2858"/>
      <c r="BKL20" s="2858"/>
      <c r="BKM20" s="2858"/>
      <c r="BKN20" s="2858"/>
      <c r="BKO20" s="2858"/>
      <c r="BKP20" s="2858"/>
      <c r="BKQ20" s="2858"/>
      <c r="BKR20" s="2858"/>
      <c r="BKS20" s="2858"/>
      <c r="BKT20" s="2858"/>
      <c r="BKU20" s="2858"/>
      <c r="BKV20" s="2858"/>
      <c r="BKW20" s="2858"/>
      <c r="BKX20" s="2858"/>
      <c r="BKY20" s="2858"/>
      <c r="BKZ20" s="2858"/>
      <c r="BLA20" s="2858"/>
      <c r="BLB20" s="2858"/>
      <c r="BLC20" s="2858"/>
      <c r="BLD20" s="2858"/>
      <c r="BLE20" s="2858"/>
      <c r="BLF20" s="2858"/>
      <c r="BLG20" s="2858"/>
      <c r="BLH20" s="2858"/>
      <c r="BLI20" s="2858"/>
      <c r="BLJ20" s="2858"/>
      <c r="BLK20" s="2858"/>
      <c r="BLL20" s="2858"/>
      <c r="BLM20" s="2858"/>
      <c r="BLN20" s="2858"/>
      <c r="BLO20" s="2858"/>
      <c r="BLP20" s="2858"/>
      <c r="BLQ20" s="2858"/>
      <c r="BLR20" s="2858"/>
      <c r="BLS20" s="2858"/>
      <c r="BLT20" s="2858"/>
      <c r="BLU20" s="2858"/>
      <c r="BLV20" s="2858"/>
      <c r="BLW20" s="2858"/>
      <c r="BLX20" s="2858"/>
      <c r="BLY20" s="2858"/>
      <c r="BLZ20" s="2858"/>
      <c r="BMA20" s="2858"/>
      <c r="BMB20" s="2858"/>
      <c r="BMC20" s="2858"/>
      <c r="BMD20" s="2858"/>
      <c r="BME20" s="2858"/>
      <c r="BMF20" s="2858"/>
      <c r="BMG20" s="2858"/>
      <c r="BMH20" s="2858"/>
      <c r="BMI20" s="2858"/>
      <c r="BMJ20" s="2858"/>
      <c r="BMK20" s="2858"/>
      <c r="BML20" s="2858"/>
      <c r="BMM20" s="2858"/>
      <c r="BMN20" s="2858"/>
      <c r="BMO20" s="2858"/>
      <c r="BMP20" s="2858"/>
      <c r="BMQ20" s="2858"/>
      <c r="BMR20" s="2858"/>
      <c r="BMS20" s="2858"/>
      <c r="BMT20" s="2858"/>
      <c r="BMU20" s="2858"/>
      <c r="BMV20" s="2858"/>
      <c r="BMW20" s="2858"/>
      <c r="BMX20" s="2858"/>
      <c r="BMY20" s="2858"/>
      <c r="BMZ20" s="2858"/>
      <c r="BNA20" s="2858"/>
      <c r="BNB20" s="2858"/>
      <c r="BNC20" s="2858"/>
      <c r="BND20" s="2858"/>
      <c r="BNE20" s="2858"/>
      <c r="BNF20" s="2858"/>
      <c r="BNG20" s="2858"/>
      <c r="BNH20" s="2858"/>
      <c r="BNI20" s="2858"/>
      <c r="BNJ20" s="2858"/>
      <c r="BNK20" s="2858"/>
      <c r="BNL20" s="2858"/>
      <c r="BNM20" s="2858"/>
      <c r="BNN20" s="2858"/>
      <c r="BNO20" s="2858"/>
      <c r="BNP20" s="2858"/>
      <c r="BNQ20" s="2858"/>
      <c r="BNR20" s="2858"/>
      <c r="BNS20" s="2858"/>
      <c r="BNT20" s="2858"/>
      <c r="BNU20" s="2858"/>
      <c r="BNV20" s="2858"/>
      <c r="BNW20" s="2858"/>
      <c r="BNX20" s="2858"/>
      <c r="BNY20" s="2858"/>
      <c r="BNZ20" s="2858"/>
      <c r="BOA20" s="2858"/>
      <c r="BOB20" s="2858"/>
      <c r="BOC20" s="2858"/>
      <c r="BOD20" s="2858"/>
      <c r="BOE20" s="2858"/>
      <c r="BOF20" s="2858"/>
      <c r="BOG20" s="2858"/>
      <c r="BOH20" s="2858"/>
      <c r="BOI20" s="2858"/>
      <c r="BOJ20" s="2858"/>
      <c r="BOK20" s="2858"/>
      <c r="BOL20" s="2858"/>
      <c r="BOM20" s="2858"/>
      <c r="BON20" s="2858"/>
      <c r="BOO20" s="2858"/>
      <c r="BOP20" s="2858"/>
      <c r="BOQ20" s="2858"/>
      <c r="BOR20" s="2858"/>
      <c r="BOS20" s="2858"/>
      <c r="BOT20" s="2858"/>
      <c r="BOU20" s="2858"/>
      <c r="BOV20" s="2858"/>
      <c r="BOW20" s="2858"/>
      <c r="BOX20" s="2858"/>
      <c r="BOY20" s="2858"/>
      <c r="BOZ20" s="2858"/>
      <c r="BPA20" s="2858"/>
      <c r="BPB20" s="2858"/>
      <c r="BPC20" s="2858"/>
      <c r="BPD20" s="2858"/>
      <c r="BPE20" s="2858"/>
      <c r="BPF20" s="2858"/>
      <c r="BPG20" s="2858"/>
      <c r="BPH20" s="2858"/>
      <c r="BPI20" s="2858"/>
      <c r="BPJ20" s="2858"/>
      <c r="BPK20" s="2858"/>
      <c r="BPL20" s="2858"/>
      <c r="BPM20" s="2858"/>
      <c r="BPN20" s="2858"/>
      <c r="BPO20" s="2858"/>
      <c r="BPP20" s="2858"/>
      <c r="BPQ20" s="2858"/>
      <c r="BPR20" s="2858"/>
      <c r="BPS20" s="2858"/>
      <c r="BPT20" s="2858"/>
      <c r="BPU20" s="2858"/>
      <c r="BPV20" s="2858"/>
      <c r="BPW20" s="2858"/>
      <c r="BPX20" s="2858"/>
      <c r="BPY20" s="2858"/>
      <c r="BPZ20" s="2858"/>
      <c r="BQA20" s="2858"/>
      <c r="BQB20" s="2858"/>
      <c r="BQC20" s="2858"/>
      <c r="BQD20" s="2858"/>
      <c r="BQE20" s="2858"/>
      <c r="BQF20" s="2858"/>
      <c r="BQG20" s="2858"/>
      <c r="BQH20" s="2858"/>
      <c r="BQI20" s="2858"/>
      <c r="BQJ20" s="2858"/>
      <c r="BQK20" s="2858"/>
      <c r="BQL20" s="2858"/>
      <c r="BQM20" s="2858"/>
      <c r="BQN20" s="2858"/>
      <c r="BQO20" s="2858"/>
      <c r="BQP20" s="2858"/>
      <c r="BQQ20" s="2858"/>
      <c r="BQR20" s="2858"/>
      <c r="BQS20" s="2858"/>
      <c r="BQT20" s="2858"/>
      <c r="BQU20" s="2858"/>
      <c r="BQV20" s="2858"/>
      <c r="BQW20" s="2858"/>
      <c r="BQX20" s="2858"/>
      <c r="BQY20" s="2858"/>
      <c r="BQZ20" s="2858"/>
      <c r="BRA20" s="2858"/>
      <c r="BRB20" s="2858"/>
      <c r="BRC20" s="2858"/>
      <c r="BRD20" s="2858"/>
      <c r="BRE20" s="2858"/>
      <c r="BRF20" s="2858"/>
      <c r="BRG20" s="2858"/>
      <c r="BRH20" s="2858"/>
      <c r="BRI20" s="2858"/>
      <c r="BRJ20" s="2858"/>
      <c r="BRK20" s="2858"/>
      <c r="BRL20" s="2858"/>
      <c r="BRM20" s="2858"/>
      <c r="BRN20" s="2858"/>
      <c r="BRO20" s="2858"/>
      <c r="BRP20" s="2858"/>
      <c r="BRQ20" s="2858"/>
      <c r="BRR20" s="2858"/>
      <c r="BRS20" s="2858"/>
      <c r="BRT20" s="2858"/>
      <c r="BRU20" s="2858"/>
      <c r="BRV20" s="2858"/>
      <c r="BRW20" s="2858"/>
      <c r="BRX20" s="2858"/>
      <c r="BRY20" s="2858"/>
      <c r="BRZ20" s="2858"/>
      <c r="BSA20" s="2858"/>
      <c r="BSB20" s="2858"/>
      <c r="BSC20" s="2858"/>
      <c r="BSD20" s="2858"/>
      <c r="BSE20" s="2858"/>
      <c r="BSF20" s="2858"/>
      <c r="BSG20" s="2858"/>
      <c r="BSH20" s="2858"/>
      <c r="BSI20" s="2858"/>
      <c r="BSJ20" s="2858"/>
      <c r="BSK20" s="2858"/>
      <c r="BSL20" s="2858"/>
      <c r="BSM20" s="2858"/>
      <c r="BSN20" s="2858"/>
      <c r="BSO20" s="2858"/>
      <c r="BSP20" s="2858"/>
      <c r="BSQ20" s="2858"/>
      <c r="BSR20" s="2858"/>
      <c r="BSS20" s="2858"/>
      <c r="BST20" s="2858"/>
      <c r="BSU20" s="2858"/>
      <c r="BSV20" s="2858"/>
      <c r="BSW20" s="2858"/>
      <c r="BSX20" s="2858"/>
      <c r="BSY20" s="2858"/>
      <c r="BSZ20" s="2858"/>
      <c r="BTA20" s="2858"/>
      <c r="BTB20" s="2858"/>
      <c r="BTC20" s="2858"/>
      <c r="BTD20" s="2858"/>
      <c r="BTE20" s="2858"/>
      <c r="BTF20" s="2858"/>
      <c r="BTG20" s="2858"/>
      <c r="BTH20" s="2858"/>
      <c r="BTI20" s="2858"/>
      <c r="BTJ20" s="2858"/>
      <c r="BTK20" s="2858"/>
      <c r="BTL20" s="2858"/>
      <c r="BTM20" s="2858"/>
      <c r="BTN20" s="2858"/>
      <c r="BTO20" s="2858"/>
      <c r="BTP20" s="2858"/>
      <c r="BTQ20" s="2858"/>
      <c r="BTR20" s="2858"/>
      <c r="BTS20" s="2858"/>
      <c r="BTT20" s="2858"/>
      <c r="BTU20" s="2858"/>
      <c r="BTV20" s="2858"/>
      <c r="BTW20" s="2858"/>
      <c r="BTX20" s="2858"/>
      <c r="BTY20" s="2858"/>
      <c r="BTZ20" s="2858"/>
      <c r="BUA20" s="2858"/>
      <c r="BUB20" s="2858"/>
      <c r="BUC20" s="2858"/>
      <c r="BUD20" s="2858"/>
      <c r="BUE20" s="2858"/>
      <c r="BUF20" s="2858"/>
      <c r="BUG20" s="2858"/>
      <c r="BUH20" s="2858"/>
      <c r="BUI20" s="2858"/>
      <c r="BUJ20" s="2858"/>
      <c r="BUK20" s="2858"/>
      <c r="BUL20" s="2858"/>
      <c r="BUM20" s="2858"/>
      <c r="BUN20" s="2858"/>
      <c r="BUO20" s="2858"/>
      <c r="BUP20" s="2858"/>
      <c r="BUQ20" s="2858"/>
      <c r="BUR20" s="2858"/>
      <c r="BUS20" s="2858"/>
      <c r="BUT20" s="2858"/>
      <c r="BUU20" s="2858"/>
      <c r="BUV20" s="2858"/>
      <c r="BUW20" s="2858"/>
      <c r="BUX20" s="2858"/>
      <c r="BUY20" s="2858"/>
      <c r="BUZ20" s="2858"/>
      <c r="BVA20" s="2858"/>
      <c r="BVB20" s="2858"/>
      <c r="BVC20" s="2858"/>
      <c r="BVD20" s="2858"/>
      <c r="BVE20" s="2858"/>
      <c r="BVF20" s="2858"/>
      <c r="BVG20" s="2858"/>
      <c r="BVH20" s="2858"/>
      <c r="BVI20" s="2858"/>
      <c r="BVJ20" s="2858"/>
      <c r="BVK20" s="2858"/>
      <c r="BVL20" s="2858"/>
      <c r="BVM20" s="2858"/>
      <c r="BVN20" s="2858"/>
      <c r="BVO20" s="2858"/>
      <c r="BVP20" s="2858"/>
      <c r="BVQ20" s="2858"/>
      <c r="BVR20" s="2858"/>
      <c r="BVS20" s="2858"/>
      <c r="BVT20" s="2858"/>
      <c r="BVU20" s="2858"/>
      <c r="BVV20" s="2858"/>
      <c r="BVW20" s="2858"/>
      <c r="BVX20" s="2858"/>
      <c r="BVY20" s="2858"/>
      <c r="BVZ20" s="2858"/>
      <c r="BWA20" s="2858"/>
      <c r="BWB20" s="2858"/>
      <c r="BWC20" s="2858"/>
      <c r="BWD20" s="2858"/>
      <c r="BWE20" s="2858"/>
      <c r="BWF20" s="2858"/>
      <c r="BWG20" s="2858"/>
      <c r="BWH20" s="2858"/>
      <c r="BWI20" s="2858"/>
      <c r="BWJ20" s="2858"/>
      <c r="BWK20" s="2858"/>
      <c r="BWL20" s="2858"/>
      <c r="BWM20" s="2858"/>
      <c r="BWN20" s="2858"/>
      <c r="BWO20" s="2858"/>
      <c r="BWP20" s="2858"/>
      <c r="BWQ20" s="2858"/>
      <c r="BWR20" s="2858"/>
      <c r="BWS20" s="2858"/>
      <c r="BWT20" s="2858"/>
      <c r="BWU20" s="2858"/>
      <c r="BWV20" s="2858"/>
      <c r="BWW20" s="2858"/>
      <c r="BWX20" s="2858"/>
      <c r="BWY20" s="2858"/>
      <c r="BWZ20" s="2858"/>
      <c r="BXA20" s="2858"/>
      <c r="BXB20" s="2858"/>
      <c r="BXC20" s="2858"/>
      <c r="BXD20" s="2858"/>
      <c r="BXE20" s="2858"/>
      <c r="BXF20" s="2858"/>
      <c r="BXG20" s="2858"/>
      <c r="BXH20" s="2858"/>
      <c r="BXI20" s="2858"/>
      <c r="BXJ20" s="2858"/>
      <c r="BXK20" s="2858"/>
      <c r="BXL20" s="2858"/>
      <c r="BXM20" s="2858"/>
      <c r="BXN20" s="2858"/>
      <c r="BXO20" s="2858"/>
      <c r="BXP20" s="2858"/>
      <c r="BXQ20" s="2858"/>
      <c r="BXR20" s="2858"/>
      <c r="BXS20" s="2858"/>
      <c r="BXT20" s="2858"/>
      <c r="BXU20" s="2858"/>
      <c r="BXV20" s="2858"/>
      <c r="BXW20" s="2858"/>
      <c r="BXX20" s="2858"/>
      <c r="BXY20" s="2858"/>
      <c r="BXZ20" s="2858"/>
      <c r="BYA20" s="2858"/>
      <c r="BYB20" s="2858"/>
      <c r="BYC20" s="2858"/>
      <c r="BYD20" s="2858"/>
      <c r="BYE20" s="2858"/>
      <c r="BYF20" s="2858"/>
      <c r="BYG20" s="2858"/>
      <c r="BYH20" s="2858"/>
      <c r="BYI20" s="2858"/>
      <c r="BYJ20" s="2858"/>
      <c r="BYK20" s="2858"/>
      <c r="BYL20" s="2858"/>
      <c r="BYM20" s="2858"/>
      <c r="BYN20" s="2858"/>
      <c r="BYO20" s="2858"/>
      <c r="BYP20" s="2858"/>
      <c r="BYQ20" s="2858"/>
      <c r="BYR20" s="2858"/>
      <c r="BYS20" s="2858"/>
      <c r="BYT20" s="2858"/>
      <c r="BYU20" s="2858"/>
      <c r="BYV20" s="2858"/>
      <c r="BYW20" s="2858"/>
      <c r="BYX20" s="2858"/>
      <c r="BYY20" s="2858"/>
      <c r="BYZ20" s="2858"/>
      <c r="BZA20" s="2858"/>
      <c r="BZB20" s="2858"/>
      <c r="BZC20" s="2858"/>
      <c r="BZD20" s="2858"/>
      <c r="BZE20" s="2858"/>
      <c r="BZF20" s="2858"/>
      <c r="BZG20" s="2858"/>
      <c r="BZH20" s="2858"/>
      <c r="BZI20" s="2858"/>
      <c r="BZJ20" s="2858"/>
      <c r="BZK20" s="2858"/>
      <c r="BZL20" s="2858"/>
      <c r="BZM20" s="2858"/>
      <c r="BZN20" s="2858"/>
      <c r="BZO20" s="2858"/>
      <c r="BZP20" s="2858"/>
      <c r="BZQ20" s="2858"/>
      <c r="BZR20" s="2858"/>
      <c r="BZS20" s="2858"/>
      <c r="BZT20" s="2858"/>
      <c r="BZU20" s="2858"/>
      <c r="BZV20" s="2858"/>
      <c r="BZW20" s="2858"/>
      <c r="BZX20" s="2858"/>
      <c r="BZY20" s="2858"/>
      <c r="BZZ20" s="2858"/>
      <c r="CAA20" s="2858"/>
      <c r="CAB20" s="2858"/>
      <c r="CAC20" s="2858"/>
      <c r="CAD20" s="2858"/>
      <c r="CAE20" s="2858"/>
      <c r="CAF20" s="2858"/>
      <c r="CAG20" s="2858"/>
      <c r="CAH20" s="2858"/>
      <c r="CAI20" s="2858"/>
      <c r="CAJ20" s="2858"/>
      <c r="CAK20" s="2858"/>
      <c r="CAL20" s="2858"/>
      <c r="CAM20" s="2858"/>
      <c r="CAN20" s="2858"/>
      <c r="CAO20" s="2858"/>
      <c r="CAP20" s="2858"/>
      <c r="CAQ20" s="2858"/>
      <c r="CAR20" s="2858"/>
      <c r="CAS20" s="2858"/>
      <c r="CAT20" s="2858"/>
      <c r="CAU20" s="2858"/>
      <c r="CAV20" s="2858"/>
      <c r="CAW20" s="2858"/>
      <c r="CAX20" s="2858"/>
      <c r="CAY20" s="2858"/>
      <c r="CAZ20" s="2858"/>
      <c r="CBA20" s="2858"/>
      <c r="CBB20" s="2858"/>
      <c r="CBC20" s="2858"/>
      <c r="CBD20" s="2858"/>
      <c r="CBE20" s="2858"/>
      <c r="CBF20" s="2858"/>
      <c r="CBG20" s="2858"/>
      <c r="CBH20" s="2858"/>
      <c r="CBI20" s="2858"/>
      <c r="CBJ20" s="2858"/>
      <c r="CBK20" s="2858"/>
      <c r="CBL20" s="2858"/>
      <c r="CBM20" s="2858"/>
      <c r="CBN20" s="2858"/>
      <c r="CBO20" s="2858"/>
      <c r="CBP20" s="2858"/>
      <c r="CBQ20" s="2858"/>
      <c r="CBR20" s="2858"/>
      <c r="CBS20" s="2858"/>
      <c r="CBT20" s="2858"/>
      <c r="CBU20" s="2858"/>
      <c r="CBV20" s="2858"/>
      <c r="CBW20" s="2858"/>
      <c r="CBX20" s="2858"/>
      <c r="CBY20" s="2858"/>
      <c r="CBZ20" s="2858"/>
      <c r="CCA20" s="2858"/>
      <c r="CCB20" s="2858"/>
      <c r="CCC20" s="2858"/>
      <c r="CCD20" s="2858"/>
      <c r="CCE20" s="2858"/>
      <c r="CCF20" s="2858"/>
      <c r="CCG20" s="2858"/>
      <c r="CCH20" s="2858"/>
      <c r="CCI20" s="2858"/>
      <c r="CCJ20" s="2858"/>
      <c r="CCK20" s="2858"/>
      <c r="CCL20" s="2858"/>
      <c r="CCM20" s="2858"/>
      <c r="CCN20" s="2858"/>
      <c r="CCO20" s="2858"/>
      <c r="CCP20" s="2858"/>
      <c r="CCQ20" s="2858"/>
      <c r="CCR20" s="2858"/>
      <c r="CCS20" s="2858"/>
      <c r="CCT20" s="2858"/>
      <c r="CCU20" s="2858"/>
      <c r="CCV20" s="2858"/>
      <c r="CCW20" s="2858"/>
      <c r="CCX20" s="2858"/>
      <c r="CCY20" s="2858"/>
      <c r="CCZ20" s="2858"/>
      <c r="CDA20" s="2858"/>
      <c r="CDB20" s="2858"/>
      <c r="CDC20" s="2858"/>
      <c r="CDD20" s="2858"/>
      <c r="CDE20" s="2858"/>
      <c r="CDF20" s="2858"/>
      <c r="CDG20" s="2858"/>
      <c r="CDH20" s="2858"/>
      <c r="CDI20" s="2858"/>
      <c r="CDJ20" s="2858"/>
      <c r="CDK20" s="2858"/>
      <c r="CDL20" s="2858"/>
      <c r="CDM20" s="2858"/>
      <c r="CDN20" s="2858"/>
      <c r="CDO20" s="2858"/>
      <c r="CDP20" s="2858"/>
      <c r="CDQ20" s="2858"/>
      <c r="CDR20" s="2858"/>
      <c r="CDS20" s="2858"/>
      <c r="CDT20" s="2858"/>
      <c r="CDU20" s="2858"/>
      <c r="CDV20" s="2858"/>
      <c r="CDW20" s="2858"/>
      <c r="CDX20" s="2858"/>
      <c r="CDY20" s="2858"/>
      <c r="CDZ20" s="2858"/>
      <c r="CEA20" s="2858"/>
      <c r="CEB20" s="2858"/>
      <c r="CEC20" s="2858"/>
      <c r="CED20" s="2858"/>
      <c r="CEE20" s="2858"/>
      <c r="CEF20" s="2858"/>
      <c r="CEG20" s="2858"/>
      <c r="CEH20" s="2858"/>
      <c r="CEI20" s="2858"/>
      <c r="CEJ20" s="2858"/>
      <c r="CEK20" s="2858"/>
      <c r="CEL20" s="2858"/>
      <c r="CEM20" s="2858"/>
      <c r="CEN20" s="2858"/>
      <c r="CEO20" s="2858"/>
      <c r="CEP20" s="2858"/>
      <c r="CEQ20" s="2858"/>
      <c r="CER20" s="2858"/>
      <c r="CES20" s="2858"/>
      <c r="CET20" s="2858"/>
      <c r="CEU20" s="2858"/>
      <c r="CEV20" s="2858"/>
      <c r="CEW20" s="2858"/>
      <c r="CEX20" s="2858"/>
      <c r="CEY20" s="2858"/>
      <c r="CEZ20" s="2858"/>
      <c r="CFA20" s="2858"/>
      <c r="CFB20" s="2858"/>
      <c r="CFC20" s="2858"/>
      <c r="CFD20" s="2858"/>
      <c r="CFE20" s="2858"/>
      <c r="CFF20" s="2858"/>
      <c r="CFG20" s="2858"/>
      <c r="CFH20" s="2858"/>
      <c r="CFI20" s="2858"/>
      <c r="CFJ20" s="2858"/>
      <c r="CFK20" s="2858"/>
      <c r="CFL20" s="2858"/>
      <c r="CFM20" s="2858"/>
      <c r="CFN20" s="2858"/>
      <c r="CFO20" s="2858"/>
      <c r="CFP20" s="2858"/>
      <c r="CFQ20" s="2858"/>
      <c r="CFR20" s="2858"/>
      <c r="CFS20" s="2858"/>
      <c r="CFT20" s="2858"/>
      <c r="CFU20" s="2858"/>
      <c r="CFV20" s="2858"/>
      <c r="CFW20" s="2858"/>
      <c r="CFX20" s="2858"/>
      <c r="CFY20" s="2858"/>
      <c r="CFZ20" s="2858"/>
      <c r="CGA20" s="2858"/>
      <c r="CGB20" s="2858"/>
      <c r="CGC20" s="2858"/>
      <c r="CGD20" s="2858"/>
      <c r="CGE20" s="2858"/>
      <c r="CGF20" s="2858"/>
      <c r="CGG20" s="2858"/>
      <c r="CGH20" s="2858"/>
      <c r="CGI20" s="2858"/>
      <c r="CGJ20" s="2858"/>
      <c r="CGK20" s="2858"/>
      <c r="CGL20" s="2858"/>
      <c r="CGM20" s="2858"/>
      <c r="CGN20" s="2858"/>
      <c r="CGO20" s="2858"/>
      <c r="CGP20" s="2858"/>
      <c r="CGQ20" s="2858"/>
      <c r="CGR20" s="2858"/>
      <c r="CGS20" s="2858"/>
      <c r="CGT20" s="2858"/>
      <c r="CGU20" s="2858"/>
      <c r="CGV20" s="2858"/>
      <c r="CGW20" s="2858"/>
      <c r="CGX20" s="2858"/>
      <c r="CGY20" s="2858"/>
      <c r="CGZ20" s="2858"/>
      <c r="CHA20" s="2858"/>
      <c r="CHB20" s="2858"/>
      <c r="CHC20" s="2858"/>
      <c r="CHD20" s="2858"/>
      <c r="CHE20" s="2858"/>
      <c r="CHF20" s="2858"/>
      <c r="CHG20" s="2858"/>
      <c r="CHH20" s="2858"/>
      <c r="CHI20" s="2858"/>
      <c r="CHJ20" s="2858"/>
      <c r="CHK20" s="2858"/>
      <c r="CHL20" s="2858"/>
      <c r="CHM20" s="2858"/>
      <c r="CHN20" s="2858"/>
      <c r="CHO20" s="2858"/>
      <c r="CHP20" s="2858"/>
      <c r="CHQ20" s="2858"/>
      <c r="CHR20" s="2858"/>
      <c r="CHS20" s="2858"/>
      <c r="CHT20" s="2858"/>
      <c r="CHU20" s="2858"/>
      <c r="CHV20" s="2858"/>
      <c r="CHW20" s="2858"/>
      <c r="CHX20" s="2858"/>
      <c r="CHY20" s="2858"/>
      <c r="CHZ20" s="2858"/>
      <c r="CIA20" s="2858"/>
      <c r="CIB20" s="2858"/>
      <c r="CIC20" s="2858"/>
      <c r="CID20" s="2858"/>
      <c r="CIE20" s="2858"/>
      <c r="CIF20" s="2858"/>
      <c r="CIG20" s="2858"/>
      <c r="CIH20" s="2858"/>
      <c r="CII20" s="2858"/>
      <c r="CIJ20" s="2858"/>
      <c r="CIK20" s="2858"/>
      <c r="CIL20" s="2858"/>
      <c r="CIM20" s="2858"/>
      <c r="CIN20" s="2858"/>
      <c r="CIO20" s="2858"/>
      <c r="CIP20" s="2858"/>
      <c r="CIQ20" s="2858"/>
      <c r="CIR20" s="2858"/>
      <c r="CIS20" s="2858"/>
      <c r="CIT20" s="2858"/>
      <c r="CIU20" s="2858"/>
      <c r="CIV20" s="2858"/>
      <c r="CIW20" s="2858"/>
      <c r="CIX20" s="2858"/>
      <c r="CIY20" s="2858"/>
      <c r="CIZ20" s="2858"/>
      <c r="CJA20" s="2858"/>
      <c r="CJB20" s="2858"/>
      <c r="CJC20" s="2858"/>
      <c r="CJD20" s="2858"/>
      <c r="CJE20" s="2858"/>
      <c r="CJF20" s="2858"/>
      <c r="CJG20" s="2858"/>
      <c r="CJH20" s="2858"/>
      <c r="CJI20" s="2858"/>
      <c r="CJJ20" s="2858"/>
      <c r="CJK20" s="2858"/>
      <c r="CJL20" s="2858"/>
      <c r="CJM20" s="2858"/>
      <c r="CJN20" s="2858"/>
      <c r="CJO20" s="2858"/>
      <c r="CJP20" s="2858"/>
      <c r="CJQ20" s="2858"/>
      <c r="CJR20" s="2858"/>
      <c r="CJS20" s="2858"/>
      <c r="CJT20" s="2858"/>
      <c r="CJU20" s="2858"/>
      <c r="CJV20" s="2858"/>
      <c r="CJW20" s="2858"/>
      <c r="CJX20" s="2858"/>
      <c r="CJY20" s="2858"/>
      <c r="CJZ20" s="2858"/>
      <c r="CKA20" s="2858"/>
      <c r="CKB20" s="2858"/>
      <c r="CKC20" s="2858"/>
      <c r="CKD20" s="2858"/>
      <c r="CKE20" s="2858"/>
      <c r="CKF20" s="2858"/>
      <c r="CKG20" s="2858"/>
      <c r="CKH20" s="2858"/>
      <c r="CKI20" s="2858"/>
      <c r="CKJ20" s="2858"/>
      <c r="CKK20" s="2858"/>
      <c r="CKL20" s="2858"/>
      <c r="CKM20" s="2858"/>
      <c r="CKN20" s="2858"/>
      <c r="CKO20" s="2858"/>
      <c r="CKP20" s="2858"/>
      <c r="CKQ20" s="2858"/>
      <c r="CKR20" s="2858"/>
      <c r="CKS20" s="2858"/>
      <c r="CKT20" s="2858"/>
      <c r="CKU20" s="2858"/>
      <c r="CKV20" s="2858"/>
      <c r="CKW20" s="2858"/>
      <c r="CKX20" s="2858"/>
      <c r="CKY20" s="2858"/>
      <c r="CKZ20" s="2858"/>
      <c r="CLA20" s="2858"/>
      <c r="CLB20" s="2858"/>
      <c r="CLC20" s="2858"/>
      <c r="CLD20" s="2858"/>
      <c r="CLE20" s="2858"/>
      <c r="CLF20" s="2858"/>
      <c r="CLG20" s="2858"/>
      <c r="CLH20" s="2858"/>
      <c r="CLI20" s="2858"/>
      <c r="CLJ20" s="2858"/>
      <c r="CLK20" s="2858"/>
      <c r="CLL20" s="2858"/>
      <c r="CLM20" s="2858"/>
      <c r="CLN20" s="2858"/>
      <c r="CLO20" s="2858"/>
      <c r="CLP20" s="2858"/>
      <c r="CLQ20" s="2858"/>
      <c r="CLR20" s="2858"/>
      <c r="CLS20" s="2858"/>
      <c r="CLT20" s="2858"/>
      <c r="CLU20" s="2858"/>
      <c r="CLV20" s="2858"/>
      <c r="CLW20" s="2858"/>
    </row>
    <row r="21" spans="1:2363" ht="15" customHeight="1" x14ac:dyDescent="0.25">
      <c r="A21" s="3860"/>
      <c r="B21" s="3873"/>
      <c r="C21" s="3238">
        <v>3</v>
      </c>
      <c r="D21" s="3224"/>
      <c r="E21" s="3240"/>
      <c r="F21" s="1856"/>
      <c r="G21" s="1800"/>
      <c r="H21" s="3241"/>
      <c r="I21" s="2619"/>
      <c r="J21" s="2667"/>
      <c r="K21" s="3242"/>
      <c r="L21" s="3243"/>
      <c r="M21" s="1891"/>
      <c r="N21" s="3123"/>
      <c r="O21" s="3244"/>
      <c r="P21" s="3245"/>
      <c r="Q21" s="3246"/>
      <c r="R21" s="3247"/>
      <c r="S21" s="3247"/>
      <c r="T21" s="3248"/>
      <c r="U21" s="3249"/>
      <c r="V21" s="3246"/>
      <c r="W21" s="3250"/>
      <c r="X21" s="3251"/>
      <c r="Y21" s="3252"/>
      <c r="Z21" s="3212"/>
      <c r="AA21" s="2771"/>
      <c r="AB21" s="1858"/>
      <c r="AC21" s="2685"/>
      <c r="AD21" s="2463"/>
      <c r="AE21" s="2463"/>
      <c r="AF21" s="1896"/>
      <c r="AG21" s="2873"/>
      <c r="AH21" s="1993">
        <f>+AD21+AF21</f>
        <v>0</v>
      </c>
      <c r="AI21" s="3423"/>
      <c r="AJ21" s="2771"/>
      <c r="AK21" s="2835">
        <f>AI21+AJ21</f>
        <v>0</v>
      </c>
      <c r="AL21" s="3253">
        <v>0</v>
      </c>
      <c r="AM21" s="3254">
        <v>0</v>
      </c>
      <c r="AN21" s="2116">
        <v>0</v>
      </c>
      <c r="AO21" s="3255"/>
      <c r="AP21" s="2694"/>
      <c r="AQ21" s="3256"/>
      <c r="AR21" s="2694"/>
      <c r="AS21" s="2165">
        <f t="shared" ref="AS21:AS26" si="27">+AO21+AP21+AQ21+AR21</f>
        <v>0</v>
      </c>
      <c r="AT21" s="2171"/>
      <c r="AU21" s="2769"/>
      <c r="AV21" s="3257"/>
      <c r="AW21" s="3258"/>
      <c r="AX21" s="3297"/>
      <c r="AY21" s="3302"/>
      <c r="AZ21" s="2116">
        <f>+AX21-AY21</f>
        <v>0</v>
      </c>
      <c r="BA21" s="3259"/>
      <c r="BB21" s="3080"/>
      <c r="BC21" s="3260"/>
      <c r="BD21" s="3261"/>
      <c r="BE21" s="3083">
        <f t="shared" si="25"/>
        <v>0</v>
      </c>
      <c r="BF21" s="3191"/>
      <c r="BG21" s="2769"/>
      <c r="BH21" s="3257"/>
      <c r="BI21" s="3262"/>
      <c r="BJ21" s="3428">
        <f t="shared" ref="BJ21:BJ24" si="28">+AA21</f>
        <v>0</v>
      </c>
      <c r="BK21" s="2771">
        <v>0</v>
      </c>
      <c r="BL21" s="3263"/>
      <c r="BM21" s="3443">
        <f>AD21+AO21</f>
        <v>0</v>
      </c>
      <c r="BN21" s="3454">
        <f t="shared" si="23"/>
        <v>0</v>
      </c>
      <c r="BO21" s="3455">
        <f t="shared" si="23"/>
        <v>0</v>
      </c>
      <c r="BP21" s="3312">
        <f t="shared" si="23"/>
        <v>0</v>
      </c>
      <c r="BQ21" s="3486">
        <f t="shared" ref="BQ21:BQ26" si="29">AS21+AH21</f>
        <v>0</v>
      </c>
      <c r="BR21" s="3459">
        <f t="shared" si="24"/>
        <v>0</v>
      </c>
      <c r="BS21" s="1858">
        <f t="shared" si="24"/>
        <v>0</v>
      </c>
      <c r="BT21" s="3462">
        <f t="shared" si="26"/>
        <v>0</v>
      </c>
      <c r="BU21" s="3152"/>
      <c r="BV21" s="3066"/>
      <c r="BW21" s="3066"/>
      <c r="BX21" s="3066"/>
      <c r="BY21" s="3152"/>
      <c r="BZ21" s="3152"/>
      <c r="CA21" s="3155"/>
      <c r="CB21" s="3155"/>
      <c r="CC21" s="3155"/>
      <c r="CD21" s="3155"/>
      <c r="CE21" s="3155"/>
      <c r="CF21" s="3155"/>
      <c r="CG21" s="3155"/>
      <c r="CH21" s="1050"/>
      <c r="CI21" s="2858"/>
      <c r="CJ21" s="2858"/>
      <c r="CK21" s="2858"/>
      <c r="CL21" s="2858"/>
      <c r="CM21" s="2858"/>
      <c r="CN21" s="2858"/>
      <c r="CO21" s="2858"/>
      <c r="CP21" s="2858"/>
      <c r="CQ21" s="2858"/>
      <c r="CR21" s="2858"/>
      <c r="CS21" s="2858"/>
      <c r="CT21" s="2858"/>
      <c r="CU21" s="175"/>
      <c r="CV21" s="2858"/>
      <c r="CW21" s="2858"/>
      <c r="CX21" s="2858"/>
      <c r="CY21" s="2858"/>
      <c r="CZ21" s="2858"/>
      <c r="DA21" s="2858"/>
      <c r="DB21" s="2858"/>
      <c r="DC21" s="2858"/>
      <c r="DD21" s="2858"/>
      <c r="DE21" s="2858"/>
      <c r="DF21" s="2858"/>
      <c r="DG21" s="2858"/>
      <c r="DH21" s="2858"/>
      <c r="DI21" s="2858"/>
      <c r="DJ21" s="2858"/>
      <c r="DK21" s="2858"/>
      <c r="DL21" s="2858"/>
      <c r="DM21" s="2858"/>
      <c r="DN21" s="2858"/>
      <c r="DO21" s="2858"/>
      <c r="DP21" s="2858"/>
      <c r="DQ21" s="2858"/>
      <c r="DR21" s="2858"/>
      <c r="DS21" s="2858"/>
      <c r="DT21" s="2858"/>
      <c r="DU21" s="2858"/>
      <c r="DV21" s="2858"/>
      <c r="DW21" s="2858"/>
      <c r="DX21" s="2858"/>
      <c r="DY21" s="2858"/>
      <c r="DZ21" s="2858"/>
      <c r="EA21" s="2858"/>
      <c r="EB21" s="2858"/>
      <c r="EC21" s="2858"/>
      <c r="ED21" s="2858"/>
      <c r="EE21" s="2858"/>
      <c r="EF21" s="2858"/>
      <c r="EG21" s="2858"/>
      <c r="EH21" s="2858"/>
      <c r="EI21" s="2858"/>
      <c r="EJ21" s="2858"/>
      <c r="EK21" s="2858"/>
      <c r="EL21" s="2858"/>
      <c r="EM21" s="2858"/>
      <c r="EN21" s="2858"/>
      <c r="EO21" s="2858"/>
      <c r="EP21" s="2858"/>
      <c r="EQ21" s="2858"/>
      <c r="ER21" s="2858"/>
      <c r="ES21" s="2858"/>
      <c r="ET21" s="2858"/>
      <c r="EU21" s="2858"/>
      <c r="EV21" s="2858"/>
      <c r="EW21" s="2858"/>
      <c r="EX21" s="2858"/>
      <c r="EY21" s="2858"/>
      <c r="EZ21" s="2858"/>
      <c r="FA21" s="2858"/>
      <c r="FB21" s="2858"/>
      <c r="FC21" s="2858"/>
      <c r="FD21" s="2858"/>
      <c r="FE21" s="2858"/>
      <c r="FF21" s="2858"/>
      <c r="FG21" s="2858"/>
      <c r="FH21" s="2858"/>
      <c r="FI21" s="2858"/>
      <c r="FJ21" s="2858"/>
      <c r="FK21" s="2858"/>
      <c r="FL21" s="2858"/>
      <c r="FM21" s="2858"/>
      <c r="FN21" s="2858"/>
      <c r="FO21" s="2858"/>
      <c r="FP21" s="2858"/>
      <c r="FQ21" s="2858"/>
      <c r="FR21" s="2858"/>
      <c r="FS21" s="2858"/>
      <c r="FT21" s="2858"/>
      <c r="FU21" s="2858"/>
      <c r="FV21" s="2858"/>
      <c r="FW21" s="2858"/>
      <c r="FX21" s="2858"/>
      <c r="FY21" s="2858"/>
      <c r="FZ21" s="2858"/>
      <c r="GA21" s="2858"/>
      <c r="GB21" s="2858"/>
      <c r="GC21" s="2858"/>
      <c r="GD21" s="2858"/>
      <c r="GE21" s="2858"/>
      <c r="GF21" s="2858"/>
      <c r="GG21" s="2858"/>
      <c r="GH21" s="2858"/>
      <c r="GI21" s="2858"/>
      <c r="GJ21" s="2858"/>
      <c r="GK21" s="2858"/>
      <c r="GL21" s="2858"/>
      <c r="GM21" s="2858"/>
      <c r="GN21" s="2858"/>
      <c r="GO21" s="2858"/>
      <c r="GP21" s="2858"/>
      <c r="GQ21" s="2858"/>
      <c r="GR21" s="2858"/>
      <c r="GS21" s="2858"/>
      <c r="GT21" s="2858"/>
      <c r="GU21" s="2858"/>
      <c r="GV21" s="2858"/>
      <c r="GW21" s="2858"/>
      <c r="GX21" s="2858"/>
      <c r="GY21" s="2858"/>
      <c r="GZ21" s="2858"/>
      <c r="HA21" s="2858"/>
      <c r="HB21" s="2858"/>
      <c r="HC21" s="2858"/>
      <c r="HD21" s="2858"/>
      <c r="HE21" s="2858"/>
      <c r="HF21" s="2858"/>
      <c r="HG21" s="2858"/>
      <c r="HH21" s="2858"/>
      <c r="HI21" s="2858"/>
      <c r="HJ21" s="2858"/>
      <c r="HK21" s="2858"/>
      <c r="HL21" s="2858"/>
      <c r="HM21" s="2858"/>
      <c r="HN21" s="2858"/>
      <c r="HO21" s="2858"/>
      <c r="HP21" s="2858"/>
      <c r="HQ21" s="2858"/>
      <c r="HR21" s="2858"/>
      <c r="HS21" s="2858"/>
      <c r="HT21" s="2858"/>
      <c r="HU21" s="2858"/>
      <c r="HV21" s="2858"/>
      <c r="HW21" s="2858"/>
      <c r="HX21" s="2858"/>
      <c r="HY21" s="2858"/>
      <c r="HZ21" s="2858"/>
      <c r="IA21" s="2858"/>
      <c r="IB21" s="2858"/>
      <c r="IC21" s="2858"/>
      <c r="ID21" s="2858"/>
      <c r="IE21" s="2858"/>
      <c r="IF21" s="2858"/>
      <c r="IG21" s="2858"/>
      <c r="IH21" s="2858"/>
      <c r="II21" s="2858"/>
      <c r="IJ21" s="2858"/>
      <c r="IK21" s="2858"/>
      <c r="IL21" s="2858"/>
      <c r="IM21" s="2858"/>
      <c r="IN21" s="2858"/>
      <c r="IO21" s="2858"/>
      <c r="IP21" s="2858"/>
      <c r="IQ21" s="2858"/>
      <c r="IR21" s="2858"/>
      <c r="IS21" s="2858"/>
      <c r="IT21" s="2858"/>
      <c r="IU21" s="2858"/>
      <c r="IV21" s="2858"/>
      <c r="IW21" s="2858"/>
      <c r="IX21" s="2858"/>
      <c r="IY21" s="2858"/>
      <c r="IZ21" s="2858"/>
      <c r="JA21" s="2858"/>
      <c r="JB21" s="2858"/>
      <c r="JC21" s="2858"/>
      <c r="JD21" s="2858"/>
      <c r="JE21" s="2858"/>
      <c r="JF21" s="2858"/>
      <c r="JG21" s="2858"/>
      <c r="JH21" s="2858"/>
      <c r="JI21" s="2858"/>
      <c r="JJ21" s="2858"/>
      <c r="JK21" s="2858"/>
      <c r="JL21" s="2858"/>
      <c r="JM21" s="2858"/>
      <c r="JN21" s="2858"/>
      <c r="JO21" s="2858"/>
      <c r="JP21" s="2858"/>
      <c r="JQ21" s="2858"/>
      <c r="JR21" s="2858"/>
      <c r="JS21" s="2858"/>
      <c r="JT21" s="2858"/>
      <c r="JU21" s="2858"/>
      <c r="JV21" s="2858"/>
      <c r="JW21" s="2858"/>
      <c r="JX21" s="2858"/>
      <c r="JY21" s="2858"/>
      <c r="JZ21" s="2858"/>
      <c r="KA21" s="2858"/>
      <c r="KB21" s="2858"/>
      <c r="KC21" s="2858"/>
      <c r="KD21" s="2858"/>
      <c r="KE21" s="2858"/>
      <c r="KF21" s="2858"/>
      <c r="KG21" s="2858"/>
      <c r="KH21" s="2858"/>
      <c r="KI21" s="2858"/>
      <c r="KJ21" s="2858"/>
      <c r="KK21" s="2858"/>
      <c r="KL21" s="2858"/>
      <c r="KM21" s="2858"/>
      <c r="KN21" s="2858"/>
      <c r="KO21" s="2858"/>
      <c r="KP21" s="2858"/>
      <c r="KQ21" s="2858"/>
      <c r="KR21" s="2858"/>
      <c r="KS21" s="2858"/>
      <c r="KT21" s="2858"/>
      <c r="KU21" s="2858"/>
      <c r="KV21" s="2858"/>
      <c r="KW21" s="2858"/>
      <c r="KX21" s="2858"/>
      <c r="KY21" s="2858"/>
      <c r="KZ21" s="2858"/>
      <c r="LA21" s="2858"/>
      <c r="LB21" s="2858"/>
      <c r="LC21" s="2858"/>
      <c r="LD21" s="2858"/>
      <c r="LE21" s="2858"/>
      <c r="LF21" s="2858"/>
      <c r="LG21" s="2858"/>
      <c r="LH21" s="2858"/>
      <c r="LI21" s="2858"/>
      <c r="LJ21" s="2858"/>
      <c r="LK21" s="2858"/>
      <c r="LL21" s="2858"/>
      <c r="LM21" s="2858"/>
      <c r="LN21" s="2858"/>
      <c r="LO21" s="2858"/>
      <c r="LP21" s="2858"/>
      <c r="LQ21" s="2858"/>
      <c r="LR21" s="2858"/>
      <c r="LS21" s="2858"/>
      <c r="LT21" s="2858"/>
      <c r="LU21" s="2858"/>
      <c r="LV21" s="2858"/>
      <c r="LW21" s="2858"/>
      <c r="LX21" s="2858"/>
      <c r="LY21" s="2858"/>
      <c r="LZ21" s="2858"/>
      <c r="MA21" s="2858"/>
      <c r="MB21" s="2858"/>
      <c r="MC21" s="2858"/>
      <c r="MD21" s="2858"/>
      <c r="ME21" s="2858"/>
      <c r="MF21" s="2858"/>
      <c r="MG21" s="2858"/>
      <c r="MH21" s="2858"/>
      <c r="MI21" s="2858"/>
      <c r="MJ21" s="2858"/>
      <c r="MK21" s="2858"/>
      <c r="ML21" s="2858"/>
      <c r="MM21" s="2858"/>
      <c r="MN21" s="2858"/>
      <c r="MO21" s="2858"/>
      <c r="MP21" s="2858"/>
      <c r="MQ21" s="2858"/>
      <c r="MR21" s="2858"/>
      <c r="MS21" s="2858"/>
      <c r="MT21" s="2858"/>
      <c r="MU21" s="2858"/>
      <c r="MV21" s="2858"/>
      <c r="MW21" s="2858"/>
      <c r="MX21" s="2858"/>
      <c r="MY21" s="2858"/>
      <c r="MZ21" s="2858"/>
      <c r="NA21" s="2858"/>
      <c r="NB21" s="2858"/>
      <c r="NC21" s="2858"/>
      <c r="ND21" s="2858"/>
      <c r="NE21" s="2858"/>
      <c r="NF21" s="2858"/>
      <c r="NG21" s="2858"/>
      <c r="NH21" s="2858"/>
      <c r="NI21" s="2858"/>
      <c r="NJ21" s="2858"/>
      <c r="NK21" s="2858"/>
      <c r="NL21" s="2858"/>
      <c r="NM21" s="2858"/>
      <c r="NN21" s="2858"/>
      <c r="NO21" s="2858"/>
      <c r="NP21" s="2858"/>
      <c r="NQ21" s="2858"/>
      <c r="NR21" s="2858"/>
      <c r="NS21" s="2858"/>
      <c r="NT21" s="2858"/>
      <c r="NU21" s="2858"/>
      <c r="NV21" s="2858"/>
      <c r="NW21" s="2858"/>
      <c r="NX21" s="2858"/>
      <c r="NY21" s="2858"/>
      <c r="NZ21" s="2858"/>
      <c r="OA21" s="2858"/>
      <c r="OB21" s="2858"/>
      <c r="OC21" s="2858"/>
      <c r="OD21" s="2858"/>
      <c r="OE21" s="2858"/>
      <c r="OF21" s="2858"/>
      <c r="OG21" s="2858"/>
      <c r="OH21" s="2858"/>
      <c r="OI21" s="2858"/>
      <c r="OJ21" s="2858"/>
      <c r="OK21" s="2858"/>
      <c r="OL21" s="2858"/>
      <c r="OM21" s="2858"/>
      <c r="ON21" s="2858"/>
      <c r="OO21" s="2858"/>
      <c r="OP21" s="2858"/>
      <c r="OQ21" s="2858"/>
      <c r="OR21" s="2858"/>
      <c r="OS21" s="2858"/>
      <c r="OT21" s="2858"/>
      <c r="OU21" s="2858"/>
      <c r="OV21" s="2858"/>
      <c r="OW21" s="2858"/>
      <c r="OX21" s="2858"/>
      <c r="OY21" s="2858"/>
      <c r="OZ21" s="2858"/>
      <c r="PA21" s="2858"/>
      <c r="PB21" s="2858"/>
      <c r="PC21" s="2858"/>
      <c r="PD21" s="2858"/>
      <c r="PE21" s="2858"/>
      <c r="PF21" s="2858"/>
      <c r="PG21" s="2858"/>
      <c r="PH21" s="2858"/>
      <c r="PI21" s="2858"/>
      <c r="PJ21" s="2858"/>
      <c r="PK21" s="2858"/>
      <c r="PL21" s="2858"/>
      <c r="PM21" s="2858"/>
      <c r="PN21" s="2858"/>
      <c r="PO21" s="2858"/>
      <c r="PP21" s="2858"/>
      <c r="PQ21" s="2858"/>
      <c r="PR21" s="2858"/>
      <c r="PS21" s="2858"/>
      <c r="PT21" s="2858"/>
      <c r="PU21" s="2858"/>
      <c r="PV21" s="2858"/>
      <c r="PW21" s="2858"/>
      <c r="PX21" s="2858"/>
      <c r="PY21" s="2858"/>
      <c r="PZ21" s="2858"/>
      <c r="QA21" s="2858"/>
      <c r="QB21" s="2858"/>
      <c r="QC21" s="2858"/>
      <c r="QD21" s="2858"/>
      <c r="QE21" s="2858"/>
      <c r="QF21" s="2858"/>
      <c r="QG21" s="2858"/>
      <c r="QH21" s="2858"/>
      <c r="QI21" s="2858"/>
      <c r="QJ21" s="2858"/>
      <c r="QK21" s="2858"/>
      <c r="QL21" s="2858"/>
      <c r="QM21" s="2858"/>
      <c r="QN21" s="2858"/>
      <c r="QO21" s="2858"/>
      <c r="QP21" s="2858"/>
      <c r="QQ21" s="2858"/>
      <c r="QR21" s="2858"/>
      <c r="QS21" s="2858"/>
      <c r="QT21" s="2858"/>
      <c r="QU21" s="2858"/>
      <c r="QV21" s="2858"/>
      <c r="QW21" s="2858"/>
      <c r="QX21" s="2858"/>
      <c r="QY21" s="2858"/>
      <c r="QZ21" s="2858"/>
      <c r="RA21" s="2858"/>
      <c r="RB21" s="2858"/>
      <c r="RC21" s="2858"/>
      <c r="RD21" s="2858"/>
      <c r="RE21" s="2858"/>
      <c r="RF21" s="2858"/>
      <c r="RG21" s="2858"/>
      <c r="RH21" s="2858"/>
      <c r="RI21" s="2858"/>
      <c r="RJ21" s="2858"/>
      <c r="RK21" s="2858"/>
      <c r="RL21" s="2858"/>
      <c r="RM21" s="2858"/>
      <c r="RN21" s="2858"/>
      <c r="RO21" s="2858"/>
      <c r="RP21" s="2858"/>
      <c r="RQ21" s="2858"/>
      <c r="RR21" s="2858"/>
      <c r="RS21" s="2858"/>
      <c r="RT21" s="2858"/>
      <c r="RU21" s="2858"/>
      <c r="RV21" s="2858"/>
      <c r="RW21" s="2858"/>
      <c r="RX21" s="2858"/>
      <c r="RY21" s="2858"/>
      <c r="RZ21" s="2858"/>
      <c r="SA21" s="2858"/>
      <c r="SB21" s="2858"/>
      <c r="SC21" s="2858"/>
      <c r="SD21" s="2858"/>
      <c r="SE21" s="2858"/>
      <c r="SF21" s="2858"/>
      <c r="SG21" s="2858"/>
      <c r="SH21" s="2858"/>
      <c r="SI21" s="2858"/>
      <c r="SJ21" s="2858"/>
      <c r="SK21" s="2858"/>
      <c r="SL21" s="2858"/>
      <c r="SM21" s="2858"/>
      <c r="SN21" s="2858"/>
      <c r="SO21" s="2858"/>
      <c r="SP21" s="2858"/>
      <c r="SQ21" s="2858"/>
      <c r="SR21" s="2858"/>
      <c r="SS21" s="2858"/>
      <c r="ST21" s="2858"/>
      <c r="SU21" s="2858"/>
      <c r="SV21" s="2858"/>
      <c r="SW21" s="2858"/>
      <c r="SX21" s="2858"/>
      <c r="SY21" s="2858"/>
      <c r="SZ21" s="2858"/>
      <c r="TA21" s="2858"/>
      <c r="TB21" s="2858"/>
      <c r="TC21" s="2858"/>
      <c r="TD21" s="2858"/>
      <c r="TE21" s="2858"/>
      <c r="TF21" s="2858"/>
      <c r="TG21" s="2858"/>
      <c r="TH21" s="2858"/>
      <c r="TI21" s="2858"/>
      <c r="TJ21" s="2858"/>
      <c r="TK21" s="2858"/>
      <c r="TL21" s="2858"/>
      <c r="TM21" s="2858"/>
      <c r="TN21" s="2858"/>
      <c r="TO21" s="2858"/>
      <c r="TP21" s="2858"/>
      <c r="TQ21" s="2858"/>
      <c r="TR21" s="2858"/>
      <c r="TS21" s="2858"/>
      <c r="TT21" s="2858"/>
      <c r="TU21" s="3937"/>
      <c r="TV21" s="3937"/>
      <c r="TW21" s="3937"/>
      <c r="TX21" s="3937"/>
      <c r="TY21" s="3937"/>
      <c r="TZ21" s="3937"/>
      <c r="UA21" s="3937"/>
      <c r="UB21" s="3937"/>
      <c r="UC21" s="3937"/>
      <c r="UD21" s="3937"/>
      <c r="UE21" s="3937"/>
      <c r="UF21" s="3937"/>
      <c r="UG21" s="3937"/>
      <c r="UH21" s="3937"/>
      <c r="UI21" s="3937"/>
      <c r="UJ21" s="3937"/>
      <c r="UK21" s="3937"/>
      <c r="UL21" s="3937"/>
      <c r="UM21" s="3937"/>
      <c r="UN21" s="3937"/>
      <c r="UO21" s="3937"/>
      <c r="UP21" s="2858"/>
      <c r="UQ21" s="2858"/>
      <c r="UR21" s="2858"/>
      <c r="US21" s="2858"/>
      <c r="UT21" s="2858"/>
      <c r="UU21" s="2858"/>
      <c r="UV21" s="2858"/>
      <c r="UW21" s="2858"/>
      <c r="UX21" s="2858"/>
      <c r="UY21" s="2858"/>
      <c r="UZ21" s="2858"/>
      <c r="VA21" s="2858"/>
      <c r="VB21" s="2858"/>
      <c r="VC21" s="2858"/>
      <c r="VD21" s="2858"/>
      <c r="VE21" s="2858"/>
      <c r="VF21" s="2858"/>
      <c r="VG21" s="2858"/>
      <c r="VH21" s="2858"/>
      <c r="VI21" s="2858"/>
      <c r="VJ21" s="2858"/>
      <c r="VK21" s="2858"/>
      <c r="VL21" s="2858"/>
      <c r="VM21" s="2858"/>
      <c r="VN21" s="2858"/>
      <c r="VO21" s="2858"/>
      <c r="VP21" s="2858"/>
      <c r="VQ21" s="2858"/>
      <c r="VR21" s="2858"/>
      <c r="VS21" s="2858"/>
      <c r="VT21" s="2858"/>
      <c r="VU21" s="2858"/>
      <c r="VV21" s="2858"/>
      <c r="VW21" s="2858"/>
      <c r="VX21" s="2858"/>
      <c r="VY21" s="2858"/>
      <c r="VZ21" s="2858"/>
      <c r="WA21" s="2858"/>
      <c r="WB21" s="2858"/>
      <c r="WC21" s="2858"/>
      <c r="WD21" s="2858"/>
      <c r="WE21" s="2858"/>
      <c r="WF21" s="2858"/>
      <c r="WG21" s="2858"/>
      <c r="WH21" s="2858"/>
      <c r="WI21" s="2858"/>
      <c r="WJ21" s="2858"/>
      <c r="WK21" s="2858"/>
      <c r="WL21" s="2858"/>
      <c r="WM21" s="2858"/>
      <c r="WN21" s="2858"/>
      <c r="WO21" s="2858"/>
      <c r="WP21" s="2858"/>
      <c r="WQ21" s="2858"/>
      <c r="WR21" s="2858"/>
      <c r="WS21" s="2858"/>
      <c r="WT21" s="2858"/>
      <c r="WU21" s="2858"/>
      <c r="WV21" s="2858"/>
      <c r="WW21" s="2858"/>
      <c r="WX21" s="2858"/>
      <c r="WY21" s="2858"/>
      <c r="WZ21" s="2858"/>
      <c r="XA21" s="2858"/>
      <c r="XB21" s="2858"/>
      <c r="XC21" s="2858"/>
      <c r="XD21" s="2858"/>
      <c r="XE21" s="2858"/>
      <c r="XF21" s="2858"/>
      <c r="XG21" s="2858"/>
      <c r="XH21" s="2858"/>
      <c r="XI21" s="2858"/>
      <c r="XJ21" s="2858"/>
      <c r="XK21" s="2858"/>
      <c r="XL21" s="2858"/>
      <c r="XM21" s="2858"/>
      <c r="XN21" s="2858"/>
      <c r="XO21" s="2858"/>
      <c r="XP21" s="2858"/>
      <c r="XQ21" s="2858"/>
      <c r="XR21" s="2858"/>
      <c r="XS21" s="2858"/>
      <c r="XT21" s="2858"/>
      <c r="XU21" s="2858"/>
      <c r="XV21" s="2858"/>
      <c r="XW21" s="2858"/>
      <c r="XX21" s="2858"/>
      <c r="XY21" s="2858"/>
      <c r="XZ21" s="2858"/>
      <c r="YA21" s="2858"/>
      <c r="YB21" s="2858"/>
      <c r="YC21" s="2858"/>
      <c r="YD21" s="2858"/>
      <c r="YE21" s="2858"/>
      <c r="YF21" s="2858"/>
      <c r="YG21" s="2858"/>
      <c r="YH21" s="2858"/>
      <c r="YI21" s="2858"/>
      <c r="YJ21" s="2858"/>
      <c r="YK21" s="2858"/>
      <c r="YL21" s="2858"/>
      <c r="YM21" s="2858"/>
      <c r="YN21" s="2858"/>
      <c r="YO21" s="2858"/>
      <c r="YP21" s="2858"/>
      <c r="YQ21" s="2858"/>
      <c r="YR21" s="2858"/>
      <c r="YS21" s="2858"/>
      <c r="YT21" s="2858"/>
      <c r="YU21" s="2858"/>
      <c r="YV21" s="2858"/>
      <c r="YW21" s="2858"/>
      <c r="YX21" s="2858"/>
      <c r="YY21" s="2858"/>
      <c r="YZ21" s="2858"/>
      <c r="ZA21" s="2858"/>
      <c r="ZB21" s="2858"/>
      <c r="ZC21" s="2858"/>
      <c r="ZD21" s="2858"/>
      <c r="ZE21" s="2858"/>
      <c r="ZF21" s="2858"/>
      <c r="ZG21" s="2858"/>
      <c r="ZH21" s="2858"/>
      <c r="ZI21" s="2858"/>
      <c r="ZJ21" s="2858"/>
      <c r="ZK21" s="2858"/>
      <c r="ZL21" s="2858"/>
      <c r="ZM21" s="2858"/>
      <c r="ZN21" s="2858"/>
      <c r="ZO21" s="2858"/>
      <c r="ZP21" s="2858"/>
      <c r="ZQ21" s="2858"/>
      <c r="ZR21" s="2858"/>
      <c r="ZS21" s="2858"/>
      <c r="ZT21" s="2858"/>
      <c r="ZU21" s="2858"/>
      <c r="ZV21" s="2858"/>
      <c r="ZW21" s="2858"/>
      <c r="ZX21" s="2858"/>
      <c r="ZY21" s="2858"/>
      <c r="ZZ21" s="2858"/>
      <c r="AAA21" s="2858"/>
      <c r="AAB21" s="2858"/>
      <c r="AAC21" s="2858"/>
      <c r="AAD21" s="2858"/>
      <c r="AAE21" s="2858"/>
      <c r="AAF21" s="2858"/>
      <c r="AAG21" s="2858"/>
      <c r="AAH21" s="2858"/>
      <c r="AAI21" s="2858"/>
      <c r="AAJ21" s="2858"/>
      <c r="AAK21" s="2858"/>
      <c r="AAL21" s="2858"/>
      <c r="AAM21" s="2858"/>
      <c r="AAN21" s="2858"/>
      <c r="AAO21" s="2858"/>
      <c r="AAP21" s="2858"/>
      <c r="AAQ21" s="2858"/>
      <c r="AAR21" s="2858"/>
      <c r="AAS21" s="2858"/>
      <c r="AAT21" s="2858"/>
      <c r="AAU21" s="2858"/>
      <c r="AAV21" s="2858"/>
      <c r="AAW21" s="2858"/>
      <c r="AAX21" s="2858"/>
      <c r="AAY21" s="2858"/>
      <c r="AAZ21" s="2858"/>
      <c r="ABA21" s="2858"/>
      <c r="ABB21" s="2858"/>
      <c r="ABC21" s="2858"/>
      <c r="ABD21" s="2858"/>
      <c r="ABE21" s="2858"/>
      <c r="ABF21" s="2858"/>
      <c r="ABG21" s="2858"/>
      <c r="ABH21" s="2858"/>
      <c r="ABI21" s="2858"/>
      <c r="ABJ21" s="2858"/>
      <c r="ABK21" s="2858"/>
      <c r="ABL21" s="2858"/>
      <c r="ABM21" s="2858"/>
      <c r="ABN21" s="2858"/>
      <c r="ABO21" s="2858"/>
      <c r="ABP21" s="2858"/>
      <c r="ABQ21" s="2858"/>
      <c r="ABR21" s="2858"/>
      <c r="ABS21" s="2858"/>
      <c r="ABT21" s="2858"/>
      <c r="ABU21" s="2858"/>
      <c r="ABV21" s="2858"/>
      <c r="ABW21" s="2858"/>
      <c r="ABX21" s="2858"/>
      <c r="ABY21" s="2858"/>
      <c r="ABZ21" s="2858"/>
      <c r="ACA21" s="2858"/>
      <c r="ACB21" s="2858"/>
      <c r="ACC21" s="2858"/>
      <c r="ACD21" s="2858"/>
      <c r="ACE21" s="2858"/>
      <c r="ACF21" s="2858"/>
      <c r="ACG21" s="2858"/>
      <c r="ACH21" s="2858"/>
      <c r="ACI21" s="2858"/>
      <c r="ACJ21" s="2858"/>
      <c r="ACK21" s="2858"/>
      <c r="ACL21" s="2858"/>
      <c r="ACM21" s="2858"/>
      <c r="ACN21" s="2858"/>
      <c r="ACO21" s="2858"/>
      <c r="ACP21" s="2858"/>
      <c r="ACQ21" s="2858"/>
      <c r="ACR21" s="2858"/>
      <c r="ACS21" s="2858"/>
      <c r="ACT21" s="2858"/>
      <c r="ACU21" s="2858"/>
      <c r="ACV21" s="2858"/>
      <c r="ACW21" s="2858"/>
      <c r="ACX21" s="2858"/>
      <c r="ACY21" s="2858"/>
      <c r="ACZ21" s="2858"/>
      <c r="ADA21" s="2858"/>
      <c r="ADB21" s="2858"/>
      <c r="ADC21" s="2858"/>
      <c r="ADD21" s="2858"/>
      <c r="ADE21" s="2858"/>
      <c r="ADF21" s="2858"/>
      <c r="ADG21" s="2858"/>
      <c r="ADH21" s="2858"/>
      <c r="ADI21" s="2858"/>
      <c r="ADJ21" s="2858"/>
      <c r="ADK21" s="2858"/>
      <c r="ADL21" s="2858"/>
      <c r="ADM21" s="2858"/>
      <c r="ADN21" s="2858"/>
      <c r="ADO21" s="2858"/>
      <c r="ADP21" s="2858"/>
      <c r="ADQ21" s="2858"/>
      <c r="ADR21" s="2858"/>
      <c r="ADS21" s="2858"/>
      <c r="ADT21" s="2858"/>
      <c r="ADU21" s="2858"/>
      <c r="ADV21" s="2858"/>
      <c r="ADW21" s="2858"/>
      <c r="ADX21" s="2858"/>
      <c r="ADY21" s="2858"/>
      <c r="ADZ21" s="2858"/>
      <c r="AEA21" s="2858"/>
      <c r="AEB21" s="2858"/>
      <c r="AEC21" s="2858"/>
      <c r="AED21" s="2858"/>
      <c r="AEE21" s="2858"/>
      <c r="AEF21" s="2858"/>
      <c r="AEG21" s="2858"/>
      <c r="AEH21" s="2858"/>
      <c r="AEI21" s="2858"/>
      <c r="AEJ21" s="2858"/>
      <c r="AEK21" s="2858"/>
      <c r="AEL21" s="2858"/>
      <c r="AEM21" s="2858"/>
      <c r="AEN21" s="2858"/>
      <c r="AEO21" s="2858"/>
      <c r="AEP21" s="2858"/>
      <c r="AEQ21" s="2858"/>
      <c r="AER21" s="2858"/>
      <c r="AES21" s="2858"/>
      <c r="AET21" s="2858"/>
      <c r="AEU21" s="2858"/>
      <c r="AEV21" s="2858"/>
      <c r="AEW21" s="2858"/>
      <c r="AEX21" s="2858"/>
      <c r="AEY21" s="2858"/>
      <c r="AEZ21" s="2858"/>
      <c r="AFA21" s="2858"/>
      <c r="AFB21" s="2858"/>
      <c r="AFC21" s="2858"/>
      <c r="AFD21" s="2858"/>
      <c r="AFE21" s="2858"/>
      <c r="AFF21" s="2858"/>
      <c r="AFG21" s="2858"/>
      <c r="AFH21" s="2858"/>
      <c r="AFI21" s="2858"/>
      <c r="AFJ21" s="2858"/>
      <c r="AFK21" s="2858"/>
      <c r="AFL21" s="2858"/>
      <c r="AFM21" s="2858"/>
      <c r="AFN21" s="2858"/>
      <c r="AFO21" s="2858"/>
      <c r="AFP21" s="2858"/>
      <c r="AFQ21" s="2858"/>
      <c r="AFR21" s="2858"/>
      <c r="AFS21" s="2858"/>
      <c r="AFT21" s="2858"/>
      <c r="AFU21" s="2858"/>
      <c r="AFV21" s="2858"/>
      <c r="AFW21" s="2858"/>
      <c r="AFX21" s="2858"/>
      <c r="AFY21" s="2858"/>
      <c r="AFZ21" s="2858"/>
      <c r="AGA21" s="2858"/>
      <c r="AGB21" s="2858"/>
      <c r="AGC21" s="2858"/>
      <c r="AGD21" s="2858"/>
      <c r="AGE21" s="2858"/>
      <c r="AGF21" s="2858"/>
      <c r="AGG21" s="2858"/>
      <c r="AGH21" s="2858"/>
      <c r="AGI21" s="2858"/>
      <c r="AGJ21" s="2858"/>
      <c r="AGK21" s="2858"/>
      <c r="AGL21" s="2858"/>
      <c r="AGM21" s="2858"/>
      <c r="AGN21" s="2858"/>
      <c r="AGO21" s="2858"/>
      <c r="AGP21" s="2858"/>
      <c r="AGQ21" s="2858"/>
      <c r="AGR21" s="2858"/>
      <c r="AGS21" s="2858"/>
      <c r="AGT21" s="2858"/>
      <c r="AGU21" s="2858"/>
      <c r="AGV21" s="2858"/>
      <c r="AGW21" s="2858"/>
      <c r="AGX21" s="2858"/>
      <c r="AGY21" s="2858"/>
      <c r="AGZ21" s="2858"/>
      <c r="AHA21" s="2858"/>
      <c r="AHB21" s="2858"/>
      <c r="AHC21" s="2858"/>
      <c r="AHD21" s="2858"/>
      <c r="AHE21" s="2858"/>
      <c r="AHF21" s="2858"/>
      <c r="AHG21" s="2858"/>
      <c r="AHH21" s="2858"/>
      <c r="AHI21" s="2858"/>
      <c r="AHJ21" s="2858"/>
      <c r="AHK21" s="2858"/>
      <c r="AHL21" s="2858"/>
      <c r="AHM21" s="2858"/>
      <c r="AHN21" s="2858"/>
      <c r="AHO21" s="2858"/>
      <c r="AHP21" s="2858"/>
      <c r="AHQ21" s="2858"/>
      <c r="AHR21" s="2858"/>
      <c r="AHS21" s="2858"/>
      <c r="AHT21" s="2858"/>
      <c r="AHU21" s="2858"/>
      <c r="AHV21" s="2858"/>
      <c r="AHW21" s="2858"/>
      <c r="AHX21" s="2858"/>
      <c r="AHY21" s="2858"/>
      <c r="AHZ21" s="2858"/>
      <c r="AIA21" s="2858"/>
      <c r="AIB21" s="2858"/>
      <c r="AIC21" s="2858"/>
      <c r="AID21" s="2858"/>
      <c r="AIE21" s="2858"/>
      <c r="AIF21" s="2858"/>
      <c r="AIG21" s="2858"/>
      <c r="AIH21" s="2858"/>
      <c r="AII21" s="2858"/>
      <c r="AIJ21" s="2858"/>
      <c r="AIK21" s="2858"/>
      <c r="AIL21" s="2858"/>
      <c r="AIM21" s="2858"/>
      <c r="AIN21" s="2858"/>
      <c r="AIO21" s="2858"/>
      <c r="AIP21" s="2858"/>
      <c r="AIQ21" s="2858"/>
      <c r="AIR21" s="2858"/>
      <c r="AIS21" s="2858"/>
      <c r="AIT21" s="2858"/>
      <c r="AIU21" s="2858"/>
      <c r="AIV21" s="2858"/>
      <c r="AIW21" s="2858"/>
      <c r="AIX21" s="2858"/>
      <c r="AIY21" s="2858"/>
      <c r="AIZ21" s="2858"/>
      <c r="AJA21" s="2858"/>
      <c r="AJB21" s="2858"/>
      <c r="AJC21" s="2858"/>
      <c r="AJD21" s="2858"/>
      <c r="AJE21" s="2858"/>
      <c r="AJF21" s="2858"/>
      <c r="AJG21" s="2858"/>
      <c r="AJH21" s="2858"/>
      <c r="AJI21" s="2858"/>
      <c r="AJJ21" s="2858"/>
      <c r="AJK21" s="2858"/>
      <c r="AJL21" s="2858"/>
      <c r="AJM21" s="2858"/>
      <c r="AJN21" s="2858"/>
      <c r="AJO21" s="2858"/>
      <c r="AJP21" s="2858"/>
      <c r="AJQ21" s="2858"/>
      <c r="AJR21" s="2858"/>
      <c r="AJS21" s="2858"/>
      <c r="AJT21" s="2858"/>
      <c r="AJU21" s="2858"/>
      <c r="AJV21" s="2858"/>
      <c r="AJW21" s="2858"/>
      <c r="AJX21" s="2858"/>
      <c r="AJY21" s="2858"/>
      <c r="AJZ21" s="2858"/>
      <c r="AKA21" s="2858"/>
      <c r="AKB21" s="2858"/>
      <c r="AKC21" s="2858"/>
      <c r="AKD21" s="2858"/>
      <c r="AKE21" s="2858"/>
      <c r="AKF21" s="2858"/>
      <c r="AKG21" s="2858"/>
      <c r="AKH21" s="2858"/>
      <c r="AKI21" s="2858"/>
      <c r="AKJ21" s="2858"/>
      <c r="AKK21" s="2858"/>
      <c r="AKL21" s="2858"/>
      <c r="AKM21" s="2858"/>
      <c r="AKN21" s="2858"/>
      <c r="AKO21" s="2858"/>
      <c r="AKP21" s="2858"/>
      <c r="AKQ21" s="2858"/>
      <c r="AKR21" s="2858"/>
      <c r="AKS21" s="2858"/>
      <c r="AKT21" s="2858"/>
      <c r="AKU21" s="2858"/>
      <c r="AKV21" s="2858"/>
      <c r="AKW21" s="2858"/>
      <c r="AKX21" s="2858"/>
      <c r="AKY21" s="2858"/>
      <c r="AKZ21" s="2858"/>
      <c r="ALA21" s="2858"/>
      <c r="ALB21" s="2858"/>
      <c r="ALC21" s="2858"/>
      <c r="ALD21" s="2858"/>
      <c r="ALE21" s="2858"/>
      <c r="ALF21" s="2858"/>
      <c r="ALG21" s="2858"/>
      <c r="ALH21" s="2858"/>
      <c r="ALI21" s="2858"/>
      <c r="ALJ21" s="2858"/>
      <c r="ALK21" s="2858"/>
      <c r="ALL21" s="2858"/>
      <c r="ALM21" s="2858"/>
      <c r="ALN21" s="2858"/>
      <c r="ALO21" s="2858"/>
      <c r="ALP21" s="2858"/>
      <c r="ALQ21" s="2858"/>
      <c r="ALR21" s="2858"/>
      <c r="ALS21" s="2858"/>
      <c r="ALT21" s="2858"/>
      <c r="ALU21" s="2858"/>
      <c r="ALV21" s="2858"/>
      <c r="ALW21" s="2858"/>
      <c r="ALX21" s="2858"/>
      <c r="ALY21" s="2858"/>
      <c r="ALZ21" s="2858"/>
      <c r="AMA21" s="2858"/>
      <c r="AMB21" s="2858"/>
      <c r="AMC21" s="2858"/>
      <c r="AMD21" s="2858"/>
      <c r="AME21" s="2858"/>
      <c r="AMF21" s="2858"/>
      <c r="AMG21" s="2858"/>
      <c r="AMH21" s="2858"/>
      <c r="AMI21" s="2858"/>
      <c r="AMJ21" s="2858"/>
      <c r="AMK21" s="2858"/>
      <c r="AML21" s="2858"/>
      <c r="AMM21" s="2858"/>
      <c r="AMN21" s="2858"/>
      <c r="AMO21" s="2858"/>
      <c r="AMP21" s="2858"/>
      <c r="AMQ21" s="2858"/>
      <c r="AMR21" s="2858"/>
      <c r="AMS21" s="2858"/>
      <c r="AMT21" s="2858"/>
      <c r="AMU21" s="2858"/>
      <c r="AMV21" s="2858"/>
      <c r="AMW21" s="2858"/>
      <c r="AMX21" s="2858"/>
      <c r="AMY21" s="2858"/>
      <c r="AMZ21" s="2858"/>
      <c r="ANA21" s="2858"/>
      <c r="ANB21" s="2858"/>
      <c r="ANC21" s="2858"/>
      <c r="AND21" s="2858"/>
      <c r="ANE21" s="2858"/>
      <c r="ANF21" s="2858"/>
      <c r="ANG21" s="2858"/>
      <c r="ANH21" s="2858"/>
      <c r="ANI21" s="2858"/>
      <c r="ANJ21" s="2858"/>
      <c r="ANK21" s="2858"/>
      <c r="ANL21" s="2858"/>
      <c r="ANM21" s="2858"/>
      <c r="ANN21" s="2858"/>
      <c r="ANO21" s="2858"/>
      <c r="ANP21" s="2858"/>
      <c r="ANQ21" s="2858"/>
      <c r="ANR21" s="2858"/>
      <c r="ANS21" s="2858"/>
      <c r="ANT21" s="2858"/>
      <c r="ANU21" s="2858"/>
      <c r="ANV21" s="2858"/>
      <c r="ANW21" s="2858"/>
      <c r="ANX21" s="2858"/>
      <c r="ANY21" s="2858"/>
      <c r="ANZ21" s="2858"/>
      <c r="AOA21" s="2858"/>
      <c r="AOB21" s="2858"/>
      <c r="AOC21" s="2858"/>
      <c r="AOD21" s="2858"/>
      <c r="AOE21" s="2858"/>
      <c r="AOF21" s="2858"/>
      <c r="AOG21" s="2858"/>
      <c r="AOH21" s="2858"/>
      <c r="AOI21" s="2858"/>
      <c r="AOJ21" s="2858"/>
      <c r="AOK21" s="2858"/>
      <c r="AOL21" s="2858"/>
      <c r="AOM21" s="2858"/>
      <c r="AON21" s="2858"/>
      <c r="AOO21" s="2858"/>
      <c r="AOP21" s="2858"/>
      <c r="AOQ21" s="2858"/>
      <c r="AOR21" s="2858"/>
      <c r="AOS21" s="2858"/>
      <c r="AOT21" s="2858"/>
      <c r="AOU21" s="2858"/>
      <c r="AOV21" s="2858"/>
      <c r="AOW21" s="2858"/>
      <c r="AOX21" s="2858"/>
      <c r="AOY21" s="2858"/>
      <c r="AOZ21" s="2858"/>
      <c r="APA21" s="2858"/>
      <c r="APB21" s="2858"/>
      <c r="APC21" s="2858"/>
      <c r="APD21" s="2858"/>
      <c r="APE21" s="2858"/>
      <c r="APF21" s="2858"/>
      <c r="APG21" s="2858"/>
      <c r="APH21" s="2858"/>
      <c r="API21" s="2858"/>
      <c r="APJ21" s="2858"/>
      <c r="APK21" s="2858"/>
      <c r="APL21" s="2858"/>
      <c r="APM21" s="2858"/>
      <c r="APN21" s="2858"/>
      <c r="APO21" s="2858"/>
      <c r="APP21" s="2858"/>
      <c r="APQ21" s="2858"/>
      <c r="APR21" s="2858"/>
      <c r="APS21" s="2858"/>
      <c r="APT21" s="2858"/>
      <c r="APU21" s="2858"/>
      <c r="APV21" s="2858"/>
      <c r="APW21" s="2858"/>
      <c r="APX21" s="2858"/>
      <c r="APY21" s="2858"/>
      <c r="APZ21" s="2858"/>
      <c r="AQA21" s="2858"/>
      <c r="AQB21" s="2858"/>
      <c r="AQC21" s="2858"/>
      <c r="AQD21" s="2858"/>
      <c r="AQE21" s="2858"/>
      <c r="AQF21" s="2858"/>
      <c r="AQG21" s="2858"/>
      <c r="AQH21" s="2858"/>
      <c r="AQI21" s="2858"/>
      <c r="AQJ21" s="2858"/>
      <c r="AQK21" s="2858"/>
      <c r="AQL21" s="2858"/>
      <c r="AQM21" s="2858"/>
      <c r="AQN21" s="2858"/>
      <c r="AQO21" s="2858"/>
      <c r="AQP21" s="2858"/>
      <c r="AQQ21" s="2858"/>
      <c r="AQR21" s="2858"/>
      <c r="AQS21" s="2858"/>
      <c r="AQT21" s="2858"/>
      <c r="AQU21" s="2858"/>
      <c r="AQV21" s="2858"/>
      <c r="AQW21" s="2858"/>
      <c r="AQX21" s="2858"/>
      <c r="AQY21" s="2858"/>
      <c r="AQZ21" s="2858"/>
      <c r="ARA21" s="2858"/>
      <c r="ARB21" s="2858"/>
      <c r="ARC21" s="2858"/>
      <c r="ARD21" s="2858"/>
      <c r="ARE21" s="2858"/>
      <c r="ARF21" s="2858"/>
      <c r="ARG21" s="2858"/>
      <c r="ARH21" s="2858"/>
      <c r="ARI21" s="2858"/>
      <c r="ARJ21" s="2858"/>
      <c r="ARK21" s="2858"/>
      <c r="ARL21" s="2858"/>
      <c r="ARM21" s="2858"/>
      <c r="ARN21" s="2858"/>
      <c r="ARO21" s="2858"/>
      <c r="ARP21" s="2858"/>
      <c r="ARQ21" s="2858"/>
      <c r="ARR21" s="2858"/>
      <c r="ARS21" s="2858"/>
      <c r="ART21" s="2858"/>
      <c r="ARU21" s="2858"/>
      <c r="ARV21" s="2858"/>
      <c r="ARW21" s="2858"/>
      <c r="ARX21" s="2858"/>
      <c r="ARY21" s="2858"/>
      <c r="ARZ21" s="2858"/>
      <c r="ASA21" s="2858"/>
      <c r="ASB21" s="2858"/>
      <c r="ASC21" s="2858"/>
      <c r="ASD21" s="2858"/>
      <c r="ASE21" s="2858"/>
      <c r="ASF21" s="2858"/>
      <c r="ASG21" s="2858"/>
      <c r="ASH21" s="2858"/>
      <c r="ASI21" s="2858"/>
      <c r="ASJ21" s="2858"/>
      <c r="ASK21" s="2858"/>
      <c r="ASL21" s="2858"/>
      <c r="ASM21" s="2858"/>
      <c r="ASN21" s="2858"/>
      <c r="ASO21" s="2858"/>
      <c r="ASP21" s="2858"/>
      <c r="ASQ21" s="2858"/>
      <c r="ASR21" s="2858"/>
      <c r="ASS21" s="2858"/>
      <c r="AST21" s="2858"/>
      <c r="ASU21" s="2858"/>
      <c r="ASV21" s="2858"/>
      <c r="ASW21" s="2858"/>
      <c r="ASX21" s="2858"/>
      <c r="ASY21" s="2858"/>
      <c r="ASZ21" s="2858"/>
      <c r="ATA21" s="2858"/>
      <c r="ATB21" s="2858"/>
      <c r="ATC21" s="2858"/>
      <c r="ATD21" s="2858"/>
      <c r="ATE21" s="2858"/>
      <c r="ATF21" s="2858"/>
      <c r="ATG21" s="2858"/>
      <c r="ATH21" s="2858"/>
      <c r="ATI21" s="2858"/>
      <c r="ATJ21" s="2858"/>
      <c r="ATK21" s="2858"/>
      <c r="ATL21" s="2858"/>
      <c r="ATM21" s="2858"/>
      <c r="ATN21" s="2858"/>
      <c r="ATO21" s="2858"/>
      <c r="ATP21" s="2858"/>
      <c r="ATQ21" s="2858"/>
      <c r="ATR21" s="2858"/>
      <c r="ATS21" s="2858"/>
      <c r="ATT21" s="2858"/>
      <c r="ATU21" s="2858"/>
      <c r="ATV21" s="2858"/>
      <c r="ATW21" s="2858"/>
      <c r="ATX21" s="2858"/>
      <c r="ATY21" s="2858"/>
      <c r="ATZ21" s="2858"/>
      <c r="AUA21" s="2858"/>
      <c r="AUB21" s="2858"/>
      <c r="AUC21" s="2858"/>
      <c r="AUD21" s="2858"/>
      <c r="AUE21" s="2858"/>
      <c r="AUF21" s="2858"/>
      <c r="AUG21" s="2858"/>
      <c r="AUH21" s="2858"/>
      <c r="AUI21" s="2858"/>
      <c r="AUJ21" s="2858"/>
      <c r="AUK21" s="2858"/>
      <c r="AUL21" s="2858"/>
      <c r="AUM21" s="2858"/>
      <c r="AUN21" s="2858"/>
      <c r="AUO21" s="2858"/>
      <c r="AUP21" s="2858"/>
      <c r="AUQ21" s="2858"/>
      <c r="AUR21" s="2858"/>
      <c r="AUS21" s="2858"/>
      <c r="AUT21" s="2858"/>
      <c r="AUU21" s="2858"/>
      <c r="AUV21" s="2858"/>
      <c r="AUW21" s="2858"/>
      <c r="AUX21" s="2858"/>
      <c r="AUY21" s="2858"/>
      <c r="AUZ21" s="2858"/>
      <c r="AVA21" s="2858"/>
      <c r="AVB21" s="2858"/>
      <c r="AVC21" s="2858"/>
      <c r="AVD21" s="2858"/>
      <c r="AVE21" s="2858"/>
      <c r="AVF21" s="2858"/>
      <c r="AVG21" s="2858"/>
      <c r="AVH21" s="2858"/>
      <c r="AVI21" s="2858"/>
      <c r="AVJ21" s="2858"/>
      <c r="AVK21" s="2858"/>
      <c r="AVL21" s="2858"/>
      <c r="AVM21" s="2858"/>
      <c r="AVN21" s="2858"/>
      <c r="AVO21" s="2858"/>
      <c r="AVP21" s="2858"/>
      <c r="AVQ21" s="2858"/>
      <c r="AVR21" s="2858"/>
      <c r="AVS21" s="2858"/>
      <c r="AVT21" s="2858"/>
      <c r="AVU21" s="2858"/>
      <c r="AVV21" s="2858"/>
      <c r="AVW21" s="2858"/>
      <c r="AVX21" s="2858"/>
      <c r="AVY21" s="2858"/>
      <c r="AVZ21" s="2858"/>
      <c r="AWA21" s="2858"/>
      <c r="AWB21" s="2858"/>
      <c r="AWC21" s="2858"/>
      <c r="AWD21" s="2858"/>
      <c r="AWE21" s="2858"/>
      <c r="AWF21" s="2858"/>
      <c r="AWG21" s="2858"/>
      <c r="AWH21" s="2858"/>
      <c r="AWI21" s="2858"/>
      <c r="AWJ21" s="2858"/>
      <c r="AWK21" s="2858"/>
      <c r="AWL21" s="2858"/>
      <c r="AWM21" s="2858"/>
      <c r="AWN21" s="2858"/>
      <c r="AWO21" s="2858"/>
      <c r="AWP21" s="2858"/>
      <c r="AWQ21" s="2858"/>
      <c r="AWR21" s="2858"/>
      <c r="AWS21" s="2858"/>
      <c r="AWT21" s="2858"/>
      <c r="AWU21" s="2858"/>
      <c r="AWV21" s="2858"/>
      <c r="AWW21" s="2858"/>
      <c r="AWX21" s="2858"/>
      <c r="AWY21" s="2858"/>
      <c r="AWZ21" s="2858"/>
      <c r="AXA21" s="2858"/>
      <c r="AXB21" s="2858"/>
      <c r="AXC21" s="2858"/>
      <c r="AXD21" s="2858"/>
      <c r="AXE21" s="2858"/>
      <c r="AXF21" s="2858"/>
      <c r="AXG21" s="2858"/>
      <c r="AXH21" s="2858"/>
      <c r="AXI21" s="2858"/>
      <c r="AXJ21" s="2858"/>
      <c r="AXK21" s="2858"/>
      <c r="AXL21" s="2858"/>
      <c r="AXM21" s="2858"/>
      <c r="AXN21" s="2858"/>
      <c r="AXO21" s="2858"/>
      <c r="AXP21" s="2858"/>
      <c r="AXQ21" s="2858"/>
      <c r="AXR21" s="2858"/>
      <c r="AXS21" s="2858"/>
      <c r="AXT21" s="2858"/>
      <c r="AXU21" s="2858"/>
      <c r="AXV21" s="2858"/>
      <c r="AXW21" s="2858"/>
      <c r="AXX21" s="2858"/>
      <c r="AXY21" s="2858"/>
      <c r="AXZ21" s="2858"/>
      <c r="AYA21" s="2858"/>
      <c r="AYB21" s="2858"/>
      <c r="AYC21" s="2858"/>
      <c r="AYD21" s="2858"/>
      <c r="AYE21" s="2858"/>
      <c r="AYF21" s="2858"/>
      <c r="AYG21" s="2858"/>
      <c r="AYH21" s="2858"/>
      <c r="AYI21" s="2858"/>
      <c r="AYJ21" s="2858"/>
      <c r="AYK21" s="2858"/>
      <c r="AYL21" s="2858"/>
      <c r="AYM21" s="2858"/>
      <c r="AYN21" s="2858"/>
      <c r="AYO21" s="2858"/>
      <c r="AYP21" s="2858"/>
      <c r="AYQ21" s="2858"/>
      <c r="AYR21" s="2858"/>
      <c r="AYS21" s="2858"/>
      <c r="AYT21" s="2858"/>
      <c r="AYU21" s="2858"/>
      <c r="AYV21" s="2858"/>
      <c r="AYW21" s="2858"/>
      <c r="AYX21" s="2858"/>
      <c r="AYY21" s="2858"/>
      <c r="AYZ21" s="2858"/>
      <c r="AZA21" s="2858"/>
      <c r="AZB21" s="2858"/>
      <c r="AZC21" s="2858"/>
      <c r="AZD21" s="2858"/>
      <c r="AZE21" s="2858"/>
      <c r="AZF21" s="2858"/>
      <c r="AZG21" s="2858"/>
      <c r="AZH21" s="2858"/>
      <c r="AZI21" s="2858"/>
      <c r="AZJ21" s="2858"/>
      <c r="AZK21" s="2858"/>
      <c r="AZL21" s="2858"/>
      <c r="AZM21" s="2858"/>
      <c r="AZN21" s="2858"/>
      <c r="AZO21" s="2858"/>
      <c r="AZP21" s="2858"/>
      <c r="AZQ21" s="2858"/>
      <c r="AZR21" s="2858"/>
      <c r="AZS21" s="2858"/>
      <c r="AZT21" s="2858"/>
      <c r="AZU21" s="2858"/>
      <c r="AZV21" s="2858"/>
      <c r="AZW21" s="2858"/>
      <c r="AZX21" s="2858"/>
      <c r="AZY21" s="2858"/>
      <c r="AZZ21" s="2858"/>
      <c r="BAA21" s="2858"/>
      <c r="BAB21" s="2858"/>
      <c r="BAC21" s="2858"/>
      <c r="BAD21" s="2858"/>
      <c r="BAE21" s="2858"/>
      <c r="BAF21" s="2858"/>
      <c r="BAG21" s="2858"/>
      <c r="BAH21" s="2858"/>
      <c r="BAI21" s="2858"/>
      <c r="BAJ21" s="2858"/>
      <c r="BAK21" s="2858"/>
      <c r="BAL21" s="2858"/>
      <c r="BAM21" s="2858"/>
      <c r="BAN21" s="2858"/>
      <c r="BAO21" s="2858"/>
      <c r="BAP21" s="2858"/>
      <c r="BAQ21" s="2858"/>
      <c r="BAR21" s="2858"/>
      <c r="BAS21" s="2858"/>
      <c r="BAT21" s="2858"/>
      <c r="BAU21" s="2858"/>
      <c r="BAV21" s="2858"/>
      <c r="BAW21" s="2858"/>
      <c r="BAX21" s="2858"/>
      <c r="BAY21" s="2858"/>
      <c r="BAZ21" s="2858"/>
      <c r="BBA21" s="2858"/>
      <c r="BBB21" s="2858"/>
      <c r="BBC21" s="2858"/>
      <c r="BBD21" s="2858"/>
      <c r="BBE21" s="2858"/>
      <c r="BBF21" s="2858"/>
      <c r="BBG21" s="2858"/>
      <c r="BBH21" s="2858"/>
      <c r="BBI21" s="2858"/>
      <c r="BBJ21" s="2858"/>
      <c r="BBK21" s="2858"/>
      <c r="BBL21" s="2858"/>
      <c r="BBM21" s="2858"/>
      <c r="BBN21" s="2858"/>
      <c r="BBO21" s="2858"/>
      <c r="BBP21" s="2858"/>
      <c r="BBQ21" s="2858"/>
      <c r="BBR21" s="2858"/>
      <c r="BBS21" s="2858"/>
      <c r="BBT21" s="2858"/>
      <c r="BBU21" s="2858"/>
      <c r="BBV21" s="2858"/>
      <c r="BBW21" s="2858"/>
      <c r="BBX21" s="2858"/>
      <c r="BBY21" s="2858"/>
      <c r="BBZ21" s="2858"/>
      <c r="BCA21" s="2858"/>
      <c r="BCB21" s="2858"/>
      <c r="BCC21" s="2858"/>
      <c r="BCD21" s="2858"/>
      <c r="BCE21" s="2858"/>
      <c r="BCF21" s="2858"/>
      <c r="BCG21" s="2858"/>
      <c r="BCH21" s="2858"/>
      <c r="BCI21" s="2858"/>
      <c r="BCJ21" s="2858"/>
      <c r="BCK21" s="2858"/>
      <c r="BCL21" s="2858"/>
      <c r="BCM21" s="2858"/>
      <c r="BCN21" s="2858"/>
      <c r="BCO21" s="2858"/>
      <c r="BCP21" s="2858"/>
      <c r="BCQ21" s="2858"/>
      <c r="BCR21" s="2858"/>
      <c r="BCS21" s="2858"/>
      <c r="BCT21" s="2858"/>
      <c r="BCU21" s="2858"/>
      <c r="BCV21" s="2858"/>
      <c r="BCW21" s="2858"/>
      <c r="BCX21" s="2858"/>
      <c r="BCY21" s="2858"/>
      <c r="BCZ21" s="2858"/>
      <c r="BDA21" s="2858"/>
      <c r="BDB21" s="2858"/>
      <c r="BDC21" s="2858"/>
      <c r="BDD21" s="2858"/>
      <c r="BDE21" s="2858"/>
      <c r="BDF21" s="2858"/>
      <c r="BDG21" s="2858"/>
      <c r="BDH21" s="2858"/>
      <c r="BDI21" s="2858"/>
      <c r="BDJ21" s="2858"/>
      <c r="BDK21" s="2858"/>
      <c r="BDL21" s="2858"/>
      <c r="BDM21" s="2858"/>
      <c r="BDN21" s="2858"/>
      <c r="BDO21" s="2858"/>
      <c r="BDP21" s="2858"/>
      <c r="BDQ21" s="2858"/>
      <c r="BDR21" s="2858"/>
      <c r="BDS21" s="2858"/>
      <c r="BDT21" s="2858"/>
      <c r="BDU21" s="2858"/>
      <c r="BDV21" s="2858"/>
      <c r="BDW21" s="2858"/>
      <c r="BDX21" s="2858"/>
      <c r="BDY21" s="2858"/>
      <c r="BDZ21" s="2858"/>
      <c r="BEA21" s="2858"/>
      <c r="BEB21" s="2858"/>
      <c r="BEC21" s="2858"/>
      <c r="BED21" s="2858"/>
      <c r="BEE21" s="2858"/>
      <c r="BEF21" s="2858"/>
      <c r="BEG21" s="2858"/>
      <c r="BEH21" s="2858"/>
      <c r="BEI21" s="2858"/>
      <c r="BEJ21" s="2858"/>
      <c r="BEK21" s="2858"/>
      <c r="BEL21" s="2858"/>
      <c r="BEM21" s="2858"/>
      <c r="BEN21" s="2858"/>
      <c r="BEO21" s="2858"/>
      <c r="BEP21" s="2858"/>
      <c r="BEQ21" s="2858"/>
      <c r="BER21" s="2858"/>
      <c r="BES21" s="2858"/>
      <c r="BET21" s="2858"/>
      <c r="BEU21" s="2858"/>
      <c r="BEV21" s="2858"/>
      <c r="BEW21" s="2858"/>
      <c r="BEX21" s="2858"/>
      <c r="BEY21" s="2858"/>
      <c r="BEZ21" s="2858"/>
      <c r="BFA21" s="2858"/>
      <c r="BFB21" s="2858"/>
      <c r="BFC21" s="2858"/>
      <c r="BFD21" s="2858"/>
      <c r="BFE21" s="2858"/>
      <c r="BFF21" s="2858"/>
      <c r="BFG21" s="2858"/>
      <c r="BFH21" s="2858"/>
      <c r="BFI21" s="2858"/>
      <c r="BFJ21" s="2858"/>
      <c r="BFK21" s="2858"/>
      <c r="BFL21" s="2858"/>
      <c r="BFM21" s="2858"/>
      <c r="BFN21" s="2858"/>
      <c r="BFO21" s="2858"/>
      <c r="BFP21" s="2858"/>
      <c r="BFQ21" s="2858"/>
      <c r="BFR21" s="2858"/>
      <c r="BFS21" s="2858"/>
      <c r="BFT21" s="2858"/>
      <c r="BFU21" s="2858"/>
      <c r="BFV21" s="2858"/>
      <c r="BFW21" s="2858"/>
      <c r="BFX21" s="2858"/>
      <c r="BFY21" s="2858"/>
      <c r="BFZ21" s="2858"/>
      <c r="BGA21" s="2858"/>
      <c r="BGB21" s="2858"/>
      <c r="BGC21" s="2858"/>
      <c r="BGD21" s="2858"/>
      <c r="BGE21" s="2858"/>
      <c r="BGF21" s="2858"/>
      <c r="BGG21" s="2858"/>
      <c r="BGH21" s="2858"/>
      <c r="BGI21" s="2858"/>
      <c r="BGJ21" s="2858"/>
      <c r="BGK21" s="2858"/>
      <c r="BGL21" s="2858"/>
      <c r="BGM21" s="2858"/>
      <c r="BGN21" s="2858"/>
      <c r="BGO21" s="2858"/>
      <c r="BGP21" s="2858"/>
      <c r="BGQ21" s="2858"/>
      <c r="BGR21" s="2858"/>
      <c r="BGS21" s="2858"/>
      <c r="BGT21" s="2858"/>
      <c r="BGU21" s="2858"/>
      <c r="BGV21" s="2858"/>
      <c r="BGW21" s="2858"/>
      <c r="BGX21" s="2858"/>
      <c r="BGY21" s="2858"/>
      <c r="BGZ21" s="2858"/>
      <c r="BHA21" s="2858"/>
      <c r="BHB21" s="2858"/>
      <c r="BHC21" s="2858"/>
      <c r="BHD21" s="2858"/>
      <c r="BHE21" s="2858"/>
      <c r="BHF21" s="2858"/>
      <c r="BHG21" s="2858"/>
      <c r="BHH21" s="2858"/>
      <c r="BHI21" s="2858"/>
      <c r="BHJ21" s="2858"/>
      <c r="BHK21" s="2858"/>
      <c r="BHL21" s="2858"/>
      <c r="BHM21" s="2858"/>
      <c r="BHN21" s="2858"/>
      <c r="BHO21" s="2858"/>
      <c r="BHP21" s="2858"/>
      <c r="BHQ21" s="2858"/>
      <c r="BHR21" s="2858"/>
      <c r="BHS21" s="2858"/>
      <c r="BHT21" s="2858"/>
      <c r="BHU21" s="2858"/>
      <c r="BHV21" s="2858"/>
      <c r="BHW21" s="2858"/>
      <c r="BHX21" s="2858"/>
      <c r="BHY21" s="2858"/>
      <c r="BHZ21" s="2858"/>
      <c r="BIA21" s="2858"/>
      <c r="BIB21" s="2858"/>
      <c r="BIC21" s="2858"/>
      <c r="BID21" s="2858"/>
      <c r="BIE21" s="2858"/>
      <c r="BIF21" s="2858"/>
      <c r="BIG21" s="2858"/>
      <c r="BIH21" s="2858"/>
      <c r="BII21" s="2858"/>
      <c r="BIJ21" s="2858"/>
      <c r="BIK21" s="2858"/>
      <c r="BIL21" s="2858"/>
      <c r="BIM21" s="2858"/>
      <c r="BIN21" s="2858"/>
      <c r="BIO21" s="2858"/>
      <c r="BIP21" s="2858"/>
      <c r="BIQ21" s="2858"/>
      <c r="BIR21" s="2858"/>
      <c r="BIS21" s="2858"/>
      <c r="BIT21" s="2858"/>
      <c r="BIU21" s="2858"/>
      <c r="BIV21" s="2858"/>
      <c r="BIW21" s="2858"/>
      <c r="BIX21" s="2858"/>
      <c r="BIY21" s="2858"/>
      <c r="BIZ21" s="2858"/>
      <c r="BJA21" s="2858"/>
      <c r="BJB21" s="2858"/>
      <c r="BJC21" s="2858"/>
      <c r="BJD21" s="2858"/>
      <c r="BJE21" s="2858"/>
      <c r="BJF21" s="2858"/>
      <c r="BJG21" s="2858"/>
      <c r="BJH21" s="2858"/>
      <c r="BJI21" s="2858"/>
      <c r="BJJ21" s="2858"/>
      <c r="BJK21" s="2858"/>
      <c r="BJL21" s="2858"/>
      <c r="BJM21" s="2858"/>
      <c r="BJN21" s="2858"/>
      <c r="BJO21" s="2858"/>
      <c r="BJP21" s="2858"/>
      <c r="BJQ21" s="2858"/>
      <c r="BJR21" s="2858"/>
      <c r="BJS21" s="2858"/>
      <c r="BJT21" s="2858"/>
      <c r="BJU21" s="2858"/>
      <c r="BJV21" s="2858"/>
      <c r="BJW21" s="2858"/>
      <c r="BJX21" s="2858"/>
      <c r="BJY21" s="2858"/>
      <c r="BJZ21" s="2858"/>
      <c r="BKA21" s="2858"/>
      <c r="BKB21" s="2858"/>
      <c r="BKC21" s="2858"/>
      <c r="BKD21" s="2858"/>
      <c r="BKE21" s="2858"/>
      <c r="BKF21" s="2858"/>
      <c r="BKG21" s="2858"/>
      <c r="BKH21" s="2858"/>
      <c r="BKI21" s="2858"/>
      <c r="BKJ21" s="2858"/>
      <c r="BKK21" s="2858"/>
      <c r="BKL21" s="2858"/>
      <c r="BKM21" s="2858"/>
      <c r="BKN21" s="2858"/>
      <c r="BKO21" s="2858"/>
      <c r="BKP21" s="2858"/>
      <c r="BKQ21" s="2858"/>
      <c r="BKR21" s="2858"/>
      <c r="BKS21" s="2858"/>
      <c r="BKT21" s="2858"/>
      <c r="BKU21" s="2858"/>
      <c r="BKV21" s="2858"/>
      <c r="BKW21" s="2858"/>
      <c r="BKX21" s="2858"/>
      <c r="BKY21" s="2858"/>
      <c r="BKZ21" s="2858"/>
      <c r="BLA21" s="2858"/>
      <c r="BLB21" s="2858"/>
      <c r="BLC21" s="2858"/>
      <c r="BLD21" s="2858"/>
      <c r="BLE21" s="2858"/>
      <c r="BLF21" s="2858"/>
      <c r="BLG21" s="2858"/>
      <c r="BLH21" s="2858"/>
      <c r="BLI21" s="2858"/>
      <c r="BLJ21" s="2858"/>
      <c r="BLK21" s="2858"/>
      <c r="BLL21" s="2858"/>
      <c r="BLM21" s="2858"/>
      <c r="BLN21" s="2858"/>
      <c r="BLO21" s="2858"/>
      <c r="BLP21" s="2858"/>
      <c r="BLQ21" s="2858"/>
      <c r="BLR21" s="2858"/>
      <c r="BLS21" s="2858"/>
      <c r="BLT21" s="2858"/>
      <c r="BLU21" s="2858"/>
      <c r="BLV21" s="2858"/>
      <c r="BLW21" s="2858"/>
      <c r="BLX21" s="2858"/>
      <c r="BLY21" s="2858"/>
      <c r="BLZ21" s="2858"/>
      <c r="BMA21" s="2858"/>
      <c r="BMB21" s="2858"/>
      <c r="BMC21" s="2858"/>
      <c r="BMD21" s="2858"/>
      <c r="BME21" s="2858"/>
      <c r="BMF21" s="2858"/>
      <c r="BMG21" s="2858"/>
      <c r="BMH21" s="2858"/>
      <c r="BMI21" s="2858"/>
      <c r="BMJ21" s="2858"/>
      <c r="BMK21" s="2858"/>
      <c r="BML21" s="2858"/>
      <c r="BMM21" s="2858"/>
      <c r="BMN21" s="2858"/>
      <c r="BMO21" s="2858"/>
      <c r="BMP21" s="2858"/>
      <c r="BMQ21" s="2858"/>
      <c r="BMR21" s="2858"/>
      <c r="BMS21" s="2858"/>
      <c r="BMT21" s="2858"/>
      <c r="BMU21" s="2858"/>
      <c r="BMV21" s="2858"/>
      <c r="BMW21" s="2858"/>
      <c r="BMX21" s="2858"/>
      <c r="BMY21" s="2858"/>
      <c r="BMZ21" s="2858"/>
      <c r="BNA21" s="2858"/>
      <c r="BNB21" s="2858"/>
      <c r="BNC21" s="2858"/>
      <c r="BND21" s="2858"/>
      <c r="BNE21" s="2858"/>
      <c r="BNF21" s="2858"/>
      <c r="BNG21" s="2858"/>
      <c r="BNH21" s="2858"/>
      <c r="BNI21" s="2858"/>
      <c r="BNJ21" s="2858"/>
      <c r="BNK21" s="2858"/>
      <c r="BNL21" s="2858"/>
      <c r="BNM21" s="2858"/>
      <c r="BNN21" s="2858"/>
      <c r="BNO21" s="2858"/>
      <c r="BNP21" s="2858"/>
      <c r="BNQ21" s="2858"/>
      <c r="BNR21" s="2858"/>
      <c r="BNS21" s="2858"/>
      <c r="BNT21" s="2858"/>
      <c r="BNU21" s="2858"/>
      <c r="BNV21" s="2858"/>
      <c r="BNW21" s="2858"/>
      <c r="BNX21" s="2858"/>
      <c r="BNY21" s="2858"/>
      <c r="BNZ21" s="2858"/>
      <c r="BOA21" s="2858"/>
      <c r="BOB21" s="2858"/>
      <c r="BOC21" s="2858"/>
      <c r="BOD21" s="2858"/>
      <c r="BOE21" s="2858"/>
      <c r="BOF21" s="2858"/>
      <c r="BOG21" s="2858"/>
      <c r="BOH21" s="2858"/>
      <c r="BOI21" s="2858"/>
      <c r="BOJ21" s="2858"/>
      <c r="BOK21" s="2858"/>
      <c r="BOL21" s="2858"/>
      <c r="BOM21" s="2858"/>
      <c r="BON21" s="2858"/>
      <c r="BOO21" s="2858"/>
      <c r="BOP21" s="2858"/>
      <c r="BOQ21" s="2858"/>
      <c r="BOR21" s="2858"/>
      <c r="BOS21" s="2858"/>
      <c r="BOT21" s="2858"/>
      <c r="BOU21" s="2858"/>
      <c r="BOV21" s="2858"/>
      <c r="BOW21" s="2858"/>
      <c r="BOX21" s="2858"/>
      <c r="BOY21" s="2858"/>
      <c r="BOZ21" s="2858"/>
      <c r="BPA21" s="2858"/>
      <c r="BPB21" s="2858"/>
      <c r="BPC21" s="2858"/>
      <c r="BPD21" s="2858"/>
      <c r="BPE21" s="2858"/>
      <c r="BPF21" s="2858"/>
      <c r="BPG21" s="2858"/>
      <c r="BPH21" s="2858"/>
      <c r="BPI21" s="2858"/>
      <c r="BPJ21" s="2858"/>
      <c r="BPK21" s="2858"/>
      <c r="BPL21" s="2858"/>
      <c r="BPM21" s="2858"/>
      <c r="BPN21" s="2858"/>
      <c r="BPO21" s="2858"/>
      <c r="BPP21" s="2858"/>
      <c r="BPQ21" s="2858"/>
      <c r="BPR21" s="2858"/>
      <c r="BPS21" s="2858"/>
      <c r="BPT21" s="2858"/>
      <c r="BPU21" s="2858"/>
      <c r="BPV21" s="2858"/>
      <c r="BPW21" s="2858"/>
      <c r="BPX21" s="2858"/>
      <c r="BPY21" s="2858"/>
      <c r="BPZ21" s="2858"/>
      <c r="BQA21" s="2858"/>
      <c r="BQB21" s="2858"/>
      <c r="BQC21" s="2858"/>
      <c r="BQD21" s="2858"/>
      <c r="BQE21" s="2858"/>
      <c r="BQF21" s="2858"/>
      <c r="BQG21" s="2858"/>
      <c r="BQH21" s="2858"/>
      <c r="BQI21" s="2858"/>
      <c r="BQJ21" s="2858"/>
      <c r="BQK21" s="2858"/>
      <c r="BQL21" s="2858"/>
      <c r="BQM21" s="2858"/>
      <c r="BQN21" s="2858"/>
      <c r="BQO21" s="2858"/>
      <c r="BQP21" s="2858"/>
      <c r="BQQ21" s="2858"/>
      <c r="BQR21" s="2858"/>
      <c r="BQS21" s="2858"/>
      <c r="BQT21" s="2858"/>
      <c r="BQU21" s="2858"/>
      <c r="BQV21" s="2858"/>
      <c r="BQW21" s="2858"/>
      <c r="BQX21" s="2858"/>
      <c r="BQY21" s="2858"/>
      <c r="BQZ21" s="2858"/>
      <c r="BRA21" s="2858"/>
      <c r="BRB21" s="2858"/>
      <c r="BRC21" s="2858"/>
      <c r="BRD21" s="2858"/>
      <c r="BRE21" s="2858"/>
      <c r="BRF21" s="2858"/>
      <c r="BRG21" s="2858"/>
      <c r="BRH21" s="2858"/>
      <c r="BRI21" s="2858"/>
      <c r="BRJ21" s="2858"/>
      <c r="BRK21" s="2858"/>
      <c r="BRL21" s="2858"/>
      <c r="BRM21" s="2858"/>
      <c r="BRN21" s="2858"/>
      <c r="BRO21" s="2858"/>
      <c r="BRP21" s="2858"/>
      <c r="BRQ21" s="2858"/>
      <c r="BRR21" s="2858"/>
      <c r="BRS21" s="2858"/>
      <c r="BRT21" s="2858"/>
      <c r="BRU21" s="2858"/>
      <c r="BRV21" s="2858"/>
      <c r="BRW21" s="2858"/>
      <c r="BRX21" s="2858"/>
      <c r="BRY21" s="2858"/>
      <c r="BRZ21" s="2858"/>
      <c r="BSA21" s="2858"/>
      <c r="BSB21" s="2858"/>
      <c r="BSC21" s="2858"/>
      <c r="BSD21" s="2858"/>
      <c r="BSE21" s="2858"/>
      <c r="BSF21" s="2858"/>
      <c r="BSG21" s="2858"/>
      <c r="BSH21" s="2858"/>
      <c r="BSI21" s="2858"/>
      <c r="BSJ21" s="2858"/>
      <c r="BSK21" s="2858"/>
      <c r="BSL21" s="2858"/>
      <c r="BSM21" s="2858"/>
      <c r="BSN21" s="2858"/>
      <c r="BSO21" s="2858"/>
      <c r="BSP21" s="2858"/>
      <c r="BSQ21" s="2858"/>
      <c r="BSR21" s="2858"/>
      <c r="BSS21" s="2858"/>
      <c r="BST21" s="2858"/>
      <c r="BSU21" s="2858"/>
      <c r="BSV21" s="2858"/>
      <c r="BSW21" s="2858"/>
      <c r="BSX21" s="2858"/>
      <c r="BSY21" s="2858"/>
      <c r="BSZ21" s="2858"/>
      <c r="BTA21" s="2858"/>
      <c r="BTB21" s="2858"/>
      <c r="BTC21" s="2858"/>
      <c r="BTD21" s="2858"/>
      <c r="BTE21" s="2858"/>
      <c r="BTF21" s="2858"/>
      <c r="BTG21" s="2858"/>
      <c r="BTH21" s="2858"/>
      <c r="BTI21" s="2858"/>
      <c r="BTJ21" s="2858"/>
      <c r="BTK21" s="2858"/>
      <c r="BTL21" s="2858"/>
      <c r="BTM21" s="2858"/>
      <c r="BTN21" s="2858"/>
      <c r="BTO21" s="2858"/>
      <c r="BTP21" s="2858"/>
      <c r="BTQ21" s="2858"/>
      <c r="BTR21" s="2858"/>
      <c r="BTS21" s="2858"/>
      <c r="BTT21" s="2858"/>
      <c r="BTU21" s="2858"/>
      <c r="BTV21" s="2858"/>
      <c r="BTW21" s="2858"/>
      <c r="BTX21" s="2858"/>
      <c r="BTY21" s="2858"/>
      <c r="BTZ21" s="2858"/>
      <c r="BUA21" s="2858"/>
      <c r="BUB21" s="2858"/>
      <c r="BUC21" s="2858"/>
      <c r="BUD21" s="2858"/>
      <c r="BUE21" s="2858"/>
      <c r="BUF21" s="2858"/>
      <c r="BUG21" s="2858"/>
      <c r="BUH21" s="2858"/>
      <c r="BUI21" s="2858"/>
      <c r="BUJ21" s="2858"/>
      <c r="BUK21" s="2858"/>
      <c r="BUL21" s="2858"/>
      <c r="BUM21" s="2858"/>
      <c r="BUN21" s="2858"/>
      <c r="BUO21" s="2858"/>
      <c r="BUP21" s="2858"/>
      <c r="BUQ21" s="2858"/>
      <c r="BUR21" s="2858"/>
      <c r="BUS21" s="2858"/>
      <c r="BUT21" s="2858"/>
      <c r="BUU21" s="2858"/>
      <c r="BUV21" s="2858"/>
      <c r="BUW21" s="2858"/>
      <c r="BUX21" s="2858"/>
      <c r="BUY21" s="2858"/>
      <c r="BUZ21" s="2858"/>
      <c r="BVA21" s="2858"/>
      <c r="BVB21" s="2858"/>
      <c r="BVC21" s="2858"/>
      <c r="BVD21" s="2858"/>
      <c r="BVE21" s="2858"/>
      <c r="BVF21" s="2858"/>
      <c r="BVG21" s="2858"/>
      <c r="BVH21" s="2858"/>
      <c r="BVI21" s="2858"/>
      <c r="BVJ21" s="2858"/>
      <c r="BVK21" s="2858"/>
      <c r="BVL21" s="2858"/>
      <c r="BVM21" s="2858"/>
      <c r="BVN21" s="2858"/>
      <c r="BVO21" s="2858"/>
      <c r="BVP21" s="2858"/>
      <c r="BVQ21" s="2858"/>
      <c r="BVR21" s="2858"/>
      <c r="BVS21" s="2858"/>
      <c r="BVT21" s="2858"/>
      <c r="BVU21" s="2858"/>
      <c r="BVV21" s="2858"/>
      <c r="BVW21" s="2858"/>
      <c r="BVX21" s="2858"/>
      <c r="BVY21" s="2858"/>
      <c r="BVZ21" s="2858"/>
      <c r="BWA21" s="2858"/>
      <c r="BWB21" s="2858"/>
      <c r="BWC21" s="2858"/>
      <c r="BWD21" s="2858"/>
      <c r="BWE21" s="2858"/>
      <c r="BWF21" s="2858"/>
      <c r="BWG21" s="2858"/>
      <c r="BWH21" s="2858"/>
      <c r="BWI21" s="2858"/>
      <c r="BWJ21" s="2858"/>
      <c r="BWK21" s="2858"/>
      <c r="BWL21" s="2858"/>
      <c r="BWM21" s="2858"/>
      <c r="BWN21" s="2858"/>
      <c r="BWO21" s="2858"/>
      <c r="BWP21" s="2858"/>
      <c r="BWQ21" s="2858"/>
      <c r="BWR21" s="2858"/>
      <c r="BWS21" s="2858"/>
      <c r="BWT21" s="2858"/>
      <c r="BWU21" s="2858"/>
      <c r="BWV21" s="2858"/>
      <c r="BWW21" s="2858"/>
      <c r="BWX21" s="2858"/>
      <c r="BWY21" s="2858"/>
      <c r="BWZ21" s="2858"/>
      <c r="BXA21" s="2858"/>
      <c r="BXB21" s="2858"/>
      <c r="BXC21" s="2858"/>
      <c r="BXD21" s="2858"/>
      <c r="BXE21" s="2858"/>
      <c r="BXF21" s="2858"/>
      <c r="BXG21" s="2858"/>
      <c r="BXH21" s="2858"/>
      <c r="BXI21" s="2858"/>
      <c r="BXJ21" s="2858"/>
      <c r="BXK21" s="2858"/>
      <c r="BXL21" s="2858"/>
      <c r="BXM21" s="2858"/>
      <c r="BXN21" s="2858"/>
      <c r="BXO21" s="2858"/>
      <c r="BXP21" s="2858"/>
      <c r="BXQ21" s="2858"/>
      <c r="BXR21" s="2858"/>
      <c r="BXS21" s="2858"/>
      <c r="BXT21" s="2858"/>
      <c r="BXU21" s="2858"/>
      <c r="BXV21" s="2858"/>
      <c r="BXW21" s="2858"/>
      <c r="BXX21" s="2858"/>
      <c r="BXY21" s="2858"/>
      <c r="BXZ21" s="2858"/>
      <c r="BYA21" s="2858"/>
      <c r="BYB21" s="2858"/>
      <c r="BYC21" s="2858"/>
      <c r="BYD21" s="2858"/>
      <c r="BYE21" s="2858"/>
      <c r="BYF21" s="2858"/>
      <c r="BYG21" s="2858"/>
      <c r="BYH21" s="2858"/>
      <c r="BYI21" s="2858"/>
      <c r="BYJ21" s="2858"/>
      <c r="BYK21" s="2858"/>
      <c r="BYL21" s="2858"/>
      <c r="BYM21" s="2858"/>
      <c r="BYN21" s="2858"/>
      <c r="BYO21" s="2858"/>
      <c r="BYP21" s="2858"/>
      <c r="BYQ21" s="2858"/>
      <c r="BYR21" s="2858"/>
      <c r="BYS21" s="2858"/>
      <c r="BYT21" s="2858"/>
      <c r="BYU21" s="2858"/>
      <c r="BYV21" s="2858"/>
      <c r="BYW21" s="2858"/>
      <c r="BYX21" s="2858"/>
      <c r="BYY21" s="2858"/>
      <c r="BYZ21" s="2858"/>
      <c r="BZA21" s="2858"/>
      <c r="BZB21" s="2858"/>
      <c r="BZC21" s="2858"/>
      <c r="BZD21" s="2858"/>
      <c r="BZE21" s="2858"/>
      <c r="BZF21" s="2858"/>
      <c r="BZG21" s="2858"/>
      <c r="BZH21" s="2858"/>
      <c r="BZI21" s="2858"/>
      <c r="BZJ21" s="2858"/>
      <c r="BZK21" s="2858"/>
      <c r="BZL21" s="2858"/>
      <c r="BZM21" s="2858"/>
      <c r="BZN21" s="2858"/>
      <c r="BZO21" s="2858"/>
      <c r="BZP21" s="2858"/>
      <c r="BZQ21" s="2858"/>
      <c r="BZR21" s="2858"/>
      <c r="BZS21" s="2858"/>
      <c r="BZT21" s="2858"/>
      <c r="BZU21" s="2858"/>
      <c r="BZV21" s="2858"/>
      <c r="BZW21" s="2858"/>
      <c r="BZX21" s="2858"/>
      <c r="BZY21" s="2858"/>
      <c r="BZZ21" s="2858"/>
      <c r="CAA21" s="2858"/>
      <c r="CAB21" s="2858"/>
      <c r="CAC21" s="2858"/>
      <c r="CAD21" s="2858"/>
      <c r="CAE21" s="2858"/>
      <c r="CAF21" s="2858"/>
      <c r="CAG21" s="2858"/>
      <c r="CAH21" s="2858"/>
      <c r="CAI21" s="2858"/>
      <c r="CAJ21" s="2858"/>
      <c r="CAK21" s="2858"/>
      <c r="CAL21" s="2858"/>
      <c r="CAM21" s="2858"/>
      <c r="CAN21" s="2858"/>
      <c r="CAO21" s="2858"/>
      <c r="CAP21" s="2858"/>
      <c r="CAQ21" s="2858"/>
      <c r="CAR21" s="2858"/>
      <c r="CAS21" s="2858"/>
      <c r="CAT21" s="2858"/>
      <c r="CAU21" s="2858"/>
      <c r="CAV21" s="2858"/>
      <c r="CAW21" s="2858"/>
      <c r="CAX21" s="2858"/>
      <c r="CAY21" s="2858"/>
      <c r="CAZ21" s="2858"/>
      <c r="CBA21" s="2858"/>
      <c r="CBB21" s="2858"/>
      <c r="CBC21" s="2858"/>
      <c r="CBD21" s="2858"/>
      <c r="CBE21" s="2858"/>
      <c r="CBF21" s="2858"/>
      <c r="CBG21" s="2858"/>
      <c r="CBH21" s="2858"/>
      <c r="CBI21" s="2858"/>
      <c r="CBJ21" s="2858"/>
      <c r="CBK21" s="2858"/>
      <c r="CBL21" s="2858"/>
      <c r="CBM21" s="2858"/>
      <c r="CBN21" s="2858"/>
      <c r="CBO21" s="2858"/>
      <c r="CBP21" s="2858"/>
      <c r="CBQ21" s="2858"/>
      <c r="CBR21" s="2858"/>
      <c r="CBS21" s="2858"/>
      <c r="CBT21" s="2858"/>
      <c r="CBU21" s="2858"/>
      <c r="CBV21" s="2858"/>
      <c r="CBW21" s="2858"/>
      <c r="CBX21" s="2858"/>
      <c r="CBY21" s="2858"/>
      <c r="CBZ21" s="2858"/>
      <c r="CCA21" s="2858"/>
      <c r="CCB21" s="2858"/>
      <c r="CCC21" s="2858"/>
      <c r="CCD21" s="2858"/>
      <c r="CCE21" s="2858"/>
      <c r="CCF21" s="2858"/>
      <c r="CCG21" s="2858"/>
      <c r="CCH21" s="2858"/>
      <c r="CCI21" s="2858"/>
      <c r="CCJ21" s="2858"/>
      <c r="CCK21" s="2858"/>
      <c r="CCL21" s="2858"/>
      <c r="CCM21" s="2858"/>
      <c r="CCN21" s="2858"/>
      <c r="CCO21" s="2858"/>
      <c r="CCP21" s="2858"/>
      <c r="CCQ21" s="2858"/>
      <c r="CCR21" s="2858"/>
      <c r="CCS21" s="2858"/>
      <c r="CCT21" s="2858"/>
      <c r="CCU21" s="2858"/>
      <c r="CCV21" s="2858"/>
      <c r="CCW21" s="2858"/>
      <c r="CCX21" s="2858"/>
      <c r="CCY21" s="2858"/>
      <c r="CCZ21" s="2858"/>
      <c r="CDA21" s="2858"/>
      <c r="CDB21" s="2858"/>
      <c r="CDC21" s="2858"/>
      <c r="CDD21" s="2858"/>
      <c r="CDE21" s="2858"/>
      <c r="CDF21" s="2858"/>
      <c r="CDG21" s="2858"/>
      <c r="CDH21" s="2858"/>
      <c r="CDI21" s="2858"/>
      <c r="CDJ21" s="2858"/>
      <c r="CDK21" s="2858"/>
      <c r="CDL21" s="2858"/>
      <c r="CDM21" s="2858"/>
      <c r="CDN21" s="2858"/>
      <c r="CDO21" s="2858"/>
      <c r="CDP21" s="2858"/>
      <c r="CDQ21" s="2858"/>
      <c r="CDR21" s="2858"/>
      <c r="CDS21" s="2858"/>
      <c r="CDT21" s="2858"/>
      <c r="CDU21" s="2858"/>
      <c r="CDV21" s="2858"/>
      <c r="CDW21" s="2858"/>
      <c r="CDX21" s="2858"/>
      <c r="CDY21" s="2858"/>
      <c r="CDZ21" s="2858"/>
      <c r="CEA21" s="2858"/>
      <c r="CEB21" s="2858"/>
      <c r="CEC21" s="2858"/>
      <c r="CED21" s="2858"/>
      <c r="CEE21" s="2858"/>
      <c r="CEF21" s="2858"/>
      <c r="CEG21" s="2858"/>
      <c r="CEH21" s="2858"/>
      <c r="CEI21" s="2858"/>
      <c r="CEJ21" s="2858"/>
      <c r="CEK21" s="2858"/>
      <c r="CEL21" s="2858"/>
      <c r="CEM21" s="2858"/>
      <c r="CEN21" s="2858"/>
      <c r="CEO21" s="2858"/>
      <c r="CEP21" s="2858"/>
      <c r="CEQ21" s="2858"/>
      <c r="CER21" s="2858"/>
      <c r="CES21" s="2858"/>
      <c r="CET21" s="2858"/>
      <c r="CEU21" s="2858"/>
      <c r="CEV21" s="2858"/>
      <c r="CEW21" s="2858"/>
      <c r="CEX21" s="2858"/>
      <c r="CEY21" s="2858"/>
      <c r="CEZ21" s="2858"/>
      <c r="CFA21" s="2858"/>
      <c r="CFB21" s="2858"/>
      <c r="CFC21" s="2858"/>
      <c r="CFD21" s="2858"/>
      <c r="CFE21" s="2858"/>
      <c r="CFF21" s="2858"/>
      <c r="CFG21" s="2858"/>
      <c r="CFH21" s="2858"/>
      <c r="CFI21" s="2858"/>
      <c r="CFJ21" s="2858"/>
      <c r="CFK21" s="2858"/>
      <c r="CFL21" s="2858"/>
      <c r="CFM21" s="2858"/>
      <c r="CFN21" s="2858"/>
      <c r="CFO21" s="2858"/>
      <c r="CFP21" s="2858"/>
      <c r="CFQ21" s="2858"/>
      <c r="CFR21" s="2858"/>
      <c r="CFS21" s="2858"/>
      <c r="CFT21" s="2858"/>
      <c r="CFU21" s="2858"/>
      <c r="CFV21" s="2858"/>
      <c r="CFW21" s="2858"/>
      <c r="CFX21" s="2858"/>
      <c r="CFY21" s="2858"/>
      <c r="CFZ21" s="2858"/>
      <c r="CGA21" s="2858"/>
      <c r="CGB21" s="2858"/>
      <c r="CGC21" s="2858"/>
      <c r="CGD21" s="2858"/>
      <c r="CGE21" s="2858"/>
      <c r="CGF21" s="2858"/>
      <c r="CGG21" s="2858"/>
      <c r="CGH21" s="2858"/>
      <c r="CGI21" s="2858"/>
      <c r="CGJ21" s="2858"/>
      <c r="CGK21" s="2858"/>
      <c r="CGL21" s="2858"/>
      <c r="CGM21" s="2858"/>
      <c r="CGN21" s="2858"/>
      <c r="CGO21" s="2858"/>
      <c r="CGP21" s="2858"/>
      <c r="CGQ21" s="2858"/>
      <c r="CGR21" s="2858"/>
      <c r="CGS21" s="2858"/>
      <c r="CGT21" s="2858"/>
      <c r="CGU21" s="2858"/>
      <c r="CGV21" s="2858"/>
      <c r="CGW21" s="2858"/>
      <c r="CGX21" s="2858"/>
      <c r="CGY21" s="2858"/>
      <c r="CGZ21" s="2858"/>
      <c r="CHA21" s="2858"/>
      <c r="CHB21" s="2858"/>
      <c r="CHC21" s="2858"/>
      <c r="CHD21" s="2858"/>
      <c r="CHE21" s="2858"/>
      <c r="CHF21" s="2858"/>
      <c r="CHG21" s="2858"/>
      <c r="CHH21" s="2858"/>
      <c r="CHI21" s="2858"/>
      <c r="CHJ21" s="2858"/>
      <c r="CHK21" s="2858"/>
      <c r="CHL21" s="2858"/>
      <c r="CHM21" s="2858"/>
      <c r="CHN21" s="2858"/>
      <c r="CHO21" s="2858"/>
      <c r="CHP21" s="2858"/>
      <c r="CHQ21" s="2858"/>
      <c r="CHR21" s="2858"/>
      <c r="CHS21" s="2858"/>
      <c r="CHT21" s="2858"/>
      <c r="CHU21" s="2858"/>
      <c r="CHV21" s="2858"/>
      <c r="CHW21" s="2858"/>
      <c r="CHX21" s="2858"/>
      <c r="CHY21" s="2858"/>
      <c r="CHZ21" s="2858"/>
      <c r="CIA21" s="2858"/>
      <c r="CIB21" s="2858"/>
      <c r="CIC21" s="2858"/>
      <c r="CID21" s="2858"/>
      <c r="CIE21" s="2858"/>
      <c r="CIF21" s="2858"/>
      <c r="CIG21" s="2858"/>
      <c r="CIH21" s="2858"/>
      <c r="CII21" s="2858"/>
      <c r="CIJ21" s="2858"/>
      <c r="CIK21" s="2858"/>
      <c r="CIL21" s="2858"/>
      <c r="CIM21" s="2858"/>
      <c r="CIN21" s="2858"/>
      <c r="CIO21" s="2858"/>
      <c r="CIP21" s="2858"/>
      <c r="CIQ21" s="2858"/>
      <c r="CIR21" s="2858"/>
      <c r="CIS21" s="2858"/>
      <c r="CIT21" s="2858"/>
      <c r="CIU21" s="2858"/>
      <c r="CIV21" s="2858"/>
      <c r="CIW21" s="2858"/>
      <c r="CIX21" s="2858"/>
      <c r="CIY21" s="2858"/>
      <c r="CIZ21" s="2858"/>
      <c r="CJA21" s="2858"/>
      <c r="CJB21" s="2858"/>
      <c r="CJC21" s="2858"/>
      <c r="CJD21" s="2858"/>
      <c r="CJE21" s="2858"/>
      <c r="CJF21" s="2858"/>
      <c r="CJG21" s="2858"/>
      <c r="CJH21" s="2858"/>
      <c r="CJI21" s="2858"/>
      <c r="CJJ21" s="2858"/>
      <c r="CJK21" s="2858"/>
      <c r="CJL21" s="2858"/>
      <c r="CJM21" s="2858"/>
      <c r="CJN21" s="2858"/>
      <c r="CJO21" s="2858"/>
      <c r="CJP21" s="2858"/>
      <c r="CJQ21" s="2858"/>
      <c r="CJR21" s="2858"/>
      <c r="CJS21" s="2858"/>
      <c r="CJT21" s="2858"/>
      <c r="CJU21" s="2858"/>
      <c r="CJV21" s="2858"/>
      <c r="CJW21" s="2858"/>
      <c r="CJX21" s="2858"/>
      <c r="CJY21" s="2858"/>
      <c r="CJZ21" s="2858"/>
      <c r="CKA21" s="2858"/>
      <c r="CKB21" s="2858"/>
      <c r="CKC21" s="2858"/>
      <c r="CKD21" s="2858"/>
      <c r="CKE21" s="2858"/>
      <c r="CKF21" s="2858"/>
      <c r="CKG21" s="2858"/>
      <c r="CKH21" s="2858"/>
      <c r="CKI21" s="2858"/>
      <c r="CKJ21" s="2858"/>
      <c r="CKK21" s="2858"/>
      <c r="CKL21" s="2858"/>
      <c r="CKM21" s="2858"/>
      <c r="CKN21" s="2858"/>
      <c r="CKO21" s="2858"/>
      <c r="CKP21" s="2858"/>
      <c r="CKQ21" s="2858"/>
      <c r="CKR21" s="2858"/>
      <c r="CKS21" s="2858"/>
      <c r="CKT21" s="2858"/>
      <c r="CKU21" s="2858"/>
      <c r="CKV21" s="2858"/>
      <c r="CKW21" s="2858"/>
      <c r="CKX21" s="2858"/>
      <c r="CKY21" s="2858"/>
      <c r="CKZ21" s="2858"/>
      <c r="CLA21" s="2858"/>
      <c r="CLB21" s="2858"/>
      <c r="CLC21" s="2858"/>
      <c r="CLD21" s="2858"/>
      <c r="CLE21" s="2858"/>
      <c r="CLF21" s="2858"/>
      <c r="CLG21" s="2858"/>
      <c r="CLH21" s="2858"/>
      <c r="CLI21" s="2858"/>
      <c r="CLJ21" s="2858"/>
      <c r="CLK21" s="2858"/>
      <c r="CLL21" s="2858"/>
      <c r="CLM21" s="2858"/>
      <c r="CLN21" s="2858"/>
      <c r="CLO21" s="2858"/>
      <c r="CLP21" s="2858"/>
      <c r="CLQ21" s="2858"/>
      <c r="CLR21" s="2858"/>
      <c r="CLS21" s="2858"/>
      <c r="CLT21" s="2858"/>
      <c r="CLU21" s="2858"/>
      <c r="CLV21" s="2858"/>
      <c r="CLW21" s="2858"/>
    </row>
    <row r="22" spans="1:2363" ht="15" customHeight="1" x14ac:dyDescent="0.25">
      <c r="A22" s="3860"/>
      <c r="B22" s="3873"/>
      <c r="C22" s="3269">
        <v>4</v>
      </c>
      <c r="D22" s="3270"/>
      <c r="E22" s="2726"/>
      <c r="F22" s="1799"/>
      <c r="G22" s="1800"/>
      <c r="H22" s="3271"/>
      <c r="I22" s="2008"/>
      <c r="J22" s="1805"/>
      <c r="K22" s="3271"/>
      <c r="L22" s="3272"/>
      <c r="M22" s="1799"/>
      <c r="N22" s="3203">
        <f>+F22+I22+L22</f>
        <v>0</v>
      </c>
      <c r="O22" s="2000">
        <f>+I22+F22</f>
        <v>0</v>
      </c>
      <c r="P22" s="1819">
        <f>3339384/5027.05*O22</f>
        <v>0</v>
      </c>
      <c r="Q22" s="1815">
        <f>1301262/5027.05*O22</f>
        <v>0</v>
      </c>
      <c r="R22" s="3273">
        <f>32889115.33/5027.05*O22</f>
        <v>0</v>
      </c>
      <c r="S22" s="3273">
        <f>337500/5027.05*O22</f>
        <v>0</v>
      </c>
      <c r="T22" s="2909"/>
      <c r="U22" s="1842">
        <f>4063593.14/5027.05*O22</f>
        <v>0</v>
      </c>
      <c r="V22" s="2369">
        <f>U22+R22+Q22+P22+S22+T22</f>
        <v>0</v>
      </c>
      <c r="W22" s="3274"/>
      <c r="X22" s="3275"/>
      <c r="Y22" s="2929"/>
      <c r="Z22" s="3212"/>
      <c r="AA22" s="1851"/>
      <c r="AB22" s="1894"/>
      <c r="AC22" s="1854"/>
      <c r="AD22" s="1897"/>
      <c r="AE22" s="1897"/>
      <c r="AF22" s="1893"/>
      <c r="AG22" s="2870"/>
      <c r="AH22" s="1993">
        <v>0</v>
      </c>
      <c r="AI22" s="3424"/>
      <c r="AJ22" s="1851"/>
      <c r="AK22" s="2453">
        <f>AI22+AJ22</f>
        <v>0</v>
      </c>
      <c r="AL22" s="2678">
        <v>0</v>
      </c>
      <c r="AM22" s="3215">
        <v>0</v>
      </c>
      <c r="AN22" s="2104">
        <f t="shared" si="22"/>
        <v>0</v>
      </c>
      <c r="AO22" s="3276"/>
      <c r="AP22" s="2684"/>
      <c r="AQ22" s="2684"/>
      <c r="AR22" s="2684"/>
      <c r="AS22" s="2165">
        <f t="shared" si="27"/>
        <v>0</v>
      </c>
      <c r="AT22" s="1836"/>
      <c r="AU22" s="1835"/>
      <c r="AV22" s="1846"/>
      <c r="AW22" s="2495">
        <f t="shared" ref="AW22:AW24" si="30">AU22+AV22</f>
        <v>0</v>
      </c>
      <c r="AX22" s="3298"/>
      <c r="AY22" s="3301"/>
      <c r="AZ22" s="2104">
        <f t="shared" ref="AZ22:AZ24" si="31">AX22+AY22</f>
        <v>0</v>
      </c>
      <c r="BA22" s="3278">
        <v>0</v>
      </c>
      <c r="BB22" s="3075">
        <v>0</v>
      </c>
      <c r="BC22" s="3075">
        <v>0</v>
      </c>
      <c r="BD22" s="3075">
        <v>0</v>
      </c>
      <c r="BE22" s="3083">
        <f t="shared" si="25"/>
        <v>0</v>
      </c>
      <c r="BF22" s="1836"/>
      <c r="BG22" s="1836">
        <v>0</v>
      </c>
      <c r="BH22" s="1846">
        <v>0</v>
      </c>
      <c r="BI22" s="3218">
        <f t="shared" ref="BI22" si="32">BG22+BH22</f>
        <v>0</v>
      </c>
      <c r="BJ22" s="3428">
        <f t="shared" si="28"/>
        <v>0</v>
      </c>
      <c r="BK22" s="1851">
        <v>0</v>
      </c>
      <c r="BL22" s="3412">
        <f t="shared" ref="BL22:BL23" si="33">BJ22-BK22</f>
        <v>0</v>
      </c>
      <c r="BM22" s="3443">
        <f>AD22+AO22</f>
        <v>0</v>
      </c>
      <c r="BN22" s="3454">
        <f t="shared" si="23"/>
        <v>0</v>
      </c>
      <c r="BO22" s="3455">
        <f t="shared" si="23"/>
        <v>0</v>
      </c>
      <c r="BP22" s="3312">
        <f t="shared" si="23"/>
        <v>0</v>
      </c>
      <c r="BQ22" s="3486">
        <f t="shared" si="29"/>
        <v>0</v>
      </c>
      <c r="BR22" s="3459">
        <f t="shared" si="24"/>
        <v>0</v>
      </c>
      <c r="BS22" s="1858">
        <f t="shared" si="24"/>
        <v>0</v>
      </c>
      <c r="BT22" s="3462">
        <f t="shared" si="26"/>
        <v>0</v>
      </c>
      <c r="BU22" s="3152"/>
      <c r="BV22" s="3066"/>
      <c r="BW22" s="3066"/>
      <c r="BX22" s="3066"/>
      <c r="BY22" s="3152"/>
      <c r="BZ22" s="3152"/>
      <c r="CA22" s="3156"/>
      <c r="CB22" s="3156"/>
      <c r="CC22" s="3156"/>
      <c r="CD22" s="3156"/>
      <c r="CE22" s="3156"/>
      <c r="CF22" s="3156"/>
      <c r="CG22" s="3156"/>
      <c r="CH22" s="1050"/>
      <c r="CI22" s="2858"/>
      <c r="CJ22" s="175"/>
      <c r="CK22" s="2858"/>
      <c r="CL22" s="175"/>
      <c r="CM22" s="2858"/>
      <c r="CN22" s="175"/>
      <c r="CO22" s="2858"/>
      <c r="CP22" s="175"/>
      <c r="CQ22" s="2858"/>
      <c r="CR22" s="2858"/>
      <c r="CS22" s="2858"/>
      <c r="CT22" s="2858"/>
      <c r="CU22" s="175"/>
      <c r="CV22" s="2858"/>
      <c r="CW22" s="2858"/>
      <c r="CX22" s="2858"/>
      <c r="CY22" s="2858"/>
      <c r="CZ22" s="2858"/>
      <c r="DA22" s="2858"/>
      <c r="DB22" s="2858"/>
      <c r="DC22" s="2858"/>
      <c r="DD22" s="2858"/>
      <c r="DE22" s="2858"/>
      <c r="DF22" s="2858"/>
      <c r="DG22" s="2858"/>
      <c r="DH22" s="2858"/>
      <c r="DI22" s="2858"/>
      <c r="DJ22" s="2858"/>
      <c r="DK22" s="2858"/>
      <c r="DL22" s="2858"/>
      <c r="DM22" s="2858"/>
      <c r="DN22" s="2858"/>
      <c r="DO22" s="2858"/>
      <c r="DP22" s="2858"/>
      <c r="DQ22" s="2858"/>
      <c r="DR22" s="2858"/>
      <c r="DS22" s="2858"/>
      <c r="DT22" s="2858"/>
      <c r="DU22" s="2858"/>
      <c r="DV22" s="2858"/>
      <c r="DW22" s="2858"/>
      <c r="DX22" s="2858"/>
      <c r="DY22" s="2858"/>
      <c r="DZ22" s="2858"/>
      <c r="EA22" s="2858"/>
      <c r="EB22" s="2858"/>
      <c r="EC22" s="2858"/>
      <c r="ED22" s="2858"/>
      <c r="EE22" s="2858"/>
      <c r="EF22" s="2858"/>
      <c r="EG22" s="2858"/>
      <c r="EH22" s="2858"/>
      <c r="EI22" s="2858"/>
      <c r="EJ22" s="2858"/>
      <c r="EK22" s="2858"/>
      <c r="EL22" s="2858"/>
      <c r="EM22" s="2858"/>
      <c r="EN22" s="2858"/>
      <c r="EO22" s="2858"/>
      <c r="EP22" s="2858"/>
      <c r="EQ22" s="2858"/>
      <c r="ER22" s="2858"/>
      <c r="ES22" s="2858"/>
      <c r="ET22" s="2858"/>
      <c r="EU22" s="2858"/>
      <c r="EV22" s="2858"/>
      <c r="EW22" s="2858"/>
      <c r="EX22" s="2858"/>
      <c r="EY22" s="2858"/>
      <c r="EZ22" s="2858"/>
      <c r="FA22" s="2858"/>
      <c r="FB22" s="2858"/>
      <c r="FC22" s="2858"/>
      <c r="FD22" s="2858"/>
      <c r="FE22" s="2858"/>
      <c r="FF22" s="2858"/>
      <c r="FG22" s="2858"/>
      <c r="FH22" s="2858"/>
      <c r="FI22" s="2858"/>
      <c r="FJ22" s="2858"/>
      <c r="FK22" s="2858"/>
      <c r="FL22" s="2858"/>
      <c r="FM22" s="2858"/>
      <c r="FN22" s="2858"/>
      <c r="FO22" s="2858"/>
      <c r="FP22" s="2858"/>
      <c r="FQ22" s="2858"/>
      <c r="FR22" s="2858"/>
      <c r="FS22" s="2858"/>
      <c r="FT22" s="2858"/>
      <c r="FU22" s="2858"/>
      <c r="FV22" s="2858"/>
      <c r="FW22" s="2858"/>
      <c r="FX22" s="2858"/>
      <c r="FY22" s="2858"/>
      <c r="FZ22" s="2858"/>
      <c r="GA22" s="2858"/>
      <c r="GB22" s="2858"/>
      <c r="GC22" s="2858"/>
      <c r="GD22" s="2858"/>
      <c r="GE22" s="2858"/>
      <c r="GF22" s="2858"/>
      <c r="GG22" s="2858"/>
      <c r="GH22" s="2858"/>
      <c r="GI22" s="2858"/>
      <c r="GJ22" s="2858"/>
      <c r="GK22" s="2858"/>
      <c r="GL22" s="2858"/>
      <c r="GM22" s="2858"/>
      <c r="GN22" s="2858"/>
      <c r="GO22" s="2858"/>
      <c r="GP22" s="2858"/>
      <c r="GQ22" s="2858"/>
      <c r="GR22" s="2858"/>
      <c r="GS22" s="2858"/>
      <c r="GT22" s="2858"/>
      <c r="GU22" s="2858"/>
      <c r="GV22" s="2858"/>
      <c r="GW22" s="2858"/>
      <c r="GX22" s="2858"/>
      <c r="GY22" s="2858"/>
      <c r="GZ22" s="2858"/>
      <c r="HA22" s="2858"/>
      <c r="HB22" s="2858"/>
      <c r="HC22" s="2858"/>
      <c r="HD22" s="2858"/>
      <c r="HE22" s="2858"/>
      <c r="HF22" s="2858"/>
      <c r="HG22" s="2858"/>
      <c r="HH22" s="2858"/>
      <c r="HI22" s="2858"/>
      <c r="HJ22" s="2858"/>
      <c r="HK22" s="2858"/>
      <c r="HL22" s="2858"/>
      <c r="HM22" s="2858"/>
      <c r="HN22" s="2858"/>
      <c r="HO22" s="2858"/>
      <c r="HP22" s="2858"/>
      <c r="HQ22" s="2858"/>
      <c r="HR22" s="2858"/>
      <c r="HS22" s="2858"/>
      <c r="HT22" s="2858"/>
      <c r="HU22" s="2858"/>
      <c r="HV22" s="2858"/>
      <c r="HW22" s="2858"/>
      <c r="HX22" s="2858"/>
      <c r="HY22" s="2858"/>
      <c r="HZ22" s="2858"/>
      <c r="IA22" s="2858"/>
      <c r="IB22" s="2858"/>
      <c r="IC22" s="2858"/>
      <c r="ID22" s="2858"/>
      <c r="IE22" s="2858"/>
      <c r="IF22" s="2858"/>
      <c r="IG22" s="2858"/>
      <c r="IH22" s="2858"/>
      <c r="II22" s="2858"/>
      <c r="IJ22" s="2858"/>
      <c r="IK22" s="2858"/>
      <c r="IL22" s="2858"/>
      <c r="IM22" s="2858"/>
      <c r="IN22" s="2858"/>
      <c r="IO22" s="2858"/>
      <c r="IP22" s="2858"/>
      <c r="IQ22" s="2858"/>
      <c r="IR22" s="2858"/>
      <c r="IS22" s="2858"/>
      <c r="IT22" s="2858"/>
      <c r="IU22" s="2858"/>
      <c r="IV22" s="2858"/>
      <c r="IW22" s="2858"/>
      <c r="IX22" s="2858"/>
      <c r="IY22" s="2858"/>
      <c r="IZ22" s="2858"/>
      <c r="JA22" s="2858"/>
      <c r="JB22" s="2858"/>
      <c r="JC22" s="2858"/>
      <c r="JD22" s="2858"/>
      <c r="JE22" s="2858"/>
      <c r="JF22" s="2858"/>
      <c r="JG22" s="2858"/>
      <c r="JH22" s="2858"/>
      <c r="JI22" s="2858"/>
      <c r="JJ22" s="2858"/>
      <c r="JK22" s="2858"/>
      <c r="JL22" s="2858"/>
      <c r="JM22" s="2858"/>
      <c r="JN22" s="2858"/>
      <c r="JO22" s="2858"/>
      <c r="JP22" s="2858"/>
      <c r="JQ22" s="2858"/>
      <c r="JR22" s="2858"/>
      <c r="JS22" s="2858"/>
      <c r="JT22" s="2858"/>
      <c r="JU22" s="2858"/>
      <c r="JV22" s="2858"/>
      <c r="JW22" s="2858"/>
      <c r="JX22" s="2858"/>
      <c r="JY22" s="2858"/>
      <c r="JZ22" s="2858"/>
      <c r="KA22" s="2858"/>
      <c r="KB22" s="2858"/>
      <c r="KC22" s="2858"/>
      <c r="KD22" s="2858"/>
      <c r="KE22" s="2858"/>
      <c r="KF22" s="2858"/>
      <c r="KG22" s="2858"/>
      <c r="KH22" s="2858"/>
      <c r="KI22" s="2858"/>
      <c r="KJ22" s="2858"/>
      <c r="KK22" s="2858"/>
      <c r="KL22" s="2858"/>
      <c r="KM22" s="2858"/>
      <c r="KN22" s="2858"/>
      <c r="KO22" s="2858"/>
      <c r="KP22" s="2858"/>
      <c r="KQ22" s="2858"/>
      <c r="KR22" s="2858"/>
      <c r="KS22" s="2858"/>
      <c r="KT22" s="2858"/>
      <c r="KU22" s="2858"/>
      <c r="KV22" s="2858"/>
      <c r="KW22" s="2858"/>
      <c r="KX22" s="2858"/>
      <c r="KY22" s="2858"/>
      <c r="KZ22" s="2858"/>
      <c r="LA22" s="2858"/>
      <c r="LB22" s="2858"/>
      <c r="LC22" s="2858"/>
      <c r="LD22" s="2858"/>
      <c r="LE22" s="2858"/>
      <c r="LF22" s="2858"/>
      <c r="LG22" s="2858"/>
      <c r="LH22" s="2858"/>
      <c r="LI22" s="2858"/>
      <c r="LJ22" s="2858"/>
      <c r="LK22" s="2858"/>
      <c r="LL22" s="2858"/>
      <c r="LM22" s="2858"/>
      <c r="LN22" s="2858"/>
      <c r="LO22" s="2858"/>
      <c r="LP22" s="2858"/>
      <c r="LQ22" s="2858"/>
      <c r="LR22" s="2858"/>
      <c r="LS22" s="2858"/>
      <c r="LT22" s="2858"/>
      <c r="LU22" s="2858"/>
      <c r="LV22" s="2858"/>
      <c r="LW22" s="2858"/>
      <c r="LX22" s="2858"/>
      <c r="LY22" s="2858"/>
      <c r="LZ22" s="2858"/>
      <c r="MA22" s="2858"/>
      <c r="MB22" s="2858"/>
      <c r="MC22" s="2858"/>
      <c r="MD22" s="2858"/>
      <c r="ME22" s="2858"/>
      <c r="MF22" s="2858"/>
      <c r="MG22" s="2858"/>
      <c r="MH22" s="2858"/>
      <c r="MI22" s="2858"/>
      <c r="MJ22" s="2858"/>
      <c r="MK22" s="2858"/>
      <c r="ML22" s="2858"/>
      <c r="MM22" s="2858"/>
      <c r="MN22" s="2858"/>
      <c r="MO22" s="2858"/>
      <c r="MP22" s="2858"/>
      <c r="MQ22" s="2858"/>
      <c r="MR22" s="2858"/>
      <c r="MS22" s="2858"/>
      <c r="MT22" s="2858"/>
      <c r="MU22" s="2858"/>
      <c r="MV22" s="2858"/>
      <c r="MW22" s="2858"/>
      <c r="MX22" s="2858"/>
      <c r="MY22" s="2858"/>
      <c r="MZ22" s="2858"/>
      <c r="NA22" s="2858"/>
      <c r="NB22" s="2858"/>
      <c r="NC22" s="2858"/>
      <c r="ND22" s="2858"/>
      <c r="NE22" s="2858"/>
      <c r="NF22" s="2858"/>
      <c r="NG22" s="2858"/>
      <c r="NH22" s="2858"/>
      <c r="NI22" s="2858"/>
      <c r="NJ22" s="2858"/>
      <c r="NK22" s="2858"/>
      <c r="NL22" s="2858"/>
      <c r="NM22" s="2858"/>
      <c r="NN22" s="2858"/>
      <c r="NO22" s="2858"/>
      <c r="NP22" s="2858"/>
      <c r="NQ22" s="2858"/>
      <c r="NR22" s="2858"/>
      <c r="NS22" s="2858"/>
      <c r="NT22" s="2858"/>
      <c r="NU22" s="2858"/>
      <c r="NV22" s="2858"/>
      <c r="NW22" s="2858"/>
      <c r="NX22" s="2858"/>
      <c r="NY22" s="2858"/>
      <c r="NZ22" s="2858"/>
      <c r="OA22" s="2858"/>
      <c r="OB22" s="2858"/>
      <c r="OC22" s="2858"/>
      <c r="OD22" s="2858"/>
      <c r="OE22" s="2858"/>
      <c r="OF22" s="2858"/>
      <c r="OG22" s="2858"/>
      <c r="OH22" s="2858"/>
      <c r="OI22" s="2858"/>
      <c r="OJ22" s="2858"/>
      <c r="OK22" s="2858"/>
      <c r="OL22" s="2858"/>
      <c r="OM22" s="2858"/>
      <c r="ON22" s="2858"/>
      <c r="OO22" s="2858"/>
      <c r="OP22" s="2858"/>
      <c r="OQ22" s="2858"/>
      <c r="OR22" s="2858"/>
      <c r="OS22" s="2858"/>
      <c r="OT22" s="2858"/>
      <c r="OU22" s="2858"/>
      <c r="OV22" s="2858"/>
      <c r="OW22" s="2858"/>
      <c r="OX22" s="2858"/>
      <c r="OY22" s="2858"/>
      <c r="OZ22" s="2858"/>
      <c r="PA22" s="2858"/>
      <c r="PB22" s="2858"/>
      <c r="PC22" s="2858"/>
      <c r="PD22" s="2858"/>
      <c r="PE22" s="2858"/>
      <c r="PF22" s="2858"/>
      <c r="PG22" s="2858"/>
      <c r="PH22" s="2858"/>
      <c r="PI22" s="2858"/>
      <c r="PJ22" s="2858"/>
      <c r="PK22" s="2858"/>
      <c r="PL22" s="2858"/>
      <c r="PM22" s="2858"/>
      <c r="PN22" s="2858"/>
      <c r="PO22" s="2858"/>
      <c r="PP22" s="2858"/>
      <c r="PQ22" s="2858"/>
      <c r="PR22" s="2858"/>
      <c r="PS22" s="2858"/>
      <c r="PT22" s="2858"/>
      <c r="PU22" s="2858"/>
      <c r="PV22" s="2858"/>
      <c r="PW22" s="2858"/>
      <c r="PX22" s="2858"/>
      <c r="PY22" s="2858"/>
      <c r="PZ22" s="2858"/>
      <c r="QA22" s="2858"/>
      <c r="QB22" s="2858"/>
      <c r="QC22" s="2858"/>
      <c r="QD22" s="2858"/>
      <c r="QE22" s="2858"/>
      <c r="QF22" s="2858"/>
      <c r="QG22" s="2858"/>
      <c r="QH22" s="2858"/>
      <c r="QI22" s="2858"/>
      <c r="QJ22" s="2858"/>
      <c r="QK22" s="2858"/>
      <c r="QL22" s="2858"/>
      <c r="QM22" s="2858"/>
      <c r="QN22" s="2858"/>
      <c r="QO22" s="2858"/>
      <c r="QP22" s="2858"/>
      <c r="QQ22" s="2858"/>
      <c r="QR22" s="2858"/>
      <c r="QS22" s="2858"/>
      <c r="QT22" s="2858"/>
      <c r="QU22" s="2858"/>
      <c r="QV22" s="2858"/>
      <c r="QW22" s="2858"/>
      <c r="QX22" s="2858"/>
      <c r="QY22" s="2858"/>
      <c r="QZ22" s="2858"/>
      <c r="RA22" s="2858"/>
      <c r="RB22" s="2858"/>
      <c r="RC22" s="2858"/>
      <c r="RD22" s="2858"/>
      <c r="RE22" s="2858"/>
      <c r="RF22" s="2858"/>
      <c r="RG22" s="2858"/>
      <c r="RH22" s="2858"/>
      <c r="RI22" s="2858"/>
      <c r="RJ22" s="2858"/>
      <c r="RK22" s="2858"/>
      <c r="RL22" s="2858"/>
      <c r="RM22" s="2858"/>
      <c r="RN22" s="2858"/>
      <c r="RO22" s="2858"/>
      <c r="RP22" s="2858"/>
      <c r="RQ22" s="2858"/>
      <c r="RR22" s="2858"/>
      <c r="RS22" s="2858"/>
      <c r="RT22" s="2858"/>
      <c r="RU22" s="2858"/>
      <c r="RV22" s="2858"/>
      <c r="RW22" s="2858"/>
      <c r="RX22" s="2858"/>
      <c r="RY22" s="2858"/>
      <c r="RZ22" s="2858"/>
      <c r="SA22" s="2858"/>
      <c r="SB22" s="2858"/>
      <c r="SC22" s="2858"/>
      <c r="SD22" s="2858"/>
      <c r="SE22" s="2858"/>
      <c r="SF22" s="2858"/>
      <c r="SG22" s="2858"/>
      <c r="SH22" s="2858"/>
      <c r="SI22" s="2858"/>
      <c r="SJ22" s="2858"/>
      <c r="SK22" s="2858"/>
      <c r="SL22" s="2858"/>
      <c r="SM22" s="2858"/>
      <c r="SN22" s="2858"/>
      <c r="SO22" s="2858"/>
      <c r="SP22" s="2858"/>
      <c r="SQ22" s="2858"/>
      <c r="SR22" s="2858"/>
      <c r="SS22" s="2858"/>
      <c r="ST22" s="2858"/>
      <c r="SU22" s="2858"/>
      <c r="SV22" s="2858"/>
      <c r="SW22" s="2858"/>
      <c r="SX22" s="2858"/>
      <c r="SY22" s="2858"/>
      <c r="SZ22" s="2858"/>
      <c r="TA22" s="2858"/>
      <c r="TB22" s="2858"/>
      <c r="TC22" s="2858"/>
      <c r="TD22" s="2858"/>
      <c r="TE22" s="2858"/>
      <c r="TF22" s="2858"/>
      <c r="TG22" s="2858"/>
      <c r="TH22" s="2858"/>
      <c r="TI22" s="2858"/>
      <c r="TJ22" s="2858"/>
      <c r="TK22" s="2858"/>
      <c r="TL22" s="2858"/>
      <c r="TM22" s="2858"/>
      <c r="TN22" s="2858"/>
      <c r="TO22" s="2858"/>
      <c r="TP22" s="2858"/>
      <c r="TQ22" s="2858"/>
      <c r="TR22" s="2858"/>
      <c r="TS22" s="2858"/>
      <c r="TT22" s="2858"/>
      <c r="TU22" s="3937"/>
      <c r="TV22" s="3937"/>
      <c r="TW22" s="3937"/>
      <c r="TX22" s="3937"/>
      <c r="TY22" s="3937"/>
      <c r="TZ22" s="3937"/>
      <c r="UA22" s="3937"/>
      <c r="UB22" s="3937"/>
      <c r="UC22" s="3937"/>
      <c r="UD22" s="3937"/>
      <c r="UE22" s="3937"/>
      <c r="UF22" s="3937"/>
      <c r="UG22" s="3937"/>
      <c r="UH22" s="3937"/>
      <c r="UI22" s="3937"/>
      <c r="UJ22" s="3937"/>
      <c r="UK22" s="3937"/>
      <c r="UL22" s="3937"/>
      <c r="UM22" s="3937"/>
      <c r="UN22" s="3937"/>
      <c r="UO22" s="3937"/>
      <c r="UP22" s="2858"/>
      <c r="UQ22" s="2858"/>
      <c r="UR22" s="2858"/>
      <c r="US22" s="2858"/>
      <c r="UT22" s="2858"/>
      <c r="UU22" s="2858"/>
      <c r="UV22" s="2858"/>
      <c r="UW22" s="2858"/>
      <c r="UX22" s="2858"/>
      <c r="UY22" s="2858"/>
      <c r="UZ22" s="2858"/>
      <c r="VA22" s="2858"/>
      <c r="VB22" s="2858"/>
      <c r="VC22" s="2858"/>
      <c r="VD22" s="2858"/>
      <c r="VE22" s="2858"/>
      <c r="VF22" s="2858"/>
      <c r="VG22" s="2858"/>
      <c r="VH22" s="2858"/>
      <c r="VI22" s="2858"/>
      <c r="VJ22" s="2858"/>
      <c r="VK22" s="2858"/>
      <c r="VL22" s="2858"/>
      <c r="VM22" s="2858"/>
      <c r="VN22" s="2858"/>
      <c r="VO22" s="2858"/>
      <c r="VP22" s="2858"/>
      <c r="VQ22" s="2858"/>
      <c r="VR22" s="2858"/>
      <c r="VS22" s="2858"/>
      <c r="VT22" s="2858"/>
      <c r="VU22" s="2858"/>
      <c r="VV22" s="2858"/>
      <c r="VW22" s="2858"/>
      <c r="VX22" s="2858"/>
      <c r="VY22" s="2858"/>
      <c r="VZ22" s="2858"/>
      <c r="WA22" s="2858"/>
      <c r="WB22" s="2858"/>
      <c r="WC22" s="2858"/>
      <c r="WD22" s="2858"/>
      <c r="WE22" s="2858"/>
      <c r="WF22" s="2858"/>
      <c r="WG22" s="2858"/>
      <c r="WH22" s="2858"/>
      <c r="WI22" s="2858"/>
      <c r="WJ22" s="2858"/>
      <c r="WK22" s="2858"/>
      <c r="WL22" s="2858"/>
      <c r="WM22" s="2858"/>
      <c r="WN22" s="2858"/>
      <c r="WO22" s="2858"/>
      <c r="WP22" s="2858"/>
      <c r="WQ22" s="2858"/>
      <c r="WR22" s="2858"/>
      <c r="WS22" s="2858"/>
      <c r="WT22" s="2858"/>
      <c r="WU22" s="2858"/>
      <c r="WV22" s="2858"/>
      <c r="WW22" s="2858"/>
      <c r="WX22" s="2858"/>
      <c r="WY22" s="2858"/>
      <c r="WZ22" s="2858"/>
      <c r="XA22" s="2858"/>
      <c r="XB22" s="2858"/>
      <c r="XC22" s="2858"/>
      <c r="XD22" s="2858"/>
      <c r="XE22" s="2858"/>
      <c r="XF22" s="2858"/>
      <c r="XG22" s="2858"/>
      <c r="XH22" s="2858"/>
      <c r="XI22" s="2858"/>
      <c r="XJ22" s="2858"/>
      <c r="XK22" s="2858"/>
      <c r="XL22" s="2858"/>
      <c r="XM22" s="2858"/>
      <c r="XN22" s="2858"/>
      <c r="XO22" s="2858"/>
      <c r="XP22" s="2858"/>
      <c r="XQ22" s="2858"/>
      <c r="XR22" s="2858"/>
      <c r="XS22" s="2858"/>
      <c r="XT22" s="2858"/>
      <c r="XU22" s="2858"/>
      <c r="XV22" s="2858"/>
      <c r="XW22" s="2858"/>
      <c r="XX22" s="2858"/>
      <c r="XY22" s="2858"/>
      <c r="XZ22" s="2858"/>
      <c r="YA22" s="2858"/>
      <c r="YB22" s="2858"/>
      <c r="YC22" s="2858"/>
      <c r="YD22" s="2858"/>
      <c r="YE22" s="2858"/>
      <c r="YF22" s="2858"/>
      <c r="YG22" s="2858"/>
      <c r="YH22" s="2858"/>
      <c r="YI22" s="2858"/>
      <c r="YJ22" s="2858"/>
      <c r="YK22" s="2858"/>
      <c r="YL22" s="2858"/>
      <c r="YM22" s="2858"/>
      <c r="YN22" s="2858"/>
      <c r="YO22" s="2858"/>
      <c r="YP22" s="2858"/>
      <c r="YQ22" s="2858"/>
      <c r="YR22" s="2858"/>
      <c r="YS22" s="2858"/>
      <c r="YT22" s="2858"/>
      <c r="YU22" s="2858"/>
      <c r="YV22" s="2858"/>
      <c r="YW22" s="2858"/>
      <c r="YX22" s="2858"/>
      <c r="YY22" s="2858"/>
      <c r="YZ22" s="2858"/>
      <c r="ZA22" s="2858"/>
      <c r="ZB22" s="2858"/>
      <c r="ZC22" s="2858"/>
      <c r="ZD22" s="2858"/>
      <c r="ZE22" s="2858"/>
      <c r="ZF22" s="2858"/>
      <c r="ZG22" s="2858"/>
      <c r="ZH22" s="2858"/>
      <c r="ZI22" s="2858"/>
      <c r="ZJ22" s="2858"/>
      <c r="ZK22" s="2858"/>
      <c r="ZL22" s="2858"/>
      <c r="ZM22" s="2858"/>
      <c r="ZN22" s="2858"/>
      <c r="ZO22" s="2858"/>
      <c r="ZP22" s="2858"/>
      <c r="ZQ22" s="2858"/>
      <c r="ZR22" s="2858"/>
      <c r="ZS22" s="2858"/>
      <c r="ZT22" s="2858"/>
      <c r="ZU22" s="2858"/>
      <c r="ZV22" s="2858"/>
      <c r="ZW22" s="2858"/>
      <c r="ZX22" s="2858"/>
      <c r="ZY22" s="2858"/>
      <c r="ZZ22" s="2858"/>
      <c r="AAA22" s="2858"/>
      <c r="AAB22" s="2858"/>
      <c r="AAC22" s="2858"/>
      <c r="AAD22" s="2858"/>
      <c r="AAE22" s="2858"/>
      <c r="AAF22" s="2858"/>
      <c r="AAG22" s="2858"/>
      <c r="AAH22" s="2858"/>
      <c r="AAI22" s="2858"/>
      <c r="AAJ22" s="2858"/>
      <c r="AAK22" s="2858"/>
      <c r="AAL22" s="2858"/>
      <c r="AAM22" s="2858"/>
      <c r="AAN22" s="2858"/>
      <c r="AAO22" s="2858"/>
      <c r="AAP22" s="2858"/>
      <c r="AAQ22" s="2858"/>
      <c r="AAR22" s="2858"/>
      <c r="AAS22" s="2858"/>
      <c r="AAT22" s="2858"/>
      <c r="AAU22" s="2858"/>
      <c r="AAV22" s="2858"/>
      <c r="AAW22" s="2858"/>
      <c r="AAX22" s="2858"/>
      <c r="AAY22" s="2858"/>
      <c r="AAZ22" s="2858"/>
      <c r="ABA22" s="2858"/>
      <c r="ABB22" s="2858"/>
      <c r="ABC22" s="2858"/>
      <c r="ABD22" s="2858"/>
      <c r="ABE22" s="2858"/>
      <c r="ABF22" s="2858"/>
      <c r="ABG22" s="2858"/>
      <c r="ABH22" s="2858"/>
      <c r="ABI22" s="2858"/>
      <c r="ABJ22" s="2858"/>
      <c r="ABK22" s="2858"/>
      <c r="ABL22" s="2858"/>
      <c r="ABM22" s="2858"/>
      <c r="ABN22" s="2858"/>
      <c r="ABO22" s="2858"/>
      <c r="ABP22" s="2858"/>
      <c r="ABQ22" s="2858"/>
      <c r="ABR22" s="2858"/>
      <c r="ABS22" s="2858"/>
      <c r="ABT22" s="2858"/>
      <c r="ABU22" s="2858"/>
      <c r="ABV22" s="2858"/>
      <c r="ABW22" s="2858"/>
      <c r="ABX22" s="2858"/>
      <c r="ABY22" s="2858"/>
      <c r="ABZ22" s="2858"/>
      <c r="ACA22" s="2858"/>
      <c r="ACB22" s="2858"/>
      <c r="ACC22" s="2858"/>
      <c r="ACD22" s="2858"/>
      <c r="ACE22" s="2858"/>
      <c r="ACF22" s="2858"/>
      <c r="ACG22" s="2858"/>
      <c r="ACH22" s="2858"/>
      <c r="ACI22" s="2858"/>
      <c r="ACJ22" s="2858"/>
      <c r="ACK22" s="2858"/>
      <c r="ACL22" s="2858"/>
      <c r="ACM22" s="2858"/>
      <c r="ACN22" s="2858"/>
      <c r="ACO22" s="2858"/>
      <c r="ACP22" s="2858"/>
      <c r="ACQ22" s="2858"/>
      <c r="ACR22" s="2858"/>
      <c r="ACS22" s="2858"/>
      <c r="ACT22" s="2858"/>
      <c r="ACU22" s="2858"/>
      <c r="ACV22" s="2858"/>
      <c r="ACW22" s="2858"/>
      <c r="ACX22" s="2858"/>
      <c r="ACY22" s="2858"/>
      <c r="ACZ22" s="2858"/>
      <c r="ADA22" s="2858"/>
      <c r="ADB22" s="2858"/>
      <c r="ADC22" s="2858"/>
      <c r="ADD22" s="2858"/>
      <c r="ADE22" s="2858"/>
      <c r="ADF22" s="2858"/>
      <c r="ADG22" s="2858"/>
      <c r="ADH22" s="2858"/>
      <c r="ADI22" s="2858"/>
      <c r="ADJ22" s="2858"/>
      <c r="ADK22" s="2858"/>
      <c r="ADL22" s="2858"/>
      <c r="ADM22" s="2858"/>
      <c r="ADN22" s="2858"/>
      <c r="ADO22" s="2858"/>
      <c r="ADP22" s="2858"/>
      <c r="ADQ22" s="2858"/>
      <c r="ADR22" s="2858"/>
      <c r="ADS22" s="2858"/>
      <c r="ADT22" s="2858"/>
      <c r="ADU22" s="2858"/>
      <c r="ADV22" s="2858"/>
      <c r="ADW22" s="2858"/>
      <c r="ADX22" s="2858"/>
      <c r="ADY22" s="2858"/>
      <c r="ADZ22" s="2858"/>
      <c r="AEA22" s="2858"/>
      <c r="AEB22" s="2858"/>
      <c r="AEC22" s="2858"/>
      <c r="AED22" s="2858"/>
      <c r="AEE22" s="2858"/>
      <c r="AEF22" s="2858"/>
      <c r="AEG22" s="2858"/>
      <c r="AEH22" s="2858"/>
      <c r="AEI22" s="2858"/>
      <c r="AEJ22" s="2858"/>
      <c r="AEK22" s="2858"/>
      <c r="AEL22" s="2858"/>
      <c r="AEM22" s="2858"/>
      <c r="AEN22" s="2858"/>
      <c r="AEO22" s="2858"/>
      <c r="AEP22" s="2858"/>
      <c r="AEQ22" s="2858"/>
      <c r="AER22" s="2858"/>
      <c r="AES22" s="2858"/>
      <c r="AET22" s="2858"/>
      <c r="AEU22" s="2858"/>
      <c r="AEV22" s="2858"/>
      <c r="AEW22" s="2858"/>
      <c r="AEX22" s="2858"/>
      <c r="AEY22" s="2858"/>
      <c r="AEZ22" s="2858"/>
      <c r="AFA22" s="2858"/>
      <c r="AFB22" s="2858"/>
      <c r="AFC22" s="2858"/>
      <c r="AFD22" s="2858"/>
      <c r="AFE22" s="2858"/>
      <c r="AFF22" s="2858"/>
      <c r="AFG22" s="2858"/>
      <c r="AFH22" s="2858"/>
      <c r="AFI22" s="2858"/>
      <c r="AFJ22" s="2858"/>
      <c r="AFK22" s="2858"/>
      <c r="AFL22" s="2858"/>
      <c r="AFM22" s="2858"/>
      <c r="AFN22" s="2858"/>
      <c r="AFO22" s="2858"/>
      <c r="AFP22" s="2858"/>
      <c r="AFQ22" s="2858"/>
      <c r="AFR22" s="2858"/>
      <c r="AFS22" s="2858"/>
      <c r="AFT22" s="2858"/>
      <c r="AFU22" s="2858"/>
      <c r="AFV22" s="2858"/>
      <c r="AFW22" s="2858"/>
      <c r="AFX22" s="2858"/>
      <c r="AFY22" s="2858"/>
      <c r="AFZ22" s="2858"/>
      <c r="AGA22" s="2858"/>
      <c r="AGB22" s="2858"/>
      <c r="AGC22" s="2858"/>
      <c r="AGD22" s="2858"/>
      <c r="AGE22" s="2858"/>
      <c r="AGF22" s="2858"/>
      <c r="AGG22" s="2858"/>
      <c r="AGH22" s="2858"/>
      <c r="AGI22" s="2858"/>
      <c r="AGJ22" s="2858"/>
      <c r="AGK22" s="2858"/>
      <c r="AGL22" s="2858"/>
      <c r="AGM22" s="2858"/>
      <c r="AGN22" s="2858"/>
      <c r="AGO22" s="2858"/>
      <c r="AGP22" s="2858"/>
      <c r="AGQ22" s="2858"/>
      <c r="AGR22" s="2858"/>
      <c r="AGS22" s="2858"/>
      <c r="AGT22" s="2858"/>
      <c r="AGU22" s="2858"/>
      <c r="AGV22" s="2858"/>
      <c r="AGW22" s="2858"/>
      <c r="AGX22" s="2858"/>
      <c r="AGY22" s="2858"/>
      <c r="AGZ22" s="2858"/>
      <c r="AHA22" s="2858"/>
      <c r="AHB22" s="2858"/>
      <c r="AHC22" s="2858"/>
      <c r="AHD22" s="2858"/>
      <c r="AHE22" s="2858"/>
      <c r="AHF22" s="2858"/>
      <c r="AHG22" s="2858"/>
      <c r="AHH22" s="2858"/>
      <c r="AHI22" s="2858"/>
      <c r="AHJ22" s="2858"/>
      <c r="AHK22" s="2858"/>
      <c r="AHL22" s="2858"/>
      <c r="AHM22" s="2858"/>
      <c r="AHN22" s="2858"/>
      <c r="AHO22" s="2858"/>
      <c r="AHP22" s="2858"/>
      <c r="AHQ22" s="2858"/>
      <c r="AHR22" s="2858"/>
      <c r="AHS22" s="2858"/>
      <c r="AHT22" s="2858"/>
      <c r="AHU22" s="2858"/>
      <c r="AHV22" s="2858"/>
      <c r="AHW22" s="2858"/>
      <c r="AHX22" s="2858"/>
      <c r="AHY22" s="2858"/>
      <c r="AHZ22" s="2858"/>
      <c r="AIA22" s="2858"/>
      <c r="AIB22" s="2858"/>
      <c r="AIC22" s="2858"/>
      <c r="AID22" s="2858"/>
      <c r="AIE22" s="2858"/>
      <c r="AIF22" s="2858"/>
      <c r="AIG22" s="2858"/>
      <c r="AIH22" s="2858"/>
      <c r="AII22" s="2858"/>
      <c r="AIJ22" s="2858"/>
      <c r="AIK22" s="2858"/>
      <c r="AIL22" s="2858"/>
      <c r="AIM22" s="2858"/>
      <c r="AIN22" s="2858"/>
      <c r="AIO22" s="2858"/>
      <c r="AIP22" s="2858"/>
      <c r="AIQ22" s="2858"/>
      <c r="AIR22" s="2858"/>
      <c r="AIS22" s="2858"/>
      <c r="AIT22" s="2858"/>
      <c r="AIU22" s="2858"/>
      <c r="AIV22" s="2858"/>
      <c r="AIW22" s="2858"/>
      <c r="AIX22" s="2858"/>
      <c r="AIY22" s="2858"/>
      <c r="AIZ22" s="2858"/>
      <c r="AJA22" s="2858"/>
      <c r="AJB22" s="2858"/>
      <c r="AJC22" s="2858"/>
      <c r="AJD22" s="2858"/>
      <c r="AJE22" s="2858"/>
      <c r="AJF22" s="2858"/>
      <c r="AJG22" s="2858"/>
      <c r="AJH22" s="2858"/>
      <c r="AJI22" s="2858"/>
      <c r="AJJ22" s="2858"/>
      <c r="AJK22" s="2858"/>
      <c r="AJL22" s="2858"/>
      <c r="AJM22" s="2858"/>
      <c r="AJN22" s="2858"/>
      <c r="AJO22" s="2858"/>
      <c r="AJP22" s="2858"/>
      <c r="AJQ22" s="2858"/>
      <c r="AJR22" s="2858"/>
      <c r="AJS22" s="2858"/>
      <c r="AJT22" s="2858"/>
      <c r="AJU22" s="2858"/>
      <c r="AJV22" s="2858"/>
      <c r="AJW22" s="2858"/>
      <c r="AJX22" s="2858"/>
      <c r="AJY22" s="2858"/>
      <c r="AJZ22" s="2858"/>
      <c r="AKA22" s="2858"/>
      <c r="AKB22" s="2858"/>
      <c r="AKC22" s="2858"/>
      <c r="AKD22" s="2858"/>
      <c r="AKE22" s="2858"/>
      <c r="AKF22" s="2858"/>
      <c r="AKG22" s="2858"/>
      <c r="AKH22" s="2858"/>
      <c r="AKI22" s="2858"/>
      <c r="AKJ22" s="2858"/>
      <c r="AKK22" s="2858"/>
      <c r="AKL22" s="2858"/>
      <c r="AKM22" s="2858"/>
      <c r="AKN22" s="2858"/>
      <c r="AKO22" s="2858"/>
      <c r="AKP22" s="2858"/>
      <c r="AKQ22" s="2858"/>
      <c r="AKR22" s="2858"/>
      <c r="AKS22" s="2858"/>
      <c r="AKT22" s="2858"/>
      <c r="AKU22" s="2858"/>
      <c r="AKV22" s="2858"/>
      <c r="AKW22" s="2858"/>
      <c r="AKX22" s="2858"/>
      <c r="AKY22" s="2858"/>
      <c r="AKZ22" s="2858"/>
      <c r="ALA22" s="2858"/>
      <c r="ALB22" s="2858"/>
      <c r="ALC22" s="2858"/>
      <c r="ALD22" s="2858"/>
      <c r="ALE22" s="2858"/>
      <c r="ALF22" s="2858"/>
      <c r="ALG22" s="2858"/>
      <c r="ALH22" s="2858"/>
      <c r="ALI22" s="2858"/>
      <c r="ALJ22" s="2858"/>
      <c r="ALK22" s="2858"/>
      <c r="ALL22" s="2858"/>
      <c r="ALM22" s="2858"/>
      <c r="ALN22" s="2858"/>
      <c r="ALO22" s="2858"/>
      <c r="ALP22" s="2858"/>
      <c r="ALQ22" s="2858"/>
      <c r="ALR22" s="2858"/>
      <c r="ALS22" s="2858"/>
      <c r="ALT22" s="2858"/>
      <c r="ALU22" s="2858"/>
      <c r="ALV22" s="2858"/>
      <c r="ALW22" s="2858"/>
      <c r="ALX22" s="2858"/>
      <c r="ALY22" s="2858"/>
      <c r="ALZ22" s="2858"/>
      <c r="AMA22" s="2858"/>
      <c r="AMB22" s="2858"/>
      <c r="AMC22" s="2858"/>
      <c r="AMD22" s="2858"/>
      <c r="AME22" s="2858"/>
      <c r="AMF22" s="2858"/>
      <c r="AMG22" s="2858"/>
      <c r="AMH22" s="2858"/>
      <c r="AMI22" s="2858"/>
      <c r="AMJ22" s="2858"/>
      <c r="AMK22" s="2858"/>
      <c r="AML22" s="2858"/>
      <c r="AMM22" s="2858"/>
      <c r="AMN22" s="2858"/>
      <c r="AMO22" s="2858"/>
      <c r="AMP22" s="2858"/>
      <c r="AMQ22" s="2858"/>
      <c r="AMR22" s="2858"/>
      <c r="AMS22" s="2858"/>
      <c r="AMT22" s="2858"/>
      <c r="AMU22" s="2858"/>
      <c r="AMV22" s="2858"/>
      <c r="AMW22" s="2858"/>
      <c r="AMX22" s="2858"/>
      <c r="AMY22" s="2858"/>
      <c r="AMZ22" s="2858"/>
      <c r="ANA22" s="2858"/>
      <c r="ANB22" s="2858"/>
      <c r="ANC22" s="2858"/>
      <c r="AND22" s="2858"/>
      <c r="ANE22" s="2858"/>
      <c r="ANF22" s="2858"/>
      <c r="ANG22" s="2858"/>
      <c r="ANH22" s="2858"/>
      <c r="ANI22" s="2858"/>
      <c r="ANJ22" s="2858"/>
      <c r="ANK22" s="2858"/>
      <c r="ANL22" s="2858"/>
      <c r="ANM22" s="2858"/>
      <c r="ANN22" s="2858"/>
      <c r="ANO22" s="2858"/>
      <c r="ANP22" s="2858"/>
      <c r="ANQ22" s="2858"/>
      <c r="ANR22" s="2858"/>
      <c r="ANS22" s="2858"/>
      <c r="ANT22" s="2858"/>
      <c r="ANU22" s="2858"/>
      <c r="ANV22" s="2858"/>
      <c r="ANW22" s="2858"/>
      <c r="ANX22" s="2858"/>
      <c r="ANY22" s="2858"/>
      <c r="ANZ22" s="2858"/>
      <c r="AOA22" s="2858"/>
      <c r="AOB22" s="2858"/>
      <c r="AOC22" s="2858"/>
      <c r="AOD22" s="2858"/>
      <c r="AOE22" s="2858"/>
      <c r="AOF22" s="2858"/>
      <c r="AOG22" s="2858"/>
      <c r="AOH22" s="2858"/>
      <c r="AOI22" s="2858"/>
      <c r="AOJ22" s="2858"/>
      <c r="AOK22" s="2858"/>
      <c r="AOL22" s="2858"/>
      <c r="AOM22" s="2858"/>
      <c r="AON22" s="2858"/>
      <c r="AOO22" s="2858"/>
      <c r="AOP22" s="2858"/>
      <c r="AOQ22" s="2858"/>
      <c r="AOR22" s="2858"/>
      <c r="AOS22" s="2858"/>
      <c r="AOT22" s="2858"/>
      <c r="AOU22" s="2858"/>
      <c r="AOV22" s="2858"/>
      <c r="AOW22" s="2858"/>
      <c r="AOX22" s="2858"/>
      <c r="AOY22" s="2858"/>
      <c r="AOZ22" s="2858"/>
      <c r="APA22" s="2858"/>
      <c r="APB22" s="2858"/>
      <c r="APC22" s="2858"/>
      <c r="APD22" s="2858"/>
      <c r="APE22" s="2858"/>
      <c r="APF22" s="2858"/>
      <c r="APG22" s="2858"/>
      <c r="APH22" s="2858"/>
      <c r="API22" s="2858"/>
      <c r="APJ22" s="2858"/>
      <c r="APK22" s="2858"/>
      <c r="APL22" s="2858"/>
      <c r="APM22" s="2858"/>
      <c r="APN22" s="2858"/>
      <c r="APO22" s="2858"/>
      <c r="APP22" s="2858"/>
      <c r="APQ22" s="2858"/>
      <c r="APR22" s="2858"/>
      <c r="APS22" s="2858"/>
      <c r="APT22" s="2858"/>
      <c r="APU22" s="2858"/>
      <c r="APV22" s="2858"/>
      <c r="APW22" s="2858"/>
      <c r="APX22" s="2858"/>
      <c r="APY22" s="2858"/>
      <c r="APZ22" s="2858"/>
      <c r="AQA22" s="2858"/>
      <c r="AQB22" s="2858"/>
      <c r="AQC22" s="2858"/>
      <c r="AQD22" s="2858"/>
      <c r="AQE22" s="2858"/>
      <c r="AQF22" s="2858"/>
      <c r="AQG22" s="2858"/>
      <c r="AQH22" s="2858"/>
      <c r="AQI22" s="2858"/>
      <c r="AQJ22" s="2858"/>
      <c r="AQK22" s="2858"/>
      <c r="AQL22" s="2858"/>
      <c r="AQM22" s="2858"/>
      <c r="AQN22" s="2858"/>
      <c r="AQO22" s="2858"/>
      <c r="AQP22" s="2858"/>
      <c r="AQQ22" s="2858"/>
      <c r="AQR22" s="2858"/>
      <c r="AQS22" s="2858"/>
      <c r="AQT22" s="2858"/>
      <c r="AQU22" s="2858"/>
      <c r="AQV22" s="2858"/>
      <c r="AQW22" s="2858"/>
      <c r="AQX22" s="2858"/>
      <c r="AQY22" s="2858"/>
      <c r="AQZ22" s="2858"/>
      <c r="ARA22" s="2858"/>
      <c r="ARB22" s="2858"/>
      <c r="ARC22" s="2858"/>
      <c r="ARD22" s="2858"/>
      <c r="ARE22" s="2858"/>
      <c r="ARF22" s="2858"/>
      <c r="ARG22" s="2858"/>
      <c r="ARH22" s="2858"/>
      <c r="ARI22" s="2858"/>
      <c r="ARJ22" s="2858"/>
      <c r="ARK22" s="2858"/>
      <c r="ARL22" s="2858"/>
      <c r="ARM22" s="2858"/>
      <c r="ARN22" s="2858"/>
      <c r="ARO22" s="2858"/>
      <c r="ARP22" s="2858"/>
      <c r="ARQ22" s="2858"/>
      <c r="ARR22" s="2858"/>
      <c r="ARS22" s="2858"/>
      <c r="ART22" s="2858"/>
      <c r="ARU22" s="2858"/>
      <c r="ARV22" s="2858"/>
      <c r="ARW22" s="2858"/>
      <c r="ARX22" s="2858"/>
      <c r="ARY22" s="2858"/>
      <c r="ARZ22" s="2858"/>
      <c r="ASA22" s="2858"/>
      <c r="ASB22" s="2858"/>
      <c r="ASC22" s="2858"/>
      <c r="ASD22" s="2858"/>
      <c r="ASE22" s="2858"/>
      <c r="ASF22" s="2858"/>
      <c r="ASG22" s="2858"/>
      <c r="ASH22" s="2858"/>
      <c r="ASI22" s="2858"/>
      <c r="ASJ22" s="2858"/>
      <c r="ASK22" s="2858"/>
      <c r="ASL22" s="2858"/>
      <c r="ASM22" s="2858"/>
      <c r="ASN22" s="2858"/>
      <c r="ASO22" s="2858"/>
      <c r="ASP22" s="2858"/>
      <c r="ASQ22" s="2858"/>
      <c r="ASR22" s="2858"/>
      <c r="ASS22" s="2858"/>
      <c r="AST22" s="2858"/>
      <c r="ASU22" s="2858"/>
      <c r="ASV22" s="2858"/>
      <c r="ASW22" s="2858"/>
      <c r="ASX22" s="2858"/>
      <c r="ASY22" s="2858"/>
      <c r="ASZ22" s="2858"/>
      <c r="ATA22" s="2858"/>
      <c r="ATB22" s="2858"/>
      <c r="ATC22" s="2858"/>
      <c r="ATD22" s="2858"/>
      <c r="ATE22" s="2858"/>
      <c r="ATF22" s="2858"/>
      <c r="ATG22" s="2858"/>
      <c r="ATH22" s="2858"/>
      <c r="ATI22" s="2858"/>
      <c r="ATJ22" s="2858"/>
      <c r="ATK22" s="2858"/>
      <c r="ATL22" s="2858"/>
      <c r="ATM22" s="2858"/>
      <c r="ATN22" s="2858"/>
      <c r="ATO22" s="2858"/>
      <c r="ATP22" s="2858"/>
      <c r="ATQ22" s="2858"/>
      <c r="ATR22" s="2858"/>
      <c r="ATS22" s="2858"/>
      <c r="ATT22" s="2858"/>
      <c r="ATU22" s="2858"/>
      <c r="ATV22" s="2858"/>
      <c r="ATW22" s="2858"/>
      <c r="ATX22" s="2858"/>
      <c r="ATY22" s="2858"/>
      <c r="ATZ22" s="2858"/>
      <c r="AUA22" s="2858"/>
      <c r="AUB22" s="2858"/>
      <c r="AUC22" s="2858"/>
      <c r="AUD22" s="2858"/>
      <c r="AUE22" s="2858"/>
      <c r="AUF22" s="2858"/>
      <c r="AUG22" s="2858"/>
      <c r="AUH22" s="2858"/>
      <c r="AUI22" s="2858"/>
      <c r="AUJ22" s="2858"/>
      <c r="AUK22" s="2858"/>
      <c r="AUL22" s="2858"/>
      <c r="AUM22" s="2858"/>
      <c r="AUN22" s="2858"/>
      <c r="AUO22" s="2858"/>
      <c r="AUP22" s="2858"/>
      <c r="AUQ22" s="2858"/>
      <c r="AUR22" s="2858"/>
      <c r="AUS22" s="2858"/>
      <c r="AUT22" s="2858"/>
      <c r="AUU22" s="2858"/>
      <c r="AUV22" s="2858"/>
      <c r="AUW22" s="2858"/>
      <c r="AUX22" s="2858"/>
      <c r="AUY22" s="2858"/>
      <c r="AUZ22" s="2858"/>
      <c r="AVA22" s="2858"/>
      <c r="AVB22" s="2858"/>
      <c r="AVC22" s="2858"/>
      <c r="AVD22" s="2858"/>
      <c r="AVE22" s="2858"/>
      <c r="AVF22" s="2858"/>
      <c r="AVG22" s="2858"/>
      <c r="AVH22" s="2858"/>
      <c r="AVI22" s="2858"/>
      <c r="AVJ22" s="2858"/>
      <c r="AVK22" s="2858"/>
      <c r="AVL22" s="2858"/>
      <c r="AVM22" s="2858"/>
      <c r="AVN22" s="2858"/>
      <c r="AVO22" s="2858"/>
      <c r="AVP22" s="2858"/>
      <c r="AVQ22" s="2858"/>
      <c r="AVR22" s="2858"/>
      <c r="AVS22" s="2858"/>
      <c r="AVT22" s="2858"/>
      <c r="AVU22" s="2858"/>
      <c r="AVV22" s="2858"/>
      <c r="AVW22" s="2858"/>
      <c r="AVX22" s="2858"/>
      <c r="AVY22" s="2858"/>
      <c r="AVZ22" s="2858"/>
      <c r="AWA22" s="2858"/>
      <c r="AWB22" s="2858"/>
      <c r="AWC22" s="2858"/>
      <c r="AWD22" s="2858"/>
      <c r="AWE22" s="2858"/>
      <c r="AWF22" s="2858"/>
      <c r="AWG22" s="2858"/>
      <c r="AWH22" s="2858"/>
      <c r="AWI22" s="2858"/>
      <c r="AWJ22" s="2858"/>
      <c r="AWK22" s="2858"/>
      <c r="AWL22" s="2858"/>
      <c r="AWM22" s="2858"/>
      <c r="AWN22" s="2858"/>
      <c r="AWO22" s="2858"/>
      <c r="AWP22" s="2858"/>
      <c r="AWQ22" s="2858"/>
      <c r="AWR22" s="2858"/>
      <c r="AWS22" s="2858"/>
      <c r="AWT22" s="2858"/>
      <c r="AWU22" s="2858"/>
      <c r="AWV22" s="2858"/>
      <c r="AWW22" s="2858"/>
      <c r="AWX22" s="2858"/>
      <c r="AWY22" s="2858"/>
      <c r="AWZ22" s="2858"/>
      <c r="AXA22" s="2858"/>
      <c r="AXB22" s="2858"/>
      <c r="AXC22" s="2858"/>
      <c r="AXD22" s="2858"/>
      <c r="AXE22" s="2858"/>
      <c r="AXF22" s="2858"/>
      <c r="AXG22" s="2858"/>
      <c r="AXH22" s="2858"/>
      <c r="AXI22" s="2858"/>
      <c r="AXJ22" s="2858"/>
      <c r="AXK22" s="2858"/>
      <c r="AXL22" s="2858"/>
      <c r="AXM22" s="2858"/>
      <c r="AXN22" s="2858"/>
      <c r="AXO22" s="2858"/>
      <c r="AXP22" s="2858"/>
      <c r="AXQ22" s="2858"/>
      <c r="AXR22" s="2858"/>
      <c r="AXS22" s="2858"/>
      <c r="AXT22" s="2858"/>
      <c r="AXU22" s="2858"/>
      <c r="AXV22" s="2858"/>
      <c r="AXW22" s="2858"/>
      <c r="AXX22" s="2858"/>
      <c r="AXY22" s="2858"/>
      <c r="AXZ22" s="2858"/>
      <c r="AYA22" s="2858"/>
      <c r="AYB22" s="2858"/>
      <c r="AYC22" s="2858"/>
      <c r="AYD22" s="2858"/>
      <c r="AYE22" s="2858"/>
      <c r="AYF22" s="2858"/>
      <c r="AYG22" s="2858"/>
      <c r="AYH22" s="2858"/>
      <c r="AYI22" s="2858"/>
      <c r="AYJ22" s="2858"/>
      <c r="AYK22" s="2858"/>
      <c r="AYL22" s="2858"/>
      <c r="AYM22" s="2858"/>
      <c r="AYN22" s="2858"/>
      <c r="AYO22" s="2858"/>
      <c r="AYP22" s="2858"/>
      <c r="AYQ22" s="2858"/>
      <c r="AYR22" s="2858"/>
      <c r="AYS22" s="2858"/>
      <c r="AYT22" s="2858"/>
      <c r="AYU22" s="2858"/>
      <c r="AYV22" s="2858"/>
      <c r="AYW22" s="2858"/>
      <c r="AYX22" s="2858"/>
      <c r="AYY22" s="2858"/>
      <c r="AYZ22" s="2858"/>
      <c r="AZA22" s="2858"/>
      <c r="AZB22" s="2858"/>
      <c r="AZC22" s="2858"/>
      <c r="AZD22" s="2858"/>
      <c r="AZE22" s="2858"/>
      <c r="AZF22" s="2858"/>
      <c r="AZG22" s="2858"/>
      <c r="AZH22" s="2858"/>
      <c r="AZI22" s="2858"/>
      <c r="AZJ22" s="2858"/>
      <c r="AZK22" s="2858"/>
      <c r="AZL22" s="2858"/>
      <c r="AZM22" s="2858"/>
      <c r="AZN22" s="2858"/>
      <c r="AZO22" s="2858"/>
      <c r="AZP22" s="2858"/>
      <c r="AZQ22" s="2858"/>
      <c r="AZR22" s="2858"/>
      <c r="AZS22" s="2858"/>
      <c r="AZT22" s="2858"/>
      <c r="AZU22" s="2858"/>
      <c r="AZV22" s="2858"/>
      <c r="AZW22" s="2858"/>
      <c r="AZX22" s="2858"/>
      <c r="AZY22" s="2858"/>
      <c r="AZZ22" s="2858"/>
      <c r="BAA22" s="2858"/>
      <c r="BAB22" s="2858"/>
      <c r="BAC22" s="2858"/>
      <c r="BAD22" s="2858"/>
      <c r="BAE22" s="2858"/>
      <c r="BAF22" s="2858"/>
      <c r="BAG22" s="2858"/>
      <c r="BAH22" s="2858"/>
      <c r="BAI22" s="2858"/>
      <c r="BAJ22" s="2858"/>
      <c r="BAK22" s="2858"/>
      <c r="BAL22" s="2858"/>
      <c r="BAM22" s="2858"/>
      <c r="BAN22" s="2858"/>
      <c r="BAO22" s="2858"/>
      <c r="BAP22" s="2858"/>
      <c r="BAQ22" s="2858"/>
      <c r="BAR22" s="2858"/>
      <c r="BAS22" s="2858"/>
      <c r="BAT22" s="2858"/>
      <c r="BAU22" s="2858"/>
      <c r="BAV22" s="2858"/>
      <c r="BAW22" s="2858"/>
      <c r="BAX22" s="2858"/>
      <c r="BAY22" s="2858"/>
      <c r="BAZ22" s="2858"/>
      <c r="BBA22" s="2858"/>
      <c r="BBB22" s="2858"/>
      <c r="BBC22" s="2858"/>
      <c r="BBD22" s="2858"/>
      <c r="BBE22" s="2858"/>
      <c r="BBF22" s="2858"/>
      <c r="BBG22" s="2858"/>
      <c r="BBH22" s="2858"/>
      <c r="BBI22" s="2858"/>
      <c r="BBJ22" s="2858"/>
      <c r="BBK22" s="2858"/>
      <c r="BBL22" s="2858"/>
      <c r="BBM22" s="2858"/>
      <c r="BBN22" s="2858"/>
      <c r="BBO22" s="2858"/>
      <c r="BBP22" s="2858"/>
      <c r="BBQ22" s="2858"/>
      <c r="BBR22" s="2858"/>
      <c r="BBS22" s="2858"/>
      <c r="BBT22" s="2858"/>
      <c r="BBU22" s="2858"/>
      <c r="BBV22" s="2858"/>
      <c r="BBW22" s="2858"/>
      <c r="BBX22" s="2858"/>
      <c r="BBY22" s="2858"/>
      <c r="BBZ22" s="2858"/>
      <c r="BCA22" s="2858"/>
      <c r="BCB22" s="2858"/>
      <c r="BCC22" s="2858"/>
      <c r="BCD22" s="2858"/>
      <c r="BCE22" s="2858"/>
      <c r="BCF22" s="2858"/>
      <c r="BCG22" s="2858"/>
      <c r="BCH22" s="2858"/>
      <c r="BCI22" s="2858"/>
      <c r="BCJ22" s="2858"/>
      <c r="BCK22" s="2858"/>
      <c r="BCL22" s="2858"/>
      <c r="BCM22" s="2858"/>
      <c r="BCN22" s="2858"/>
      <c r="BCO22" s="2858"/>
      <c r="BCP22" s="2858"/>
      <c r="BCQ22" s="2858"/>
      <c r="BCR22" s="2858"/>
      <c r="BCS22" s="2858"/>
      <c r="BCT22" s="2858"/>
      <c r="BCU22" s="2858"/>
      <c r="BCV22" s="2858"/>
      <c r="BCW22" s="2858"/>
      <c r="BCX22" s="2858"/>
      <c r="BCY22" s="2858"/>
      <c r="BCZ22" s="2858"/>
      <c r="BDA22" s="2858"/>
      <c r="BDB22" s="2858"/>
      <c r="BDC22" s="2858"/>
      <c r="BDD22" s="2858"/>
      <c r="BDE22" s="2858"/>
      <c r="BDF22" s="2858"/>
      <c r="BDG22" s="2858"/>
      <c r="BDH22" s="2858"/>
      <c r="BDI22" s="2858"/>
      <c r="BDJ22" s="2858"/>
      <c r="BDK22" s="2858"/>
      <c r="BDL22" s="2858"/>
      <c r="BDM22" s="2858"/>
      <c r="BDN22" s="2858"/>
      <c r="BDO22" s="2858"/>
      <c r="BDP22" s="2858"/>
      <c r="BDQ22" s="2858"/>
      <c r="BDR22" s="2858"/>
      <c r="BDS22" s="2858"/>
      <c r="BDT22" s="2858"/>
      <c r="BDU22" s="2858"/>
      <c r="BDV22" s="2858"/>
      <c r="BDW22" s="2858"/>
      <c r="BDX22" s="2858"/>
      <c r="BDY22" s="2858"/>
      <c r="BDZ22" s="2858"/>
      <c r="BEA22" s="2858"/>
      <c r="BEB22" s="2858"/>
      <c r="BEC22" s="2858"/>
      <c r="BED22" s="2858"/>
      <c r="BEE22" s="2858"/>
      <c r="BEF22" s="2858"/>
      <c r="BEG22" s="2858"/>
      <c r="BEH22" s="2858"/>
      <c r="BEI22" s="2858"/>
      <c r="BEJ22" s="2858"/>
      <c r="BEK22" s="2858"/>
      <c r="BEL22" s="2858"/>
      <c r="BEM22" s="2858"/>
      <c r="BEN22" s="2858"/>
      <c r="BEO22" s="2858"/>
      <c r="BEP22" s="2858"/>
      <c r="BEQ22" s="2858"/>
      <c r="BER22" s="2858"/>
      <c r="BES22" s="2858"/>
      <c r="BET22" s="2858"/>
      <c r="BEU22" s="2858"/>
      <c r="BEV22" s="2858"/>
      <c r="BEW22" s="2858"/>
      <c r="BEX22" s="2858"/>
      <c r="BEY22" s="2858"/>
      <c r="BEZ22" s="2858"/>
      <c r="BFA22" s="2858"/>
      <c r="BFB22" s="2858"/>
      <c r="BFC22" s="2858"/>
      <c r="BFD22" s="2858"/>
      <c r="BFE22" s="2858"/>
      <c r="BFF22" s="2858"/>
      <c r="BFG22" s="2858"/>
      <c r="BFH22" s="2858"/>
      <c r="BFI22" s="2858"/>
      <c r="BFJ22" s="2858"/>
      <c r="BFK22" s="2858"/>
      <c r="BFL22" s="2858"/>
      <c r="BFM22" s="2858"/>
      <c r="BFN22" s="2858"/>
      <c r="BFO22" s="2858"/>
      <c r="BFP22" s="2858"/>
      <c r="BFQ22" s="2858"/>
      <c r="BFR22" s="2858"/>
      <c r="BFS22" s="2858"/>
      <c r="BFT22" s="2858"/>
      <c r="BFU22" s="2858"/>
      <c r="BFV22" s="2858"/>
      <c r="BFW22" s="2858"/>
      <c r="BFX22" s="2858"/>
      <c r="BFY22" s="2858"/>
      <c r="BFZ22" s="2858"/>
      <c r="BGA22" s="2858"/>
      <c r="BGB22" s="2858"/>
      <c r="BGC22" s="2858"/>
      <c r="BGD22" s="2858"/>
      <c r="BGE22" s="2858"/>
      <c r="BGF22" s="2858"/>
      <c r="BGG22" s="2858"/>
      <c r="BGH22" s="2858"/>
      <c r="BGI22" s="2858"/>
      <c r="BGJ22" s="2858"/>
      <c r="BGK22" s="2858"/>
      <c r="BGL22" s="2858"/>
      <c r="BGM22" s="2858"/>
      <c r="BGN22" s="2858"/>
      <c r="BGO22" s="2858"/>
      <c r="BGP22" s="2858"/>
      <c r="BGQ22" s="2858"/>
      <c r="BGR22" s="2858"/>
      <c r="BGS22" s="2858"/>
      <c r="BGT22" s="2858"/>
      <c r="BGU22" s="2858"/>
      <c r="BGV22" s="2858"/>
      <c r="BGW22" s="2858"/>
      <c r="BGX22" s="2858"/>
      <c r="BGY22" s="2858"/>
      <c r="BGZ22" s="2858"/>
      <c r="BHA22" s="2858"/>
      <c r="BHB22" s="2858"/>
      <c r="BHC22" s="2858"/>
      <c r="BHD22" s="2858"/>
      <c r="BHE22" s="2858"/>
      <c r="BHF22" s="2858"/>
      <c r="BHG22" s="2858"/>
      <c r="BHH22" s="2858"/>
      <c r="BHI22" s="2858"/>
      <c r="BHJ22" s="2858"/>
      <c r="BHK22" s="2858"/>
      <c r="BHL22" s="2858"/>
      <c r="BHM22" s="2858"/>
      <c r="BHN22" s="2858"/>
      <c r="BHO22" s="2858"/>
      <c r="BHP22" s="2858"/>
      <c r="BHQ22" s="2858"/>
      <c r="BHR22" s="2858"/>
      <c r="BHS22" s="2858"/>
      <c r="BHT22" s="2858"/>
      <c r="BHU22" s="2858"/>
      <c r="BHV22" s="2858"/>
      <c r="BHW22" s="2858"/>
      <c r="BHX22" s="2858"/>
      <c r="BHY22" s="2858"/>
      <c r="BHZ22" s="2858"/>
      <c r="BIA22" s="2858"/>
      <c r="BIB22" s="2858"/>
      <c r="BIC22" s="2858"/>
      <c r="BID22" s="2858"/>
      <c r="BIE22" s="2858"/>
      <c r="BIF22" s="2858"/>
      <c r="BIG22" s="2858"/>
      <c r="BIH22" s="2858"/>
      <c r="BII22" s="2858"/>
      <c r="BIJ22" s="2858"/>
      <c r="BIK22" s="2858"/>
      <c r="BIL22" s="2858"/>
      <c r="BIM22" s="2858"/>
      <c r="BIN22" s="2858"/>
      <c r="BIO22" s="2858"/>
      <c r="BIP22" s="2858"/>
      <c r="BIQ22" s="2858"/>
      <c r="BIR22" s="2858"/>
      <c r="BIS22" s="2858"/>
      <c r="BIT22" s="2858"/>
      <c r="BIU22" s="2858"/>
      <c r="BIV22" s="2858"/>
      <c r="BIW22" s="2858"/>
      <c r="BIX22" s="2858"/>
      <c r="BIY22" s="2858"/>
      <c r="BIZ22" s="2858"/>
      <c r="BJA22" s="2858"/>
      <c r="BJB22" s="2858"/>
      <c r="BJC22" s="2858"/>
      <c r="BJD22" s="2858"/>
      <c r="BJE22" s="2858"/>
      <c r="BJF22" s="2858"/>
      <c r="BJG22" s="2858"/>
      <c r="BJH22" s="2858"/>
      <c r="BJI22" s="2858"/>
      <c r="BJJ22" s="2858"/>
      <c r="BJK22" s="2858"/>
      <c r="BJL22" s="2858"/>
      <c r="BJM22" s="2858"/>
      <c r="BJN22" s="2858"/>
      <c r="BJO22" s="2858"/>
      <c r="BJP22" s="2858"/>
      <c r="BJQ22" s="2858"/>
      <c r="BJR22" s="2858"/>
      <c r="BJS22" s="2858"/>
      <c r="BJT22" s="2858"/>
      <c r="BJU22" s="2858"/>
      <c r="BJV22" s="2858"/>
      <c r="BJW22" s="2858"/>
      <c r="BJX22" s="2858"/>
      <c r="BJY22" s="2858"/>
      <c r="BJZ22" s="2858"/>
      <c r="BKA22" s="2858"/>
      <c r="BKB22" s="2858"/>
      <c r="BKC22" s="2858"/>
      <c r="BKD22" s="2858"/>
      <c r="BKE22" s="2858"/>
      <c r="BKF22" s="2858"/>
      <c r="BKG22" s="2858"/>
      <c r="BKH22" s="2858"/>
      <c r="BKI22" s="2858"/>
      <c r="BKJ22" s="2858"/>
      <c r="BKK22" s="2858"/>
      <c r="BKL22" s="2858"/>
      <c r="BKM22" s="2858"/>
      <c r="BKN22" s="2858"/>
      <c r="BKO22" s="2858"/>
      <c r="BKP22" s="2858"/>
      <c r="BKQ22" s="2858"/>
      <c r="BKR22" s="2858"/>
      <c r="BKS22" s="2858"/>
      <c r="BKT22" s="2858"/>
      <c r="BKU22" s="2858"/>
      <c r="BKV22" s="2858"/>
      <c r="BKW22" s="2858"/>
      <c r="BKX22" s="2858"/>
      <c r="BKY22" s="2858"/>
      <c r="BKZ22" s="2858"/>
      <c r="BLA22" s="2858"/>
      <c r="BLB22" s="2858"/>
      <c r="BLC22" s="2858"/>
      <c r="BLD22" s="2858"/>
      <c r="BLE22" s="2858"/>
      <c r="BLF22" s="2858"/>
      <c r="BLG22" s="2858"/>
      <c r="BLH22" s="2858"/>
      <c r="BLI22" s="2858"/>
      <c r="BLJ22" s="2858"/>
      <c r="BLK22" s="2858"/>
      <c r="BLL22" s="2858"/>
      <c r="BLM22" s="2858"/>
      <c r="BLN22" s="2858"/>
      <c r="BLO22" s="2858"/>
      <c r="BLP22" s="2858"/>
      <c r="BLQ22" s="2858"/>
      <c r="BLR22" s="2858"/>
      <c r="BLS22" s="2858"/>
      <c r="BLT22" s="2858"/>
      <c r="BLU22" s="2858"/>
      <c r="BLV22" s="2858"/>
      <c r="BLW22" s="2858"/>
      <c r="BLX22" s="2858"/>
      <c r="BLY22" s="2858"/>
      <c r="BLZ22" s="2858"/>
      <c r="BMA22" s="2858"/>
      <c r="BMB22" s="2858"/>
      <c r="BMC22" s="2858"/>
      <c r="BMD22" s="2858"/>
      <c r="BME22" s="2858"/>
      <c r="BMF22" s="2858"/>
      <c r="BMG22" s="2858"/>
      <c r="BMH22" s="2858"/>
      <c r="BMI22" s="2858"/>
      <c r="BMJ22" s="2858"/>
      <c r="BMK22" s="2858"/>
      <c r="BML22" s="2858"/>
      <c r="BMM22" s="2858"/>
      <c r="BMN22" s="2858"/>
      <c r="BMO22" s="2858"/>
      <c r="BMP22" s="2858"/>
      <c r="BMQ22" s="2858"/>
      <c r="BMR22" s="2858"/>
      <c r="BMS22" s="2858"/>
      <c r="BMT22" s="2858"/>
      <c r="BMU22" s="2858"/>
      <c r="BMV22" s="2858"/>
      <c r="BMW22" s="2858"/>
      <c r="BMX22" s="2858"/>
      <c r="BMY22" s="2858"/>
      <c r="BMZ22" s="2858"/>
      <c r="BNA22" s="2858"/>
      <c r="BNB22" s="2858"/>
      <c r="BNC22" s="2858"/>
      <c r="BND22" s="2858"/>
      <c r="BNE22" s="2858"/>
      <c r="BNF22" s="2858"/>
      <c r="BNG22" s="2858"/>
      <c r="BNH22" s="2858"/>
      <c r="BNI22" s="2858"/>
      <c r="BNJ22" s="2858"/>
      <c r="BNK22" s="2858"/>
      <c r="BNL22" s="2858"/>
      <c r="BNM22" s="2858"/>
      <c r="BNN22" s="2858"/>
      <c r="BNO22" s="2858"/>
      <c r="BNP22" s="2858"/>
      <c r="BNQ22" s="2858"/>
      <c r="BNR22" s="2858"/>
      <c r="BNS22" s="2858"/>
      <c r="BNT22" s="2858"/>
      <c r="BNU22" s="2858"/>
      <c r="BNV22" s="2858"/>
      <c r="BNW22" s="2858"/>
      <c r="BNX22" s="2858"/>
      <c r="BNY22" s="2858"/>
      <c r="BNZ22" s="2858"/>
      <c r="BOA22" s="2858"/>
      <c r="BOB22" s="2858"/>
      <c r="BOC22" s="2858"/>
      <c r="BOD22" s="2858"/>
      <c r="BOE22" s="2858"/>
      <c r="BOF22" s="2858"/>
      <c r="BOG22" s="2858"/>
      <c r="BOH22" s="2858"/>
      <c r="BOI22" s="2858"/>
      <c r="BOJ22" s="2858"/>
      <c r="BOK22" s="2858"/>
      <c r="BOL22" s="2858"/>
      <c r="BOM22" s="2858"/>
      <c r="BON22" s="2858"/>
      <c r="BOO22" s="2858"/>
      <c r="BOP22" s="2858"/>
      <c r="BOQ22" s="2858"/>
      <c r="BOR22" s="2858"/>
      <c r="BOS22" s="2858"/>
      <c r="BOT22" s="2858"/>
      <c r="BOU22" s="2858"/>
      <c r="BOV22" s="2858"/>
      <c r="BOW22" s="2858"/>
      <c r="BOX22" s="2858"/>
      <c r="BOY22" s="2858"/>
      <c r="BOZ22" s="2858"/>
      <c r="BPA22" s="2858"/>
      <c r="BPB22" s="2858"/>
      <c r="BPC22" s="2858"/>
      <c r="BPD22" s="2858"/>
      <c r="BPE22" s="2858"/>
      <c r="BPF22" s="2858"/>
      <c r="BPG22" s="2858"/>
      <c r="BPH22" s="2858"/>
      <c r="BPI22" s="2858"/>
      <c r="BPJ22" s="2858"/>
      <c r="BPK22" s="2858"/>
      <c r="BPL22" s="2858"/>
      <c r="BPM22" s="2858"/>
      <c r="BPN22" s="2858"/>
      <c r="BPO22" s="2858"/>
      <c r="BPP22" s="2858"/>
      <c r="BPQ22" s="2858"/>
      <c r="BPR22" s="2858"/>
      <c r="BPS22" s="2858"/>
      <c r="BPT22" s="2858"/>
      <c r="BPU22" s="2858"/>
      <c r="BPV22" s="2858"/>
      <c r="BPW22" s="2858"/>
      <c r="BPX22" s="2858"/>
      <c r="BPY22" s="2858"/>
      <c r="BPZ22" s="2858"/>
      <c r="BQA22" s="2858"/>
      <c r="BQB22" s="2858"/>
      <c r="BQC22" s="2858"/>
      <c r="BQD22" s="2858"/>
      <c r="BQE22" s="2858"/>
      <c r="BQF22" s="2858"/>
      <c r="BQG22" s="2858"/>
      <c r="BQH22" s="2858"/>
      <c r="BQI22" s="2858"/>
      <c r="BQJ22" s="2858"/>
      <c r="BQK22" s="2858"/>
      <c r="BQL22" s="2858"/>
      <c r="BQM22" s="2858"/>
      <c r="BQN22" s="2858"/>
      <c r="BQO22" s="2858"/>
      <c r="BQP22" s="2858"/>
      <c r="BQQ22" s="2858"/>
      <c r="BQR22" s="2858"/>
      <c r="BQS22" s="2858"/>
      <c r="BQT22" s="2858"/>
      <c r="BQU22" s="2858"/>
      <c r="BQV22" s="2858"/>
      <c r="BQW22" s="2858"/>
      <c r="BQX22" s="2858"/>
      <c r="BQY22" s="2858"/>
      <c r="BQZ22" s="2858"/>
      <c r="BRA22" s="2858"/>
      <c r="BRB22" s="2858"/>
      <c r="BRC22" s="2858"/>
      <c r="BRD22" s="2858"/>
      <c r="BRE22" s="2858"/>
      <c r="BRF22" s="2858"/>
      <c r="BRG22" s="2858"/>
      <c r="BRH22" s="2858"/>
      <c r="BRI22" s="2858"/>
      <c r="BRJ22" s="2858"/>
      <c r="BRK22" s="2858"/>
      <c r="BRL22" s="2858"/>
      <c r="BRM22" s="2858"/>
      <c r="BRN22" s="2858"/>
      <c r="BRO22" s="2858"/>
      <c r="BRP22" s="2858"/>
      <c r="BRQ22" s="2858"/>
      <c r="BRR22" s="2858"/>
      <c r="BRS22" s="2858"/>
      <c r="BRT22" s="2858"/>
      <c r="BRU22" s="2858"/>
      <c r="BRV22" s="2858"/>
      <c r="BRW22" s="2858"/>
      <c r="BRX22" s="2858"/>
      <c r="BRY22" s="2858"/>
      <c r="BRZ22" s="2858"/>
      <c r="BSA22" s="2858"/>
      <c r="BSB22" s="2858"/>
      <c r="BSC22" s="2858"/>
      <c r="BSD22" s="2858"/>
      <c r="BSE22" s="2858"/>
      <c r="BSF22" s="2858"/>
      <c r="BSG22" s="2858"/>
      <c r="BSH22" s="2858"/>
      <c r="BSI22" s="2858"/>
      <c r="BSJ22" s="2858"/>
      <c r="BSK22" s="2858"/>
      <c r="BSL22" s="2858"/>
      <c r="BSM22" s="2858"/>
      <c r="BSN22" s="2858"/>
      <c r="BSO22" s="2858"/>
      <c r="BSP22" s="2858"/>
      <c r="BSQ22" s="2858"/>
      <c r="BSR22" s="2858"/>
      <c r="BSS22" s="2858"/>
      <c r="BST22" s="2858"/>
      <c r="BSU22" s="2858"/>
      <c r="BSV22" s="2858"/>
      <c r="BSW22" s="2858"/>
      <c r="BSX22" s="2858"/>
      <c r="BSY22" s="2858"/>
      <c r="BSZ22" s="2858"/>
      <c r="BTA22" s="2858"/>
      <c r="BTB22" s="2858"/>
      <c r="BTC22" s="2858"/>
      <c r="BTD22" s="2858"/>
      <c r="BTE22" s="2858"/>
      <c r="BTF22" s="2858"/>
      <c r="BTG22" s="2858"/>
      <c r="BTH22" s="2858"/>
      <c r="BTI22" s="2858"/>
      <c r="BTJ22" s="2858"/>
      <c r="BTK22" s="2858"/>
      <c r="BTL22" s="2858"/>
      <c r="BTM22" s="2858"/>
      <c r="BTN22" s="2858"/>
      <c r="BTO22" s="2858"/>
      <c r="BTP22" s="2858"/>
      <c r="BTQ22" s="2858"/>
      <c r="BTR22" s="2858"/>
      <c r="BTS22" s="2858"/>
      <c r="BTT22" s="2858"/>
      <c r="BTU22" s="2858"/>
      <c r="BTV22" s="2858"/>
      <c r="BTW22" s="2858"/>
      <c r="BTX22" s="2858"/>
      <c r="BTY22" s="2858"/>
      <c r="BTZ22" s="2858"/>
      <c r="BUA22" s="2858"/>
      <c r="BUB22" s="2858"/>
      <c r="BUC22" s="2858"/>
      <c r="BUD22" s="2858"/>
      <c r="BUE22" s="2858"/>
      <c r="BUF22" s="2858"/>
      <c r="BUG22" s="2858"/>
      <c r="BUH22" s="2858"/>
      <c r="BUI22" s="2858"/>
      <c r="BUJ22" s="2858"/>
      <c r="BUK22" s="2858"/>
      <c r="BUL22" s="2858"/>
      <c r="BUM22" s="2858"/>
      <c r="BUN22" s="2858"/>
      <c r="BUO22" s="2858"/>
      <c r="BUP22" s="2858"/>
      <c r="BUQ22" s="2858"/>
      <c r="BUR22" s="2858"/>
      <c r="BUS22" s="2858"/>
      <c r="BUT22" s="2858"/>
      <c r="BUU22" s="2858"/>
      <c r="BUV22" s="2858"/>
      <c r="BUW22" s="2858"/>
      <c r="BUX22" s="2858"/>
      <c r="BUY22" s="2858"/>
      <c r="BUZ22" s="2858"/>
      <c r="BVA22" s="2858"/>
      <c r="BVB22" s="2858"/>
      <c r="BVC22" s="2858"/>
      <c r="BVD22" s="2858"/>
      <c r="BVE22" s="2858"/>
      <c r="BVF22" s="2858"/>
      <c r="BVG22" s="2858"/>
      <c r="BVH22" s="2858"/>
      <c r="BVI22" s="2858"/>
      <c r="BVJ22" s="2858"/>
      <c r="BVK22" s="2858"/>
      <c r="BVL22" s="2858"/>
      <c r="BVM22" s="2858"/>
      <c r="BVN22" s="2858"/>
      <c r="BVO22" s="2858"/>
      <c r="BVP22" s="2858"/>
      <c r="BVQ22" s="2858"/>
      <c r="BVR22" s="2858"/>
      <c r="BVS22" s="2858"/>
      <c r="BVT22" s="2858"/>
      <c r="BVU22" s="2858"/>
      <c r="BVV22" s="2858"/>
      <c r="BVW22" s="2858"/>
      <c r="BVX22" s="2858"/>
      <c r="BVY22" s="2858"/>
      <c r="BVZ22" s="2858"/>
      <c r="BWA22" s="2858"/>
      <c r="BWB22" s="2858"/>
      <c r="BWC22" s="2858"/>
      <c r="BWD22" s="2858"/>
      <c r="BWE22" s="2858"/>
      <c r="BWF22" s="2858"/>
      <c r="BWG22" s="2858"/>
      <c r="BWH22" s="2858"/>
      <c r="BWI22" s="2858"/>
      <c r="BWJ22" s="2858"/>
      <c r="BWK22" s="2858"/>
      <c r="BWL22" s="2858"/>
      <c r="BWM22" s="2858"/>
      <c r="BWN22" s="2858"/>
      <c r="BWO22" s="2858"/>
      <c r="BWP22" s="2858"/>
      <c r="BWQ22" s="2858"/>
      <c r="BWR22" s="2858"/>
      <c r="BWS22" s="2858"/>
      <c r="BWT22" s="2858"/>
      <c r="BWU22" s="2858"/>
      <c r="BWV22" s="2858"/>
      <c r="BWW22" s="2858"/>
      <c r="BWX22" s="2858"/>
      <c r="BWY22" s="2858"/>
      <c r="BWZ22" s="2858"/>
      <c r="BXA22" s="2858"/>
      <c r="BXB22" s="2858"/>
      <c r="BXC22" s="2858"/>
      <c r="BXD22" s="2858"/>
      <c r="BXE22" s="2858"/>
      <c r="BXF22" s="2858"/>
      <c r="BXG22" s="2858"/>
      <c r="BXH22" s="2858"/>
      <c r="BXI22" s="2858"/>
      <c r="BXJ22" s="2858"/>
      <c r="BXK22" s="2858"/>
      <c r="BXL22" s="2858"/>
      <c r="BXM22" s="2858"/>
      <c r="BXN22" s="2858"/>
      <c r="BXO22" s="2858"/>
      <c r="BXP22" s="2858"/>
      <c r="BXQ22" s="2858"/>
      <c r="BXR22" s="2858"/>
      <c r="BXS22" s="2858"/>
      <c r="BXT22" s="2858"/>
      <c r="BXU22" s="2858"/>
      <c r="BXV22" s="2858"/>
      <c r="BXW22" s="2858"/>
      <c r="BXX22" s="2858"/>
      <c r="BXY22" s="2858"/>
      <c r="BXZ22" s="2858"/>
      <c r="BYA22" s="2858"/>
      <c r="BYB22" s="2858"/>
      <c r="BYC22" s="2858"/>
      <c r="BYD22" s="2858"/>
      <c r="BYE22" s="2858"/>
      <c r="BYF22" s="2858"/>
      <c r="BYG22" s="2858"/>
      <c r="BYH22" s="2858"/>
      <c r="BYI22" s="2858"/>
      <c r="BYJ22" s="2858"/>
      <c r="BYK22" s="2858"/>
      <c r="BYL22" s="2858"/>
      <c r="BYM22" s="2858"/>
      <c r="BYN22" s="2858"/>
      <c r="BYO22" s="2858"/>
      <c r="BYP22" s="2858"/>
      <c r="BYQ22" s="2858"/>
      <c r="BYR22" s="2858"/>
      <c r="BYS22" s="2858"/>
      <c r="BYT22" s="2858"/>
      <c r="BYU22" s="2858"/>
      <c r="BYV22" s="2858"/>
      <c r="BYW22" s="2858"/>
      <c r="BYX22" s="2858"/>
      <c r="BYY22" s="2858"/>
      <c r="BYZ22" s="2858"/>
      <c r="BZA22" s="2858"/>
      <c r="BZB22" s="2858"/>
      <c r="BZC22" s="2858"/>
      <c r="BZD22" s="2858"/>
      <c r="BZE22" s="2858"/>
      <c r="BZF22" s="2858"/>
      <c r="BZG22" s="2858"/>
      <c r="BZH22" s="2858"/>
      <c r="BZI22" s="2858"/>
      <c r="BZJ22" s="2858"/>
      <c r="BZK22" s="2858"/>
      <c r="BZL22" s="2858"/>
      <c r="BZM22" s="2858"/>
      <c r="BZN22" s="2858"/>
      <c r="BZO22" s="2858"/>
      <c r="BZP22" s="2858"/>
      <c r="BZQ22" s="2858"/>
      <c r="BZR22" s="2858"/>
      <c r="BZS22" s="2858"/>
      <c r="BZT22" s="2858"/>
      <c r="BZU22" s="2858"/>
      <c r="BZV22" s="2858"/>
      <c r="BZW22" s="2858"/>
      <c r="BZX22" s="2858"/>
      <c r="BZY22" s="2858"/>
      <c r="BZZ22" s="2858"/>
      <c r="CAA22" s="2858"/>
      <c r="CAB22" s="2858"/>
      <c r="CAC22" s="2858"/>
      <c r="CAD22" s="2858"/>
      <c r="CAE22" s="2858"/>
      <c r="CAF22" s="2858"/>
      <c r="CAG22" s="2858"/>
      <c r="CAH22" s="2858"/>
      <c r="CAI22" s="2858"/>
      <c r="CAJ22" s="2858"/>
      <c r="CAK22" s="2858"/>
      <c r="CAL22" s="2858"/>
      <c r="CAM22" s="2858"/>
      <c r="CAN22" s="2858"/>
      <c r="CAO22" s="2858"/>
      <c r="CAP22" s="2858"/>
      <c r="CAQ22" s="2858"/>
      <c r="CAR22" s="2858"/>
      <c r="CAS22" s="2858"/>
      <c r="CAT22" s="2858"/>
      <c r="CAU22" s="2858"/>
      <c r="CAV22" s="2858"/>
      <c r="CAW22" s="2858"/>
      <c r="CAX22" s="2858"/>
      <c r="CAY22" s="2858"/>
      <c r="CAZ22" s="2858"/>
      <c r="CBA22" s="2858"/>
      <c r="CBB22" s="2858"/>
      <c r="CBC22" s="2858"/>
      <c r="CBD22" s="2858"/>
      <c r="CBE22" s="2858"/>
      <c r="CBF22" s="2858"/>
      <c r="CBG22" s="2858"/>
      <c r="CBH22" s="2858"/>
      <c r="CBI22" s="2858"/>
      <c r="CBJ22" s="2858"/>
      <c r="CBK22" s="2858"/>
      <c r="CBL22" s="2858"/>
      <c r="CBM22" s="2858"/>
      <c r="CBN22" s="2858"/>
      <c r="CBO22" s="2858"/>
      <c r="CBP22" s="2858"/>
      <c r="CBQ22" s="2858"/>
      <c r="CBR22" s="2858"/>
      <c r="CBS22" s="2858"/>
      <c r="CBT22" s="2858"/>
      <c r="CBU22" s="2858"/>
      <c r="CBV22" s="2858"/>
      <c r="CBW22" s="2858"/>
      <c r="CBX22" s="2858"/>
      <c r="CBY22" s="2858"/>
      <c r="CBZ22" s="2858"/>
      <c r="CCA22" s="2858"/>
      <c r="CCB22" s="2858"/>
      <c r="CCC22" s="2858"/>
      <c r="CCD22" s="2858"/>
      <c r="CCE22" s="2858"/>
      <c r="CCF22" s="2858"/>
      <c r="CCG22" s="2858"/>
      <c r="CCH22" s="2858"/>
      <c r="CCI22" s="2858"/>
      <c r="CCJ22" s="2858"/>
      <c r="CCK22" s="2858"/>
      <c r="CCL22" s="2858"/>
      <c r="CCM22" s="2858"/>
      <c r="CCN22" s="2858"/>
      <c r="CCO22" s="2858"/>
      <c r="CCP22" s="2858"/>
      <c r="CCQ22" s="2858"/>
      <c r="CCR22" s="2858"/>
      <c r="CCS22" s="2858"/>
      <c r="CCT22" s="2858"/>
      <c r="CCU22" s="2858"/>
      <c r="CCV22" s="2858"/>
      <c r="CCW22" s="2858"/>
      <c r="CCX22" s="2858"/>
      <c r="CCY22" s="2858"/>
      <c r="CCZ22" s="2858"/>
      <c r="CDA22" s="2858"/>
      <c r="CDB22" s="2858"/>
      <c r="CDC22" s="2858"/>
      <c r="CDD22" s="2858"/>
      <c r="CDE22" s="2858"/>
      <c r="CDF22" s="2858"/>
      <c r="CDG22" s="2858"/>
      <c r="CDH22" s="2858"/>
      <c r="CDI22" s="2858"/>
      <c r="CDJ22" s="2858"/>
      <c r="CDK22" s="2858"/>
      <c r="CDL22" s="2858"/>
      <c r="CDM22" s="2858"/>
      <c r="CDN22" s="2858"/>
      <c r="CDO22" s="2858"/>
      <c r="CDP22" s="2858"/>
      <c r="CDQ22" s="2858"/>
      <c r="CDR22" s="2858"/>
      <c r="CDS22" s="2858"/>
      <c r="CDT22" s="2858"/>
      <c r="CDU22" s="2858"/>
      <c r="CDV22" s="2858"/>
      <c r="CDW22" s="2858"/>
      <c r="CDX22" s="2858"/>
      <c r="CDY22" s="2858"/>
      <c r="CDZ22" s="2858"/>
      <c r="CEA22" s="2858"/>
      <c r="CEB22" s="2858"/>
      <c r="CEC22" s="2858"/>
      <c r="CED22" s="2858"/>
      <c r="CEE22" s="2858"/>
      <c r="CEF22" s="2858"/>
      <c r="CEG22" s="2858"/>
      <c r="CEH22" s="2858"/>
      <c r="CEI22" s="2858"/>
      <c r="CEJ22" s="2858"/>
      <c r="CEK22" s="2858"/>
      <c r="CEL22" s="2858"/>
      <c r="CEM22" s="2858"/>
      <c r="CEN22" s="2858"/>
      <c r="CEO22" s="2858"/>
      <c r="CEP22" s="2858"/>
      <c r="CEQ22" s="2858"/>
      <c r="CER22" s="2858"/>
      <c r="CES22" s="2858"/>
      <c r="CET22" s="2858"/>
      <c r="CEU22" s="2858"/>
      <c r="CEV22" s="2858"/>
      <c r="CEW22" s="2858"/>
      <c r="CEX22" s="2858"/>
      <c r="CEY22" s="2858"/>
      <c r="CEZ22" s="2858"/>
      <c r="CFA22" s="2858"/>
      <c r="CFB22" s="2858"/>
      <c r="CFC22" s="2858"/>
      <c r="CFD22" s="2858"/>
      <c r="CFE22" s="2858"/>
      <c r="CFF22" s="2858"/>
      <c r="CFG22" s="2858"/>
      <c r="CFH22" s="2858"/>
      <c r="CFI22" s="2858"/>
      <c r="CFJ22" s="2858"/>
      <c r="CFK22" s="2858"/>
      <c r="CFL22" s="2858"/>
      <c r="CFM22" s="2858"/>
      <c r="CFN22" s="2858"/>
      <c r="CFO22" s="2858"/>
      <c r="CFP22" s="2858"/>
      <c r="CFQ22" s="2858"/>
      <c r="CFR22" s="2858"/>
      <c r="CFS22" s="2858"/>
      <c r="CFT22" s="2858"/>
      <c r="CFU22" s="2858"/>
      <c r="CFV22" s="2858"/>
      <c r="CFW22" s="2858"/>
      <c r="CFX22" s="2858"/>
      <c r="CFY22" s="2858"/>
      <c r="CFZ22" s="2858"/>
      <c r="CGA22" s="2858"/>
      <c r="CGB22" s="2858"/>
      <c r="CGC22" s="2858"/>
      <c r="CGD22" s="2858"/>
      <c r="CGE22" s="2858"/>
      <c r="CGF22" s="2858"/>
      <c r="CGG22" s="2858"/>
      <c r="CGH22" s="2858"/>
      <c r="CGI22" s="2858"/>
      <c r="CGJ22" s="2858"/>
      <c r="CGK22" s="2858"/>
      <c r="CGL22" s="2858"/>
      <c r="CGM22" s="2858"/>
      <c r="CGN22" s="2858"/>
      <c r="CGO22" s="2858"/>
      <c r="CGP22" s="2858"/>
      <c r="CGQ22" s="2858"/>
      <c r="CGR22" s="2858"/>
      <c r="CGS22" s="2858"/>
      <c r="CGT22" s="2858"/>
      <c r="CGU22" s="2858"/>
      <c r="CGV22" s="2858"/>
      <c r="CGW22" s="2858"/>
      <c r="CGX22" s="2858"/>
      <c r="CGY22" s="2858"/>
      <c r="CGZ22" s="2858"/>
      <c r="CHA22" s="2858"/>
      <c r="CHB22" s="2858"/>
      <c r="CHC22" s="2858"/>
      <c r="CHD22" s="2858"/>
      <c r="CHE22" s="2858"/>
      <c r="CHF22" s="2858"/>
      <c r="CHG22" s="2858"/>
      <c r="CHH22" s="2858"/>
      <c r="CHI22" s="2858"/>
      <c r="CHJ22" s="2858"/>
      <c r="CHK22" s="2858"/>
      <c r="CHL22" s="2858"/>
      <c r="CHM22" s="2858"/>
      <c r="CHN22" s="2858"/>
      <c r="CHO22" s="2858"/>
      <c r="CHP22" s="2858"/>
      <c r="CHQ22" s="2858"/>
      <c r="CHR22" s="2858"/>
      <c r="CHS22" s="2858"/>
      <c r="CHT22" s="2858"/>
      <c r="CHU22" s="2858"/>
      <c r="CHV22" s="2858"/>
      <c r="CHW22" s="2858"/>
      <c r="CHX22" s="2858"/>
      <c r="CHY22" s="2858"/>
      <c r="CHZ22" s="2858"/>
      <c r="CIA22" s="2858"/>
      <c r="CIB22" s="2858"/>
      <c r="CIC22" s="2858"/>
      <c r="CID22" s="2858"/>
      <c r="CIE22" s="2858"/>
      <c r="CIF22" s="2858"/>
      <c r="CIG22" s="2858"/>
      <c r="CIH22" s="2858"/>
      <c r="CII22" s="2858"/>
      <c r="CIJ22" s="2858"/>
      <c r="CIK22" s="2858"/>
      <c r="CIL22" s="2858"/>
      <c r="CIM22" s="2858"/>
      <c r="CIN22" s="2858"/>
      <c r="CIO22" s="2858"/>
      <c r="CIP22" s="2858"/>
      <c r="CIQ22" s="2858"/>
      <c r="CIR22" s="2858"/>
      <c r="CIS22" s="2858"/>
      <c r="CIT22" s="2858"/>
      <c r="CIU22" s="2858"/>
      <c r="CIV22" s="2858"/>
      <c r="CIW22" s="2858"/>
      <c r="CIX22" s="2858"/>
      <c r="CIY22" s="2858"/>
      <c r="CIZ22" s="2858"/>
      <c r="CJA22" s="2858"/>
      <c r="CJB22" s="2858"/>
      <c r="CJC22" s="2858"/>
      <c r="CJD22" s="2858"/>
      <c r="CJE22" s="2858"/>
      <c r="CJF22" s="2858"/>
      <c r="CJG22" s="2858"/>
      <c r="CJH22" s="2858"/>
      <c r="CJI22" s="2858"/>
      <c r="CJJ22" s="2858"/>
      <c r="CJK22" s="2858"/>
      <c r="CJL22" s="2858"/>
      <c r="CJM22" s="2858"/>
      <c r="CJN22" s="2858"/>
      <c r="CJO22" s="2858"/>
      <c r="CJP22" s="2858"/>
      <c r="CJQ22" s="2858"/>
      <c r="CJR22" s="2858"/>
      <c r="CJS22" s="2858"/>
      <c r="CJT22" s="2858"/>
      <c r="CJU22" s="2858"/>
      <c r="CJV22" s="2858"/>
      <c r="CJW22" s="2858"/>
      <c r="CJX22" s="2858"/>
      <c r="CJY22" s="2858"/>
      <c r="CJZ22" s="2858"/>
      <c r="CKA22" s="2858"/>
      <c r="CKB22" s="2858"/>
      <c r="CKC22" s="2858"/>
      <c r="CKD22" s="2858"/>
      <c r="CKE22" s="2858"/>
      <c r="CKF22" s="2858"/>
      <c r="CKG22" s="2858"/>
      <c r="CKH22" s="2858"/>
      <c r="CKI22" s="2858"/>
      <c r="CKJ22" s="2858"/>
      <c r="CKK22" s="2858"/>
      <c r="CKL22" s="2858"/>
      <c r="CKM22" s="2858"/>
      <c r="CKN22" s="2858"/>
      <c r="CKO22" s="2858"/>
      <c r="CKP22" s="2858"/>
      <c r="CKQ22" s="2858"/>
      <c r="CKR22" s="2858"/>
      <c r="CKS22" s="2858"/>
      <c r="CKT22" s="2858"/>
      <c r="CKU22" s="2858"/>
      <c r="CKV22" s="2858"/>
      <c r="CKW22" s="2858"/>
      <c r="CKX22" s="2858"/>
      <c r="CKY22" s="2858"/>
      <c r="CKZ22" s="2858"/>
      <c r="CLA22" s="2858"/>
      <c r="CLB22" s="2858"/>
      <c r="CLC22" s="2858"/>
      <c r="CLD22" s="2858"/>
      <c r="CLE22" s="2858"/>
      <c r="CLF22" s="2858"/>
      <c r="CLG22" s="2858"/>
      <c r="CLH22" s="2858"/>
      <c r="CLI22" s="2858"/>
      <c r="CLJ22" s="2858"/>
      <c r="CLK22" s="2858"/>
      <c r="CLL22" s="2858"/>
      <c r="CLM22" s="2858"/>
      <c r="CLN22" s="2858"/>
      <c r="CLO22" s="2858"/>
      <c r="CLP22" s="2858"/>
      <c r="CLQ22" s="2858"/>
      <c r="CLR22" s="2858"/>
      <c r="CLS22" s="2858"/>
      <c r="CLT22" s="2858"/>
      <c r="CLU22" s="2858"/>
      <c r="CLV22" s="2858"/>
      <c r="CLW22" s="2858"/>
    </row>
    <row r="23" spans="1:2363" ht="15" customHeight="1" x14ac:dyDescent="0.25">
      <c r="A23" s="3860"/>
      <c r="B23" s="3873"/>
      <c r="C23" s="3219">
        <v>5</v>
      </c>
      <c r="D23" s="3224"/>
      <c r="E23" s="2726"/>
      <c r="F23" s="1799"/>
      <c r="G23" s="1800"/>
      <c r="H23" s="3213"/>
      <c r="I23" s="2008"/>
      <c r="J23" s="1805"/>
      <c r="K23" s="2979"/>
      <c r="L23" s="2980"/>
      <c r="M23" s="1817"/>
      <c r="N23" s="3226"/>
      <c r="O23" s="2000"/>
      <c r="P23" s="1819"/>
      <c r="Q23" s="2958"/>
      <c r="R23" s="2959"/>
      <c r="S23" s="2959"/>
      <c r="T23" s="2909"/>
      <c r="U23" s="2110"/>
      <c r="V23" s="2960"/>
      <c r="W23" s="2961"/>
      <c r="X23" s="2962"/>
      <c r="Y23" s="2929"/>
      <c r="Z23" s="3212"/>
      <c r="AA23" s="1851"/>
      <c r="AB23" s="1894"/>
      <c r="AC23" s="1966"/>
      <c r="AD23" s="1897"/>
      <c r="AE23" s="1897"/>
      <c r="AF23" s="1893"/>
      <c r="AG23" s="2874"/>
      <c r="AH23" s="2112"/>
      <c r="AI23" s="3424"/>
      <c r="AJ23" s="1970"/>
      <c r="AK23" s="2456"/>
      <c r="AL23" s="3214">
        <v>0</v>
      </c>
      <c r="AM23" s="3216">
        <v>0</v>
      </c>
      <c r="AN23" s="2131">
        <f t="shared" si="22"/>
        <v>0</v>
      </c>
      <c r="AO23" s="2163"/>
      <c r="AP23" s="2182"/>
      <c r="AQ23" s="2182"/>
      <c r="AR23" s="3295"/>
      <c r="AS23" s="2165">
        <f t="shared" si="27"/>
        <v>0</v>
      </c>
      <c r="AT23" s="2507"/>
      <c r="AU23" s="1846"/>
      <c r="AV23" s="1846"/>
      <c r="AW23" s="2495"/>
      <c r="AX23" s="3298"/>
      <c r="AY23" s="3301"/>
      <c r="AZ23" s="2131">
        <f t="shared" si="31"/>
        <v>0</v>
      </c>
      <c r="BA23" s="3093"/>
      <c r="BB23" s="3094"/>
      <c r="BC23" s="3094"/>
      <c r="BD23" s="3094"/>
      <c r="BE23" s="3083">
        <f t="shared" si="25"/>
        <v>0</v>
      </c>
      <c r="BF23" s="2123"/>
      <c r="BG23" s="2507"/>
      <c r="BH23" s="1846"/>
      <c r="BI23" s="3218"/>
      <c r="BJ23" s="3428">
        <f t="shared" si="28"/>
        <v>0</v>
      </c>
      <c r="BK23" s="1970">
        <v>0</v>
      </c>
      <c r="BL23" s="3412">
        <f t="shared" si="33"/>
        <v>0</v>
      </c>
      <c r="BM23" s="3443">
        <f>AD23+AO23</f>
        <v>0</v>
      </c>
      <c r="BN23" s="3454">
        <f t="shared" si="23"/>
        <v>0</v>
      </c>
      <c r="BO23" s="3455">
        <f t="shared" si="23"/>
        <v>0</v>
      </c>
      <c r="BP23" s="3312">
        <f t="shared" si="23"/>
        <v>0</v>
      </c>
      <c r="BQ23" s="3486">
        <f t="shared" si="29"/>
        <v>0</v>
      </c>
      <c r="BR23" s="3459">
        <f t="shared" si="24"/>
        <v>0</v>
      </c>
      <c r="BS23" s="1858">
        <f t="shared" si="24"/>
        <v>0</v>
      </c>
      <c r="BT23" s="3462">
        <f t="shared" si="26"/>
        <v>0</v>
      </c>
      <c r="BU23" s="3152"/>
      <c r="BV23" s="3066"/>
      <c r="BW23" s="3066"/>
      <c r="BX23" s="3066"/>
      <c r="BY23" s="3152"/>
      <c r="BZ23" s="3152"/>
      <c r="CA23" s="3155"/>
      <c r="CB23" s="3156"/>
      <c r="CC23" s="3155"/>
      <c r="CD23" s="3155"/>
      <c r="CE23" s="3155"/>
      <c r="CF23" s="3155"/>
      <c r="CG23" s="3155"/>
      <c r="CH23" s="1050"/>
      <c r="CI23" s="2858"/>
      <c r="CJ23" s="175"/>
      <c r="CK23" s="2858"/>
      <c r="CL23" s="175"/>
      <c r="CM23" s="2858"/>
      <c r="CN23" s="175"/>
      <c r="CO23" s="2858"/>
      <c r="CP23" s="175"/>
      <c r="CQ23" s="2858"/>
      <c r="CR23" s="2858"/>
      <c r="CS23" s="2858"/>
      <c r="CT23" s="2858"/>
      <c r="CU23" s="175"/>
      <c r="CV23" s="2858"/>
      <c r="CW23" s="2858"/>
      <c r="CX23" s="2858"/>
      <c r="CY23" s="2858"/>
      <c r="CZ23" s="2858"/>
      <c r="DA23" s="2858"/>
      <c r="DB23" s="2858"/>
      <c r="DC23" s="2858"/>
      <c r="DD23" s="2858"/>
      <c r="DE23" s="2858"/>
      <c r="DF23" s="2858"/>
      <c r="DG23" s="2858"/>
      <c r="DH23" s="2858"/>
      <c r="DI23" s="2858"/>
      <c r="DJ23" s="2858"/>
      <c r="DK23" s="2858"/>
      <c r="DL23" s="2858"/>
      <c r="DM23" s="2858"/>
      <c r="DN23" s="2858"/>
      <c r="DO23" s="2858"/>
      <c r="DP23" s="2858"/>
      <c r="DQ23" s="2858"/>
      <c r="DR23" s="2858"/>
      <c r="DS23" s="2858"/>
      <c r="DT23" s="2858"/>
      <c r="DU23" s="2858"/>
      <c r="DV23" s="2858"/>
      <c r="DW23" s="2858"/>
      <c r="DX23" s="2858"/>
      <c r="DY23" s="2858"/>
      <c r="DZ23" s="2858"/>
      <c r="EA23" s="2858"/>
      <c r="EB23" s="2858"/>
      <c r="EC23" s="2858"/>
      <c r="ED23" s="2858"/>
      <c r="EE23" s="2858"/>
      <c r="EF23" s="2858"/>
      <c r="EG23" s="2858"/>
      <c r="EH23" s="2858"/>
      <c r="EI23" s="2858"/>
      <c r="EJ23" s="2858"/>
      <c r="EK23" s="2858"/>
      <c r="EL23" s="2858"/>
      <c r="EM23" s="2858"/>
      <c r="EN23" s="2858"/>
      <c r="EO23" s="2858"/>
      <c r="EP23" s="2858"/>
      <c r="EQ23" s="2858"/>
      <c r="ER23" s="2858"/>
      <c r="ES23" s="2858"/>
      <c r="ET23" s="2858"/>
      <c r="EU23" s="2858"/>
      <c r="EV23" s="2858"/>
      <c r="EW23" s="2858"/>
      <c r="EX23" s="2858"/>
      <c r="EY23" s="2858"/>
      <c r="EZ23" s="2858"/>
      <c r="FA23" s="2858"/>
      <c r="FB23" s="2858"/>
      <c r="FC23" s="2858"/>
      <c r="FD23" s="2858"/>
      <c r="FE23" s="2858"/>
      <c r="FF23" s="2858"/>
      <c r="FG23" s="2858"/>
      <c r="FH23" s="2858"/>
      <c r="FI23" s="2858"/>
      <c r="FJ23" s="2858"/>
      <c r="FK23" s="2858"/>
      <c r="FL23" s="2858"/>
      <c r="FM23" s="2858"/>
      <c r="FN23" s="2858"/>
      <c r="FO23" s="2858"/>
      <c r="FP23" s="2858"/>
      <c r="FQ23" s="2858"/>
      <c r="FR23" s="2858"/>
      <c r="FS23" s="2858"/>
      <c r="FT23" s="2858"/>
      <c r="FU23" s="2858"/>
      <c r="FV23" s="2858"/>
      <c r="FW23" s="2858"/>
      <c r="FX23" s="2858"/>
      <c r="FY23" s="2858"/>
      <c r="FZ23" s="2858"/>
      <c r="GA23" s="2858"/>
      <c r="GB23" s="2858"/>
      <c r="GC23" s="2858"/>
      <c r="GD23" s="2858"/>
      <c r="GE23" s="2858"/>
      <c r="GF23" s="2858"/>
      <c r="GG23" s="2858"/>
      <c r="GH23" s="2858"/>
      <c r="GI23" s="2858"/>
      <c r="GJ23" s="2858"/>
      <c r="GK23" s="2858"/>
      <c r="GL23" s="2858"/>
      <c r="GM23" s="2858"/>
      <c r="GN23" s="2858"/>
      <c r="GO23" s="2858"/>
      <c r="GP23" s="2858"/>
      <c r="GQ23" s="2858"/>
      <c r="GR23" s="2858"/>
      <c r="GS23" s="2858"/>
      <c r="GT23" s="2858"/>
      <c r="GU23" s="2858"/>
      <c r="GV23" s="2858"/>
      <c r="GW23" s="2858"/>
      <c r="GX23" s="2858"/>
      <c r="GY23" s="2858"/>
      <c r="GZ23" s="2858"/>
      <c r="HA23" s="2858"/>
      <c r="HB23" s="2858"/>
      <c r="HC23" s="2858"/>
      <c r="HD23" s="2858"/>
      <c r="HE23" s="2858"/>
      <c r="HF23" s="2858"/>
      <c r="HG23" s="2858"/>
      <c r="HH23" s="2858"/>
      <c r="HI23" s="2858"/>
      <c r="HJ23" s="2858"/>
      <c r="HK23" s="2858"/>
      <c r="HL23" s="2858"/>
      <c r="HM23" s="2858"/>
      <c r="HN23" s="2858"/>
      <c r="HO23" s="2858"/>
      <c r="HP23" s="2858"/>
      <c r="HQ23" s="2858"/>
      <c r="HR23" s="2858"/>
      <c r="HS23" s="2858"/>
      <c r="HT23" s="2858"/>
      <c r="HU23" s="2858"/>
      <c r="HV23" s="2858"/>
      <c r="HW23" s="2858"/>
      <c r="HX23" s="2858"/>
      <c r="HY23" s="2858"/>
      <c r="HZ23" s="2858"/>
      <c r="IA23" s="2858"/>
      <c r="IB23" s="2858"/>
      <c r="IC23" s="2858"/>
      <c r="ID23" s="2858"/>
      <c r="IE23" s="2858"/>
      <c r="IF23" s="2858"/>
      <c r="IG23" s="2858"/>
      <c r="IH23" s="2858"/>
      <c r="II23" s="2858"/>
      <c r="IJ23" s="2858"/>
      <c r="IK23" s="2858"/>
      <c r="IL23" s="2858"/>
      <c r="IM23" s="2858"/>
      <c r="IN23" s="2858"/>
      <c r="IO23" s="2858"/>
      <c r="IP23" s="2858"/>
      <c r="IQ23" s="2858"/>
      <c r="IR23" s="2858"/>
      <c r="IS23" s="2858"/>
      <c r="IT23" s="2858"/>
      <c r="IU23" s="2858"/>
      <c r="IV23" s="2858"/>
      <c r="IW23" s="2858"/>
      <c r="IX23" s="2858"/>
      <c r="IY23" s="2858"/>
      <c r="IZ23" s="2858"/>
      <c r="JA23" s="2858"/>
      <c r="JB23" s="2858"/>
      <c r="JC23" s="2858"/>
      <c r="JD23" s="2858"/>
      <c r="JE23" s="2858"/>
      <c r="JF23" s="2858"/>
      <c r="JG23" s="2858"/>
      <c r="JH23" s="2858"/>
      <c r="JI23" s="2858"/>
      <c r="JJ23" s="2858"/>
      <c r="JK23" s="2858"/>
      <c r="JL23" s="2858"/>
      <c r="JM23" s="2858"/>
      <c r="JN23" s="2858"/>
      <c r="JO23" s="2858"/>
      <c r="JP23" s="2858"/>
      <c r="JQ23" s="2858"/>
      <c r="JR23" s="2858"/>
      <c r="JS23" s="2858"/>
      <c r="JT23" s="2858"/>
      <c r="JU23" s="2858"/>
      <c r="JV23" s="2858"/>
      <c r="JW23" s="2858"/>
      <c r="JX23" s="2858"/>
      <c r="JY23" s="2858"/>
      <c r="JZ23" s="2858"/>
      <c r="KA23" s="2858"/>
      <c r="KB23" s="2858"/>
      <c r="KC23" s="2858"/>
      <c r="KD23" s="2858"/>
      <c r="KE23" s="2858"/>
      <c r="KF23" s="2858"/>
      <c r="KG23" s="2858"/>
      <c r="KH23" s="2858"/>
      <c r="KI23" s="2858"/>
      <c r="KJ23" s="2858"/>
      <c r="KK23" s="2858"/>
      <c r="KL23" s="2858"/>
      <c r="KM23" s="2858"/>
      <c r="KN23" s="2858"/>
      <c r="KO23" s="2858"/>
      <c r="KP23" s="2858"/>
      <c r="KQ23" s="2858"/>
      <c r="KR23" s="2858"/>
      <c r="KS23" s="2858"/>
      <c r="KT23" s="2858"/>
      <c r="KU23" s="2858"/>
      <c r="KV23" s="2858"/>
      <c r="KW23" s="2858"/>
      <c r="KX23" s="2858"/>
      <c r="KY23" s="2858"/>
      <c r="KZ23" s="2858"/>
      <c r="LA23" s="2858"/>
      <c r="LB23" s="2858"/>
      <c r="LC23" s="2858"/>
      <c r="LD23" s="2858"/>
      <c r="LE23" s="2858"/>
      <c r="LF23" s="2858"/>
      <c r="LG23" s="2858"/>
      <c r="LH23" s="2858"/>
      <c r="LI23" s="2858"/>
      <c r="LJ23" s="2858"/>
      <c r="LK23" s="2858"/>
      <c r="LL23" s="2858"/>
      <c r="LM23" s="2858"/>
      <c r="LN23" s="2858"/>
      <c r="LO23" s="2858"/>
      <c r="LP23" s="2858"/>
      <c r="LQ23" s="2858"/>
      <c r="LR23" s="2858"/>
      <c r="LS23" s="2858"/>
      <c r="LT23" s="2858"/>
      <c r="LU23" s="2858"/>
      <c r="LV23" s="2858"/>
      <c r="LW23" s="2858"/>
      <c r="LX23" s="2858"/>
      <c r="LY23" s="2858"/>
      <c r="LZ23" s="2858"/>
      <c r="MA23" s="2858"/>
      <c r="MB23" s="2858"/>
      <c r="MC23" s="2858"/>
      <c r="MD23" s="2858"/>
      <c r="ME23" s="2858"/>
      <c r="MF23" s="2858"/>
      <c r="MG23" s="2858"/>
      <c r="MH23" s="2858"/>
      <c r="MI23" s="2858"/>
      <c r="MJ23" s="2858"/>
      <c r="MK23" s="2858"/>
      <c r="ML23" s="2858"/>
      <c r="MM23" s="2858"/>
      <c r="MN23" s="2858"/>
      <c r="MO23" s="2858"/>
      <c r="MP23" s="2858"/>
      <c r="MQ23" s="2858"/>
      <c r="MR23" s="2858"/>
      <c r="MS23" s="2858"/>
      <c r="MT23" s="2858"/>
      <c r="MU23" s="2858"/>
      <c r="MV23" s="2858"/>
      <c r="MW23" s="2858"/>
      <c r="MX23" s="2858"/>
      <c r="MY23" s="2858"/>
      <c r="MZ23" s="2858"/>
      <c r="NA23" s="2858"/>
      <c r="NB23" s="2858"/>
      <c r="NC23" s="2858"/>
      <c r="ND23" s="2858"/>
      <c r="NE23" s="2858"/>
      <c r="NF23" s="2858"/>
      <c r="NG23" s="2858"/>
      <c r="NH23" s="2858"/>
      <c r="NI23" s="2858"/>
      <c r="NJ23" s="2858"/>
      <c r="NK23" s="2858"/>
      <c r="NL23" s="2858"/>
      <c r="NM23" s="2858"/>
      <c r="NN23" s="2858"/>
      <c r="NO23" s="2858"/>
      <c r="NP23" s="2858"/>
      <c r="NQ23" s="2858"/>
      <c r="NR23" s="2858"/>
      <c r="NS23" s="2858"/>
      <c r="NT23" s="2858"/>
      <c r="NU23" s="2858"/>
      <c r="NV23" s="2858"/>
      <c r="NW23" s="2858"/>
      <c r="NX23" s="2858"/>
      <c r="NY23" s="2858"/>
      <c r="NZ23" s="2858"/>
      <c r="OA23" s="2858"/>
      <c r="OB23" s="2858"/>
      <c r="OC23" s="2858"/>
      <c r="OD23" s="2858"/>
      <c r="OE23" s="2858"/>
      <c r="OF23" s="2858"/>
      <c r="OG23" s="2858"/>
      <c r="OH23" s="2858"/>
      <c r="OI23" s="2858"/>
      <c r="OJ23" s="2858"/>
      <c r="OK23" s="2858"/>
      <c r="OL23" s="2858"/>
      <c r="OM23" s="2858"/>
      <c r="ON23" s="2858"/>
      <c r="OO23" s="2858"/>
      <c r="OP23" s="2858"/>
      <c r="OQ23" s="2858"/>
      <c r="OR23" s="2858"/>
      <c r="OS23" s="2858"/>
      <c r="OT23" s="2858"/>
      <c r="OU23" s="2858"/>
      <c r="OV23" s="2858"/>
      <c r="OW23" s="2858"/>
      <c r="OX23" s="2858"/>
      <c r="OY23" s="2858"/>
      <c r="OZ23" s="2858"/>
      <c r="PA23" s="2858"/>
      <c r="PB23" s="2858"/>
      <c r="PC23" s="2858"/>
      <c r="PD23" s="2858"/>
      <c r="PE23" s="2858"/>
      <c r="PF23" s="2858"/>
      <c r="PG23" s="2858"/>
      <c r="PH23" s="2858"/>
      <c r="PI23" s="2858"/>
      <c r="PJ23" s="2858"/>
      <c r="PK23" s="2858"/>
      <c r="PL23" s="2858"/>
      <c r="PM23" s="2858"/>
      <c r="PN23" s="2858"/>
      <c r="PO23" s="2858"/>
      <c r="PP23" s="2858"/>
      <c r="PQ23" s="2858"/>
      <c r="PR23" s="2858"/>
      <c r="PS23" s="2858"/>
      <c r="PT23" s="2858"/>
      <c r="PU23" s="2858"/>
      <c r="PV23" s="2858"/>
      <c r="PW23" s="2858"/>
      <c r="PX23" s="2858"/>
      <c r="PY23" s="2858"/>
      <c r="PZ23" s="2858"/>
      <c r="QA23" s="2858"/>
      <c r="QB23" s="2858"/>
      <c r="QC23" s="2858"/>
      <c r="QD23" s="2858"/>
      <c r="QE23" s="2858"/>
      <c r="QF23" s="2858"/>
      <c r="QG23" s="2858"/>
      <c r="QH23" s="2858"/>
      <c r="QI23" s="2858"/>
      <c r="QJ23" s="2858"/>
      <c r="QK23" s="2858"/>
      <c r="QL23" s="2858"/>
      <c r="QM23" s="2858"/>
      <c r="QN23" s="2858"/>
      <c r="QO23" s="2858"/>
      <c r="QP23" s="2858"/>
      <c r="QQ23" s="2858"/>
      <c r="QR23" s="2858"/>
      <c r="QS23" s="2858"/>
      <c r="QT23" s="2858"/>
      <c r="QU23" s="2858"/>
      <c r="QV23" s="2858"/>
      <c r="QW23" s="2858"/>
      <c r="QX23" s="2858"/>
      <c r="QY23" s="2858"/>
      <c r="QZ23" s="2858"/>
      <c r="RA23" s="2858"/>
      <c r="RB23" s="2858"/>
      <c r="RC23" s="2858"/>
      <c r="RD23" s="2858"/>
      <c r="RE23" s="2858"/>
      <c r="RF23" s="2858"/>
      <c r="RG23" s="2858"/>
      <c r="RH23" s="2858"/>
      <c r="RI23" s="2858"/>
      <c r="RJ23" s="2858"/>
      <c r="RK23" s="2858"/>
      <c r="RL23" s="2858"/>
      <c r="RM23" s="2858"/>
      <c r="RN23" s="2858"/>
      <c r="RO23" s="2858"/>
      <c r="RP23" s="2858"/>
      <c r="RQ23" s="2858"/>
      <c r="RR23" s="2858"/>
      <c r="RS23" s="2858"/>
      <c r="RT23" s="2858"/>
      <c r="RU23" s="2858"/>
      <c r="RV23" s="2858"/>
      <c r="RW23" s="2858"/>
      <c r="RX23" s="2858"/>
      <c r="RY23" s="2858"/>
      <c r="RZ23" s="2858"/>
      <c r="SA23" s="2858"/>
      <c r="SB23" s="2858"/>
      <c r="SC23" s="2858"/>
      <c r="SD23" s="2858"/>
      <c r="SE23" s="2858"/>
      <c r="SF23" s="2858"/>
      <c r="SG23" s="2858"/>
      <c r="SH23" s="2858"/>
      <c r="SI23" s="2858"/>
      <c r="SJ23" s="2858"/>
      <c r="SK23" s="2858"/>
      <c r="SL23" s="2858"/>
      <c r="SM23" s="2858"/>
      <c r="SN23" s="2858"/>
      <c r="SO23" s="2858"/>
      <c r="SP23" s="2858"/>
      <c r="SQ23" s="2858"/>
      <c r="SR23" s="2858"/>
      <c r="SS23" s="2858"/>
      <c r="ST23" s="2858"/>
      <c r="SU23" s="2858"/>
      <c r="SV23" s="2858"/>
      <c r="SW23" s="2858"/>
      <c r="SX23" s="2858"/>
      <c r="SY23" s="2858"/>
      <c r="SZ23" s="2858"/>
      <c r="TA23" s="2858"/>
      <c r="TB23" s="2858"/>
      <c r="TC23" s="2858"/>
      <c r="TD23" s="2858"/>
      <c r="TE23" s="2858"/>
      <c r="TF23" s="2858"/>
      <c r="TG23" s="2858"/>
      <c r="TH23" s="2858"/>
      <c r="TI23" s="2858"/>
      <c r="TJ23" s="2858"/>
      <c r="TK23" s="2858"/>
      <c r="TL23" s="2858"/>
      <c r="TM23" s="2858"/>
      <c r="TN23" s="2858"/>
      <c r="TO23" s="2858"/>
      <c r="TP23" s="2858"/>
      <c r="TQ23" s="2858"/>
      <c r="TR23" s="2858"/>
      <c r="TS23" s="2858"/>
      <c r="TT23" s="2858"/>
      <c r="TU23" s="3937"/>
      <c r="TV23" s="3937"/>
      <c r="TW23" s="3937"/>
      <c r="TX23" s="3937"/>
      <c r="TY23" s="3937"/>
      <c r="TZ23" s="3937"/>
      <c r="UA23" s="3937"/>
      <c r="UB23" s="3937"/>
      <c r="UC23" s="3937"/>
      <c r="UD23" s="3937"/>
      <c r="UE23" s="3937"/>
      <c r="UF23" s="3937"/>
      <c r="UG23" s="3937"/>
      <c r="UH23" s="3937"/>
      <c r="UI23" s="3937"/>
      <c r="UJ23" s="3937"/>
      <c r="UK23" s="3937"/>
      <c r="UL23" s="3937"/>
      <c r="UM23" s="3937"/>
      <c r="UN23" s="3937"/>
      <c r="UO23" s="3937"/>
      <c r="UP23" s="2858"/>
      <c r="UQ23" s="2858"/>
      <c r="UR23" s="2858"/>
      <c r="US23" s="2858"/>
      <c r="UT23" s="2858"/>
      <c r="UU23" s="2858"/>
      <c r="UV23" s="2858"/>
      <c r="UW23" s="2858"/>
      <c r="UX23" s="2858"/>
      <c r="UY23" s="2858"/>
      <c r="UZ23" s="2858"/>
      <c r="VA23" s="2858"/>
      <c r="VB23" s="2858"/>
      <c r="VC23" s="2858"/>
      <c r="VD23" s="2858"/>
      <c r="VE23" s="2858"/>
      <c r="VF23" s="2858"/>
      <c r="VG23" s="2858"/>
      <c r="VH23" s="2858"/>
      <c r="VI23" s="2858"/>
      <c r="VJ23" s="2858"/>
      <c r="VK23" s="2858"/>
      <c r="VL23" s="2858"/>
      <c r="VM23" s="2858"/>
      <c r="VN23" s="2858"/>
      <c r="VO23" s="2858"/>
      <c r="VP23" s="2858"/>
      <c r="VQ23" s="2858"/>
      <c r="VR23" s="2858"/>
      <c r="VS23" s="2858"/>
      <c r="VT23" s="2858"/>
      <c r="VU23" s="2858"/>
      <c r="VV23" s="2858"/>
      <c r="VW23" s="2858"/>
      <c r="VX23" s="2858"/>
      <c r="VY23" s="2858"/>
      <c r="VZ23" s="2858"/>
      <c r="WA23" s="2858"/>
      <c r="WB23" s="2858"/>
      <c r="WC23" s="2858"/>
      <c r="WD23" s="2858"/>
      <c r="WE23" s="2858"/>
      <c r="WF23" s="2858"/>
      <c r="WG23" s="2858"/>
      <c r="WH23" s="2858"/>
      <c r="WI23" s="2858"/>
      <c r="WJ23" s="2858"/>
      <c r="WK23" s="2858"/>
      <c r="WL23" s="2858"/>
      <c r="WM23" s="2858"/>
      <c r="WN23" s="2858"/>
      <c r="WO23" s="2858"/>
      <c r="WP23" s="2858"/>
      <c r="WQ23" s="2858"/>
      <c r="WR23" s="2858"/>
      <c r="WS23" s="2858"/>
      <c r="WT23" s="2858"/>
      <c r="WU23" s="2858"/>
      <c r="WV23" s="2858"/>
      <c r="WW23" s="2858"/>
      <c r="WX23" s="2858"/>
      <c r="WY23" s="2858"/>
      <c r="WZ23" s="2858"/>
      <c r="XA23" s="2858"/>
      <c r="XB23" s="2858"/>
      <c r="XC23" s="2858"/>
      <c r="XD23" s="2858"/>
      <c r="XE23" s="2858"/>
      <c r="XF23" s="2858"/>
      <c r="XG23" s="2858"/>
      <c r="XH23" s="2858"/>
      <c r="XI23" s="2858"/>
      <c r="XJ23" s="2858"/>
      <c r="XK23" s="2858"/>
      <c r="XL23" s="2858"/>
      <c r="XM23" s="2858"/>
      <c r="XN23" s="2858"/>
      <c r="XO23" s="2858"/>
      <c r="XP23" s="2858"/>
      <c r="XQ23" s="2858"/>
      <c r="XR23" s="2858"/>
      <c r="XS23" s="2858"/>
      <c r="XT23" s="2858"/>
      <c r="XU23" s="2858"/>
      <c r="XV23" s="2858"/>
      <c r="XW23" s="2858"/>
      <c r="XX23" s="2858"/>
      <c r="XY23" s="2858"/>
      <c r="XZ23" s="2858"/>
      <c r="YA23" s="2858"/>
      <c r="YB23" s="2858"/>
      <c r="YC23" s="2858"/>
      <c r="YD23" s="2858"/>
      <c r="YE23" s="2858"/>
      <c r="YF23" s="2858"/>
      <c r="YG23" s="2858"/>
      <c r="YH23" s="2858"/>
      <c r="YI23" s="2858"/>
      <c r="YJ23" s="2858"/>
      <c r="YK23" s="2858"/>
      <c r="YL23" s="2858"/>
      <c r="YM23" s="2858"/>
      <c r="YN23" s="2858"/>
      <c r="YO23" s="2858"/>
      <c r="YP23" s="2858"/>
      <c r="YQ23" s="2858"/>
      <c r="YR23" s="2858"/>
      <c r="YS23" s="2858"/>
      <c r="YT23" s="2858"/>
      <c r="YU23" s="2858"/>
      <c r="YV23" s="2858"/>
      <c r="YW23" s="2858"/>
      <c r="YX23" s="2858"/>
      <c r="YY23" s="2858"/>
      <c r="YZ23" s="2858"/>
      <c r="ZA23" s="2858"/>
      <c r="ZB23" s="2858"/>
      <c r="ZC23" s="2858"/>
      <c r="ZD23" s="2858"/>
      <c r="ZE23" s="2858"/>
      <c r="ZF23" s="2858"/>
      <c r="ZG23" s="2858"/>
      <c r="ZH23" s="2858"/>
      <c r="ZI23" s="2858"/>
      <c r="ZJ23" s="2858"/>
      <c r="ZK23" s="2858"/>
      <c r="ZL23" s="2858"/>
      <c r="ZM23" s="2858"/>
      <c r="ZN23" s="2858"/>
      <c r="ZO23" s="2858"/>
      <c r="ZP23" s="2858"/>
      <c r="ZQ23" s="2858"/>
      <c r="ZR23" s="2858"/>
      <c r="ZS23" s="2858"/>
      <c r="ZT23" s="2858"/>
      <c r="ZU23" s="2858"/>
      <c r="ZV23" s="2858"/>
      <c r="ZW23" s="2858"/>
      <c r="ZX23" s="2858"/>
      <c r="ZY23" s="2858"/>
      <c r="ZZ23" s="2858"/>
      <c r="AAA23" s="2858"/>
      <c r="AAB23" s="2858"/>
      <c r="AAC23" s="2858"/>
      <c r="AAD23" s="2858"/>
      <c r="AAE23" s="2858"/>
      <c r="AAF23" s="2858"/>
      <c r="AAG23" s="2858"/>
      <c r="AAH23" s="2858"/>
      <c r="AAI23" s="2858"/>
      <c r="AAJ23" s="2858"/>
      <c r="AAK23" s="2858"/>
      <c r="AAL23" s="2858"/>
      <c r="AAM23" s="2858"/>
      <c r="AAN23" s="2858"/>
      <c r="AAO23" s="2858"/>
      <c r="AAP23" s="2858"/>
      <c r="AAQ23" s="2858"/>
      <c r="AAR23" s="2858"/>
      <c r="AAS23" s="2858"/>
      <c r="AAT23" s="2858"/>
      <c r="AAU23" s="2858"/>
      <c r="AAV23" s="2858"/>
      <c r="AAW23" s="2858"/>
      <c r="AAX23" s="2858"/>
      <c r="AAY23" s="2858"/>
      <c r="AAZ23" s="2858"/>
      <c r="ABA23" s="2858"/>
      <c r="ABB23" s="2858"/>
      <c r="ABC23" s="2858"/>
      <c r="ABD23" s="2858"/>
      <c r="ABE23" s="2858"/>
      <c r="ABF23" s="2858"/>
      <c r="ABG23" s="2858"/>
      <c r="ABH23" s="2858"/>
      <c r="ABI23" s="2858"/>
      <c r="ABJ23" s="2858"/>
      <c r="ABK23" s="2858"/>
      <c r="ABL23" s="2858"/>
      <c r="ABM23" s="2858"/>
      <c r="ABN23" s="2858"/>
      <c r="ABO23" s="2858"/>
      <c r="ABP23" s="2858"/>
      <c r="ABQ23" s="2858"/>
      <c r="ABR23" s="2858"/>
      <c r="ABS23" s="2858"/>
      <c r="ABT23" s="2858"/>
      <c r="ABU23" s="2858"/>
      <c r="ABV23" s="2858"/>
      <c r="ABW23" s="2858"/>
      <c r="ABX23" s="2858"/>
      <c r="ABY23" s="2858"/>
      <c r="ABZ23" s="2858"/>
      <c r="ACA23" s="2858"/>
      <c r="ACB23" s="2858"/>
      <c r="ACC23" s="2858"/>
      <c r="ACD23" s="2858"/>
      <c r="ACE23" s="2858"/>
      <c r="ACF23" s="2858"/>
      <c r="ACG23" s="2858"/>
      <c r="ACH23" s="2858"/>
      <c r="ACI23" s="2858"/>
      <c r="ACJ23" s="2858"/>
      <c r="ACK23" s="2858"/>
      <c r="ACL23" s="2858"/>
      <c r="ACM23" s="2858"/>
      <c r="ACN23" s="2858"/>
      <c r="ACO23" s="2858"/>
      <c r="ACP23" s="2858"/>
      <c r="ACQ23" s="2858"/>
      <c r="ACR23" s="2858"/>
      <c r="ACS23" s="2858"/>
      <c r="ACT23" s="2858"/>
      <c r="ACU23" s="2858"/>
      <c r="ACV23" s="2858"/>
      <c r="ACW23" s="2858"/>
      <c r="ACX23" s="2858"/>
      <c r="ACY23" s="2858"/>
      <c r="ACZ23" s="2858"/>
      <c r="ADA23" s="2858"/>
      <c r="ADB23" s="2858"/>
      <c r="ADC23" s="2858"/>
      <c r="ADD23" s="2858"/>
      <c r="ADE23" s="2858"/>
      <c r="ADF23" s="2858"/>
      <c r="ADG23" s="2858"/>
      <c r="ADH23" s="2858"/>
      <c r="ADI23" s="2858"/>
      <c r="ADJ23" s="2858"/>
      <c r="ADK23" s="2858"/>
      <c r="ADL23" s="2858"/>
      <c r="ADM23" s="2858"/>
      <c r="ADN23" s="2858"/>
      <c r="ADO23" s="2858"/>
      <c r="ADP23" s="2858"/>
      <c r="ADQ23" s="2858"/>
      <c r="ADR23" s="2858"/>
      <c r="ADS23" s="2858"/>
      <c r="ADT23" s="2858"/>
      <c r="ADU23" s="2858"/>
      <c r="ADV23" s="2858"/>
      <c r="ADW23" s="2858"/>
      <c r="ADX23" s="2858"/>
      <c r="ADY23" s="2858"/>
      <c r="ADZ23" s="2858"/>
      <c r="AEA23" s="2858"/>
      <c r="AEB23" s="2858"/>
      <c r="AEC23" s="2858"/>
      <c r="AED23" s="2858"/>
      <c r="AEE23" s="2858"/>
      <c r="AEF23" s="2858"/>
      <c r="AEG23" s="2858"/>
      <c r="AEH23" s="2858"/>
      <c r="AEI23" s="2858"/>
      <c r="AEJ23" s="2858"/>
      <c r="AEK23" s="2858"/>
      <c r="AEL23" s="2858"/>
      <c r="AEM23" s="2858"/>
      <c r="AEN23" s="2858"/>
      <c r="AEO23" s="2858"/>
      <c r="AEP23" s="2858"/>
      <c r="AEQ23" s="2858"/>
      <c r="AER23" s="2858"/>
      <c r="AES23" s="2858"/>
      <c r="AET23" s="2858"/>
      <c r="AEU23" s="2858"/>
      <c r="AEV23" s="2858"/>
      <c r="AEW23" s="2858"/>
      <c r="AEX23" s="2858"/>
      <c r="AEY23" s="2858"/>
      <c r="AEZ23" s="2858"/>
      <c r="AFA23" s="2858"/>
      <c r="AFB23" s="2858"/>
      <c r="AFC23" s="2858"/>
      <c r="AFD23" s="2858"/>
      <c r="AFE23" s="2858"/>
      <c r="AFF23" s="2858"/>
      <c r="AFG23" s="2858"/>
      <c r="AFH23" s="2858"/>
      <c r="AFI23" s="2858"/>
      <c r="AFJ23" s="2858"/>
      <c r="AFK23" s="2858"/>
      <c r="AFL23" s="2858"/>
      <c r="AFM23" s="2858"/>
      <c r="AFN23" s="2858"/>
      <c r="AFO23" s="2858"/>
      <c r="AFP23" s="2858"/>
      <c r="AFQ23" s="2858"/>
      <c r="AFR23" s="2858"/>
      <c r="AFS23" s="2858"/>
      <c r="AFT23" s="2858"/>
      <c r="AFU23" s="2858"/>
      <c r="AFV23" s="2858"/>
      <c r="AFW23" s="2858"/>
      <c r="AFX23" s="2858"/>
      <c r="AFY23" s="2858"/>
      <c r="AFZ23" s="2858"/>
      <c r="AGA23" s="2858"/>
      <c r="AGB23" s="2858"/>
      <c r="AGC23" s="2858"/>
      <c r="AGD23" s="2858"/>
      <c r="AGE23" s="2858"/>
      <c r="AGF23" s="2858"/>
      <c r="AGG23" s="2858"/>
      <c r="AGH23" s="2858"/>
      <c r="AGI23" s="2858"/>
      <c r="AGJ23" s="2858"/>
      <c r="AGK23" s="2858"/>
      <c r="AGL23" s="2858"/>
      <c r="AGM23" s="2858"/>
      <c r="AGN23" s="2858"/>
      <c r="AGO23" s="2858"/>
      <c r="AGP23" s="2858"/>
      <c r="AGQ23" s="2858"/>
      <c r="AGR23" s="2858"/>
      <c r="AGS23" s="2858"/>
      <c r="AGT23" s="2858"/>
      <c r="AGU23" s="2858"/>
      <c r="AGV23" s="2858"/>
      <c r="AGW23" s="2858"/>
      <c r="AGX23" s="2858"/>
      <c r="AGY23" s="2858"/>
      <c r="AGZ23" s="2858"/>
      <c r="AHA23" s="2858"/>
      <c r="AHB23" s="2858"/>
      <c r="AHC23" s="2858"/>
      <c r="AHD23" s="2858"/>
      <c r="AHE23" s="2858"/>
      <c r="AHF23" s="2858"/>
      <c r="AHG23" s="2858"/>
      <c r="AHH23" s="2858"/>
      <c r="AHI23" s="2858"/>
      <c r="AHJ23" s="2858"/>
      <c r="AHK23" s="2858"/>
      <c r="AHL23" s="2858"/>
      <c r="AHM23" s="2858"/>
      <c r="AHN23" s="2858"/>
      <c r="AHO23" s="2858"/>
      <c r="AHP23" s="2858"/>
      <c r="AHQ23" s="2858"/>
      <c r="AHR23" s="2858"/>
      <c r="AHS23" s="2858"/>
      <c r="AHT23" s="2858"/>
      <c r="AHU23" s="2858"/>
      <c r="AHV23" s="2858"/>
      <c r="AHW23" s="2858"/>
      <c r="AHX23" s="2858"/>
      <c r="AHY23" s="2858"/>
      <c r="AHZ23" s="2858"/>
      <c r="AIA23" s="2858"/>
      <c r="AIB23" s="2858"/>
      <c r="AIC23" s="2858"/>
      <c r="AID23" s="2858"/>
      <c r="AIE23" s="2858"/>
      <c r="AIF23" s="2858"/>
      <c r="AIG23" s="2858"/>
      <c r="AIH23" s="2858"/>
      <c r="AII23" s="2858"/>
      <c r="AIJ23" s="2858"/>
      <c r="AIK23" s="2858"/>
      <c r="AIL23" s="2858"/>
      <c r="AIM23" s="2858"/>
      <c r="AIN23" s="2858"/>
      <c r="AIO23" s="2858"/>
      <c r="AIP23" s="2858"/>
      <c r="AIQ23" s="2858"/>
      <c r="AIR23" s="2858"/>
      <c r="AIS23" s="2858"/>
      <c r="AIT23" s="2858"/>
      <c r="AIU23" s="2858"/>
      <c r="AIV23" s="2858"/>
      <c r="AIW23" s="2858"/>
      <c r="AIX23" s="2858"/>
      <c r="AIY23" s="2858"/>
      <c r="AIZ23" s="2858"/>
      <c r="AJA23" s="2858"/>
      <c r="AJB23" s="2858"/>
      <c r="AJC23" s="2858"/>
      <c r="AJD23" s="2858"/>
      <c r="AJE23" s="2858"/>
      <c r="AJF23" s="2858"/>
      <c r="AJG23" s="2858"/>
      <c r="AJH23" s="2858"/>
      <c r="AJI23" s="2858"/>
      <c r="AJJ23" s="2858"/>
      <c r="AJK23" s="2858"/>
      <c r="AJL23" s="2858"/>
      <c r="AJM23" s="2858"/>
      <c r="AJN23" s="2858"/>
      <c r="AJO23" s="2858"/>
      <c r="AJP23" s="2858"/>
      <c r="AJQ23" s="2858"/>
      <c r="AJR23" s="2858"/>
      <c r="AJS23" s="2858"/>
      <c r="AJT23" s="2858"/>
      <c r="AJU23" s="2858"/>
      <c r="AJV23" s="2858"/>
      <c r="AJW23" s="2858"/>
      <c r="AJX23" s="2858"/>
      <c r="AJY23" s="2858"/>
      <c r="AJZ23" s="2858"/>
      <c r="AKA23" s="2858"/>
      <c r="AKB23" s="2858"/>
      <c r="AKC23" s="2858"/>
      <c r="AKD23" s="2858"/>
      <c r="AKE23" s="2858"/>
      <c r="AKF23" s="2858"/>
      <c r="AKG23" s="2858"/>
      <c r="AKH23" s="2858"/>
      <c r="AKI23" s="2858"/>
      <c r="AKJ23" s="2858"/>
      <c r="AKK23" s="2858"/>
      <c r="AKL23" s="2858"/>
      <c r="AKM23" s="2858"/>
      <c r="AKN23" s="2858"/>
      <c r="AKO23" s="2858"/>
      <c r="AKP23" s="2858"/>
      <c r="AKQ23" s="2858"/>
      <c r="AKR23" s="2858"/>
      <c r="AKS23" s="2858"/>
      <c r="AKT23" s="2858"/>
      <c r="AKU23" s="2858"/>
      <c r="AKV23" s="2858"/>
      <c r="AKW23" s="2858"/>
      <c r="AKX23" s="2858"/>
      <c r="AKY23" s="2858"/>
      <c r="AKZ23" s="2858"/>
      <c r="ALA23" s="2858"/>
      <c r="ALB23" s="2858"/>
      <c r="ALC23" s="2858"/>
      <c r="ALD23" s="2858"/>
      <c r="ALE23" s="2858"/>
      <c r="ALF23" s="2858"/>
      <c r="ALG23" s="2858"/>
      <c r="ALH23" s="2858"/>
      <c r="ALI23" s="2858"/>
      <c r="ALJ23" s="2858"/>
      <c r="ALK23" s="2858"/>
      <c r="ALL23" s="2858"/>
      <c r="ALM23" s="2858"/>
      <c r="ALN23" s="2858"/>
      <c r="ALO23" s="2858"/>
      <c r="ALP23" s="2858"/>
      <c r="ALQ23" s="2858"/>
      <c r="ALR23" s="2858"/>
      <c r="ALS23" s="2858"/>
      <c r="ALT23" s="2858"/>
      <c r="ALU23" s="2858"/>
      <c r="ALV23" s="2858"/>
      <c r="ALW23" s="2858"/>
      <c r="ALX23" s="2858"/>
      <c r="ALY23" s="2858"/>
      <c r="ALZ23" s="2858"/>
      <c r="AMA23" s="2858"/>
      <c r="AMB23" s="2858"/>
      <c r="AMC23" s="2858"/>
      <c r="AMD23" s="2858"/>
      <c r="AME23" s="2858"/>
      <c r="AMF23" s="2858"/>
      <c r="AMG23" s="2858"/>
      <c r="AMH23" s="2858"/>
      <c r="AMI23" s="2858"/>
      <c r="AMJ23" s="2858"/>
      <c r="AMK23" s="2858"/>
      <c r="AML23" s="2858"/>
      <c r="AMM23" s="2858"/>
      <c r="AMN23" s="2858"/>
      <c r="AMO23" s="2858"/>
      <c r="AMP23" s="2858"/>
      <c r="AMQ23" s="2858"/>
      <c r="AMR23" s="2858"/>
      <c r="AMS23" s="2858"/>
      <c r="AMT23" s="2858"/>
      <c r="AMU23" s="2858"/>
      <c r="AMV23" s="2858"/>
      <c r="AMW23" s="2858"/>
      <c r="AMX23" s="2858"/>
      <c r="AMY23" s="2858"/>
      <c r="AMZ23" s="2858"/>
      <c r="ANA23" s="2858"/>
      <c r="ANB23" s="2858"/>
      <c r="ANC23" s="2858"/>
      <c r="AND23" s="2858"/>
      <c r="ANE23" s="2858"/>
      <c r="ANF23" s="2858"/>
      <c r="ANG23" s="2858"/>
      <c r="ANH23" s="2858"/>
      <c r="ANI23" s="2858"/>
      <c r="ANJ23" s="2858"/>
      <c r="ANK23" s="2858"/>
      <c r="ANL23" s="2858"/>
      <c r="ANM23" s="2858"/>
      <c r="ANN23" s="2858"/>
      <c r="ANO23" s="2858"/>
      <c r="ANP23" s="2858"/>
      <c r="ANQ23" s="2858"/>
      <c r="ANR23" s="2858"/>
      <c r="ANS23" s="2858"/>
      <c r="ANT23" s="2858"/>
      <c r="ANU23" s="2858"/>
      <c r="ANV23" s="2858"/>
      <c r="ANW23" s="2858"/>
      <c r="ANX23" s="2858"/>
      <c r="ANY23" s="2858"/>
      <c r="ANZ23" s="2858"/>
      <c r="AOA23" s="2858"/>
      <c r="AOB23" s="2858"/>
      <c r="AOC23" s="2858"/>
      <c r="AOD23" s="2858"/>
      <c r="AOE23" s="2858"/>
      <c r="AOF23" s="2858"/>
      <c r="AOG23" s="2858"/>
      <c r="AOH23" s="2858"/>
      <c r="AOI23" s="2858"/>
      <c r="AOJ23" s="2858"/>
      <c r="AOK23" s="2858"/>
      <c r="AOL23" s="2858"/>
      <c r="AOM23" s="2858"/>
      <c r="AON23" s="2858"/>
      <c r="AOO23" s="2858"/>
      <c r="AOP23" s="2858"/>
      <c r="AOQ23" s="2858"/>
      <c r="AOR23" s="2858"/>
      <c r="AOS23" s="2858"/>
      <c r="AOT23" s="2858"/>
      <c r="AOU23" s="2858"/>
      <c r="AOV23" s="2858"/>
      <c r="AOW23" s="2858"/>
      <c r="AOX23" s="2858"/>
      <c r="AOY23" s="2858"/>
      <c r="AOZ23" s="2858"/>
      <c r="APA23" s="2858"/>
      <c r="APB23" s="2858"/>
      <c r="APC23" s="2858"/>
      <c r="APD23" s="2858"/>
      <c r="APE23" s="2858"/>
      <c r="APF23" s="2858"/>
      <c r="APG23" s="2858"/>
      <c r="APH23" s="2858"/>
      <c r="API23" s="2858"/>
      <c r="APJ23" s="2858"/>
      <c r="APK23" s="2858"/>
      <c r="APL23" s="2858"/>
      <c r="APM23" s="2858"/>
      <c r="APN23" s="2858"/>
      <c r="APO23" s="2858"/>
      <c r="APP23" s="2858"/>
      <c r="APQ23" s="2858"/>
      <c r="APR23" s="2858"/>
      <c r="APS23" s="2858"/>
      <c r="APT23" s="2858"/>
      <c r="APU23" s="2858"/>
      <c r="APV23" s="2858"/>
      <c r="APW23" s="2858"/>
      <c r="APX23" s="2858"/>
      <c r="APY23" s="2858"/>
      <c r="APZ23" s="2858"/>
      <c r="AQA23" s="2858"/>
      <c r="AQB23" s="2858"/>
      <c r="AQC23" s="2858"/>
      <c r="AQD23" s="2858"/>
      <c r="AQE23" s="2858"/>
      <c r="AQF23" s="2858"/>
      <c r="AQG23" s="2858"/>
      <c r="AQH23" s="2858"/>
      <c r="AQI23" s="2858"/>
      <c r="AQJ23" s="2858"/>
      <c r="AQK23" s="2858"/>
      <c r="AQL23" s="2858"/>
      <c r="AQM23" s="2858"/>
      <c r="AQN23" s="2858"/>
      <c r="AQO23" s="2858"/>
      <c r="AQP23" s="2858"/>
      <c r="AQQ23" s="2858"/>
      <c r="AQR23" s="2858"/>
      <c r="AQS23" s="2858"/>
      <c r="AQT23" s="2858"/>
      <c r="AQU23" s="2858"/>
      <c r="AQV23" s="2858"/>
      <c r="AQW23" s="2858"/>
      <c r="AQX23" s="2858"/>
      <c r="AQY23" s="2858"/>
      <c r="AQZ23" s="2858"/>
      <c r="ARA23" s="2858"/>
      <c r="ARB23" s="2858"/>
      <c r="ARC23" s="2858"/>
      <c r="ARD23" s="2858"/>
      <c r="ARE23" s="2858"/>
      <c r="ARF23" s="2858"/>
      <c r="ARG23" s="2858"/>
      <c r="ARH23" s="2858"/>
      <c r="ARI23" s="2858"/>
      <c r="ARJ23" s="2858"/>
      <c r="ARK23" s="2858"/>
      <c r="ARL23" s="2858"/>
      <c r="ARM23" s="2858"/>
      <c r="ARN23" s="2858"/>
      <c r="ARO23" s="2858"/>
      <c r="ARP23" s="2858"/>
      <c r="ARQ23" s="2858"/>
      <c r="ARR23" s="2858"/>
      <c r="ARS23" s="2858"/>
      <c r="ART23" s="2858"/>
      <c r="ARU23" s="2858"/>
      <c r="ARV23" s="2858"/>
      <c r="ARW23" s="2858"/>
      <c r="ARX23" s="2858"/>
      <c r="ARY23" s="2858"/>
      <c r="ARZ23" s="2858"/>
      <c r="ASA23" s="2858"/>
      <c r="ASB23" s="2858"/>
      <c r="ASC23" s="2858"/>
      <c r="ASD23" s="2858"/>
      <c r="ASE23" s="2858"/>
      <c r="ASF23" s="2858"/>
      <c r="ASG23" s="2858"/>
      <c r="ASH23" s="2858"/>
      <c r="ASI23" s="2858"/>
      <c r="ASJ23" s="2858"/>
      <c r="ASK23" s="2858"/>
      <c r="ASL23" s="2858"/>
      <c r="ASM23" s="2858"/>
      <c r="ASN23" s="2858"/>
      <c r="ASO23" s="2858"/>
      <c r="ASP23" s="2858"/>
      <c r="ASQ23" s="2858"/>
      <c r="ASR23" s="2858"/>
      <c r="ASS23" s="2858"/>
      <c r="AST23" s="2858"/>
      <c r="ASU23" s="2858"/>
      <c r="ASV23" s="2858"/>
      <c r="ASW23" s="2858"/>
      <c r="ASX23" s="2858"/>
      <c r="ASY23" s="2858"/>
      <c r="ASZ23" s="2858"/>
      <c r="ATA23" s="2858"/>
      <c r="ATB23" s="2858"/>
      <c r="ATC23" s="2858"/>
      <c r="ATD23" s="2858"/>
      <c r="ATE23" s="2858"/>
      <c r="ATF23" s="2858"/>
      <c r="ATG23" s="2858"/>
      <c r="ATH23" s="2858"/>
      <c r="ATI23" s="2858"/>
      <c r="ATJ23" s="2858"/>
      <c r="ATK23" s="2858"/>
      <c r="ATL23" s="2858"/>
      <c r="ATM23" s="2858"/>
      <c r="ATN23" s="2858"/>
      <c r="ATO23" s="2858"/>
      <c r="ATP23" s="2858"/>
      <c r="ATQ23" s="2858"/>
      <c r="ATR23" s="2858"/>
      <c r="ATS23" s="2858"/>
      <c r="ATT23" s="2858"/>
      <c r="ATU23" s="2858"/>
      <c r="ATV23" s="2858"/>
      <c r="ATW23" s="2858"/>
      <c r="ATX23" s="2858"/>
      <c r="ATY23" s="2858"/>
      <c r="ATZ23" s="2858"/>
      <c r="AUA23" s="2858"/>
      <c r="AUB23" s="2858"/>
      <c r="AUC23" s="2858"/>
      <c r="AUD23" s="2858"/>
      <c r="AUE23" s="2858"/>
      <c r="AUF23" s="2858"/>
      <c r="AUG23" s="2858"/>
      <c r="AUH23" s="2858"/>
      <c r="AUI23" s="2858"/>
      <c r="AUJ23" s="2858"/>
      <c r="AUK23" s="2858"/>
      <c r="AUL23" s="2858"/>
      <c r="AUM23" s="2858"/>
      <c r="AUN23" s="2858"/>
      <c r="AUO23" s="2858"/>
      <c r="AUP23" s="2858"/>
      <c r="AUQ23" s="2858"/>
      <c r="AUR23" s="2858"/>
      <c r="AUS23" s="2858"/>
      <c r="AUT23" s="2858"/>
      <c r="AUU23" s="2858"/>
      <c r="AUV23" s="2858"/>
      <c r="AUW23" s="2858"/>
      <c r="AUX23" s="2858"/>
      <c r="AUY23" s="2858"/>
      <c r="AUZ23" s="2858"/>
      <c r="AVA23" s="2858"/>
      <c r="AVB23" s="2858"/>
      <c r="AVC23" s="2858"/>
      <c r="AVD23" s="2858"/>
      <c r="AVE23" s="2858"/>
      <c r="AVF23" s="2858"/>
      <c r="AVG23" s="2858"/>
      <c r="AVH23" s="2858"/>
      <c r="AVI23" s="2858"/>
      <c r="AVJ23" s="2858"/>
      <c r="AVK23" s="2858"/>
      <c r="AVL23" s="2858"/>
      <c r="AVM23" s="2858"/>
      <c r="AVN23" s="2858"/>
      <c r="AVO23" s="2858"/>
      <c r="AVP23" s="2858"/>
      <c r="AVQ23" s="2858"/>
      <c r="AVR23" s="2858"/>
      <c r="AVS23" s="2858"/>
      <c r="AVT23" s="2858"/>
      <c r="AVU23" s="2858"/>
      <c r="AVV23" s="2858"/>
      <c r="AVW23" s="2858"/>
      <c r="AVX23" s="2858"/>
      <c r="AVY23" s="2858"/>
      <c r="AVZ23" s="2858"/>
      <c r="AWA23" s="2858"/>
      <c r="AWB23" s="2858"/>
      <c r="AWC23" s="2858"/>
      <c r="AWD23" s="2858"/>
      <c r="AWE23" s="2858"/>
      <c r="AWF23" s="2858"/>
      <c r="AWG23" s="2858"/>
      <c r="AWH23" s="2858"/>
      <c r="AWI23" s="2858"/>
      <c r="AWJ23" s="2858"/>
      <c r="AWK23" s="2858"/>
      <c r="AWL23" s="2858"/>
      <c r="AWM23" s="2858"/>
      <c r="AWN23" s="2858"/>
      <c r="AWO23" s="2858"/>
      <c r="AWP23" s="2858"/>
      <c r="AWQ23" s="2858"/>
      <c r="AWR23" s="2858"/>
      <c r="AWS23" s="2858"/>
      <c r="AWT23" s="2858"/>
      <c r="AWU23" s="2858"/>
      <c r="AWV23" s="2858"/>
      <c r="AWW23" s="2858"/>
      <c r="AWX23" s="2858"/>
      <c r="AWY23" s="2858"/>
      <c r="AWZ23" s="2858"/>
      <c r="AXA23" s="2858"/>
      <c r="AXB23" s="2858"/>
      <c r="AXC23" s="2858"/>
      <c r="AXD23" s="2858"/>
      <c r="AXE23" s="2858"/>
      <c r="AXF23" s="2858"/>
      <c r="AXG23" s="2858"/>
      <c r="AXH23" s="2858"/>
      <c r="AXI23" s="2858"/>
      <c r="AXJ23" s="2858"/>
      <c r="AXK23" s="2858"/>
      <c r="AXL23" s="2858"/>
      <c r="AXM23" s="2858"/>
      <c r="AXN23" s="2858"/>
      <c r="AXO23" s="2858"/>
      <c r="AXP23" s="2858"/>
      <c r="AXQ23" s="2858"/>
      <c r="AXR23" s="2858"/>
      <c r="AXS23" s="2858"/>
      <c r="AXT23" s="2858"/>
      <c r="AXU23" s="2858"/>
      <c r="AXV23" s="2858"/>
      <c r="AXW23" s="2858"/>
      <c r="AXX23" s="2858"/>
      <c r="AXY23" s="2858"/>
      <c r="AXZ23" s="2858"/>
      <c r="AYA23" s="2858"/>
      <c r="AYB23" s="2858"/>
      <c r="AYC23" s="2858"/>
      <c r="AYD23" s="2858"/>
      <c r="AYE23" s="2858"/>
      <c r="AYF23" s="2858"/>
      <c r="AYG23" s="2858"/>
      <c r="AYH23" s="2858"/>
      <c r="AYI23" s="2858"/>
      <c r="AYJ23" s="2858"/>
      <c r="AYK23" s="2858"/>
      <c r="AYL23" s="2858"/>
      <c r="AYM23" s="2858"/>
      <c r="AYN23" s="2858"/>
      <c r="AYO23" s="2858"/>
      <c r="AYP23" s="2858"/>
      <c r="AYQ23" s="2858"/>
      <c r="AYR23" s="2858"/>
      <c r="AYS23" s="2858"/>
      <c r="AYT23" s="2858"/>
      <c r="AYU23" s="2858"/>
      <c r="AYV23" s="2858"/>
      <c r="AYW23" s="2858"/>
      <c r="AYX23" s="2858"/>
      <c r="AYY23" s="2858"/>
      <c r="AYZ23" s="2858"/>
      <c r="AZA23" s="2858"/>
      <c r="AZB23" s="2858"/>
      <c r="AZC23" s="2858"/>
      <c r="AZD23" s="2858"/>
      <c r="AZE23" s="2858"/>
      <c r="AZF23" s="2858"/>
      <c r="AZG23" s="2858"/>
      <c r="AZH23" s="2858"/>
      <c r="AZI23" s="2858"/>
      <c r="AZJ23" s="2858"/>
      <c r="AZK23" s="2858"/>
      <c r="AZL23" s="2858"/>
      <c r="AZM23" s="2858"/>
      <c r="AZN23" s="2858"/>
      <c r="AZO23" s="2858"/>
      <c r="AZP23" s="2858"/>
      <c r="AZQ23" s="2858"/>
      <c r="AZR23" s="2858"/>
      <c r="AZS23" s="2858"/>
      <c r="AZT23" s="2858"/>
      <c r="AZU23" s="2858"/>
      <c r="AZV23" s="2858"/>
      <c r="AZW23" s="2858"/>
      <c r="AZX23" s="2858"/>
      <c r="AZY23" s="2858"/>
      <c r="AZZ23" s="2858"/>
      <c r="BAA23" s="2858"/>
      <c r="BAB23" s="2858"/>
      <c r="BAC23" s="2858"/>
      <c r="BAD23" s="2858"/>
      <c r="BAE23" s="2858"/>
      <c r="BAF23" s="2858"/>
      <c r="BAG23" s="2858"/>
      <c r="BAH23" s="2858"/>
      <c r="BAI23" s="2858"/>
      <c r="BAJ23" s="2858"/>
      <c r="BAK23" s="2858"/>
      <c r="BAL23" s="2858"/>
      <c r="BAM23" s="2858"/>
      <c r="BAN23" s="2858"/>
      <c r="BAO23" s="2858"/>
      <c r="BAP23" s="2858"/>
      <c r="BAQ23" s="2858"/>
      <c r="BAR23" s="2858"/>
      <c r="BAS23" s="2858"/>
      <c r="BAT23" s="2858"/>
      <c r="BAU23" s="2858"/>
      <c r="BAV23" s="2858"/>
      <c r="BAW23" s="2858"/>
      <c r="BAX23" s="2858"/>
      <c r="BAY23" s="2858"/>
      <c r="BAZ23" s="2858"/>
      <c r="BBA23" s="2858"/>
      <c r="BBB23" s="2858"/>
      <c r="BBC23" s="2858"/>
      <c r="BBD23" s="2858"/>
      <c r="BBE23" s="2858"/>
      <c r="BBF23" s="2858"/>
      <c r="BBG23" s="2858"/>
      <c r="BBH23" s="2858"/>
      <c r="BBI23" s="2858"/>
      <c r="BBJ23" s="2858"/>
      <c r="BBK23" s="2858"/>
      <c r="BBL23" s="2858"/>
      <c r="BBM23" s="2858"/>
      <c r="BBN23" s="2858"/>
      <c r="BBO23" s="2858"/>
      <c r="BBP23" s="2858"/>
      <c r="BBQ23" s="2858"/>
      <c r="BBR23" s="2858"/>
      <c r="BBS23" s="2858"/>
      <c r="BBT23" s="2858"/>
      <c r="BBU23" s="2858"/>
      <c r="BBV23" s="2858"/>
      <c r="BBW23" s="2858"/>
      <c r="BBX23" s="2858"/>
      <c r="BBY23" s="2858"/>
      <c r="BBZ23" s="2858"/>
      <c r="BCA23" s="2858"/>
      <c r="BCB23" s="2858"/>
      <c r="BCC23" s="2858"/>
      <c r="BCD23" s="2858"/>
      <c r="BCE23" s="2858"/>
      <c r="BCF23" s="2858"/>
      <c r="BCG23" s="2858"/>
      <c r="BCH23" s="2858"/>
      <c r="BCI23" s="2858"/>
      <c r="BCJ23" s="2858"/>
      <c r="BCK23" s="2858"/>
      <c r="BCL23" s="2858"/>
      <c r="BCM23" s="2858"/>
      <c r="BCN23" s="2858"/>
      <c r="BCO23" s="2858"/>
      <c r="BCP23" s="2858"/>
      <c r="BCQ23" s="2858"/>
      <c r="BCR23" s="2858"/>
      <c r="BCS23" s="2858"/>
      <c r="BCT23" s="2858"/>
      <c r="BCU23" s="2858"/>
      <c r="BCV23" s="2858"/>
      <c r="BCW23" s="2858"/>
      <c r="BCX23" s="2858"/>
      <c r="BCY23" s="2858"/>
      <c r="BCZ23" s="2858"/>
      <c r="BDA23" s="2858"/>
      <c r="BDB23" s="2858"/>
      <c r="BDC23" s="2858"/>
      <c r="BDD23" s="2858"/>
      <c r="BDE23" s="2858"/>
      <c r="BDF23" s="2858"/>
      <c r="BDG23" s="2858"/>
      <c r="BDH23" s="2858"/>
      <c r="BDI23" s="2858"/>
      <c r="BDJ23" s="2858"/>
      <c r="BDK23" s="2858"/>
      <c r="BDL23" s="2858"/>
      <c r="BDM23" s="2858"/>
      <c r="BDN23" s="2858"/>
      <c r="BDO23" s="2858"/>
      <c r="BDP23" s="2858"/>
      <c r="BDQ23" s="2858"/>
      <c r="BDR23" s="2858"/>
      <c r="BDS23" s="2858"/>
      <c r="BDT23" s="2858"/>
      <c r="BDU23" s="2858"/>
      <c r="BDV23" s="2858"/>
      <c r="BDW23" s="2858"/>
      <c r="BDX23" s="2858"/>
      <c r="BDY23" s="2858"/>
      <c r="BDZ23" s="2858"/>
      <c r="BEA23" s="2858"/>
      <c r="BEB23" s="2858"/>
      <c r="BEC23" s="2858"/>
      <c r="BED23" s="2858"/>
      <c r="BEE23" s="2858"/>
      <c r="BEF23" s="2858"/>
      <c r="BEG23" s="2858"/>
      <c r="BEH23" s="2858"/>
      <c r="BEI23" s="2858"/>
      <c r="BEJ23" s="2858"/>
      <c r="BEK23" s="2858"/>
      <c r="BEL23" s="2858"/>
      <c r="BEM23" s="2858"/>
      <c r="BEN23" s="2858"/>
      <c r="BEO23" s="2858"/>
      <c r="BEP23" s="2858"/>
      <c r="BEQ23" s="2858"/>
      <c r="BER23" s="2858"/>
      <c r="BES23" s="2858"/>
      <c r="BET23" s="2858"/>
      <c r="BEU23" s="2858"/>
      <c r="BEV23" s="2858"/>
      <c r="BEW23" s="2858"/>
      <c r="BEX23" s="2858"/>
      <c r="BEY23" s="2858"/>
      <c r="BEZ23" s="2858"/>
      <c r="BFA23" s="2858"/>
      <c r="BFB23" s="2858"/>
      <c r="BFC23" s="2858"/>
      <c r="BFD23" s="2858"/>
      <c r="BFE23" s="2858"/>
      <c r="BFF23" s="2858"/>
      <c r="BFG23" s="2858"/>
      <c r="BFH23" s="2858"/>
      <c r="BFI23" s="2858"/>
      <c r="BFJ23" s="2858"/>
      <c r="BFK23" s="2858"/>
      <c r="BFL23" s="2858"/>
      <c r="BFM23" s="2858"/>
      <c r="BFN23" s="2858"/>
      <c r="BFO23" s="2858"/>
      <c r="BFP23" s="2858"/>
      <c r="BFQ23" s="2858"/>
      <c r="BFR23" s="2858"/>
      <c r="BFS23" s="2858"/>
      <c r="BFT23" s="2858"/>
      <c r="BFU23" s="2858"/>
      <c r="BFV23" s="2858"/>
      <c r="BFW23" s="2858"/>
      <c r="BFX23" s="2858"/>
      <c r="BFY23" s="2858"/>
      <c r="BFZ23" s="2858"/>
      <c r="BGA23" s="2858"/>
      <c r="BGB23" s="2858"/>
      <c r="BGC23" s="2858"/>
      <c r="BGD23" s="2858"/>
      <c r="BGE23" s="2858"/>
      <c r="BGF23" s="2858"/>
      <c r="BGG23" s="2858"/>
      <c r="BGH23" s="2858"/>
      <c r="BGI23" s="2858"/>
      <c r="BGJ23" s="2858"/>
      <c r="BGK23" s="2858"/>
      <c r="BGL23" s="2858"/>
      <c r="BGM23" s="2858"/>
      <c r="BGN23" s="2858"/>
      <c r="BGO23" s="2858"/>
      <c r="BGP23" s="2858"/>
      <c r="BGQ23" s="2858"/>
      <c r="BGR23" s="2858"/>
      <c r="BGS23" s="2858"/>
      <c r="BGT23" s="2858"/>
      <c r="BGU23" s="2858"/>
      <c r="BGV23" s="2858"/>
      <c r="BGW23" s="2858"/>
      <c r="BGX23" s="2858"/>
      <c r="BGY23" s="2858"/>
      <c r="BGZ23" s="2858"/>
      <c r="BHA23" s="2858"/>
      <c r="BHB23" s="2858"/>
      <c r="BHC23" s="2858"/>
      <c r="BHD23" s="2858"/>
      <c r="BHE23" s="2858"/>
      <c r="BHF23" s="2858"/>
      <c r="BHG23" s="2858"/>
      <c r="BHH23" s="2858"/>
      <c r="BHI23" s="2858"/>
      <c r="BHJ23" s="2858"/>
      <c r="BHK23" s="2858"/>
      <c r="BHL23" s="2858"/>
      <c r="BHM23" s="2858"/>
      <c r="BHN23" s="2858"/>
      <c r="BHO23" s="2858"/>
      <c r="BHP23" s="2858"/>
      <c r="BHQ23" s="2858"/>
      <c r="BHR23" s="2858"/>
      <c r="BHS23" s="2858"/>
      <c r="BHT23" s="2858"/>
      <c r="BHU23" s="2858"/>
      <c r="BHV23" s="2858"/>
      <c r="BHW23" s="2858"/>
      <c r="BHX23" s="2858"/>
      <c r="BHY23" s="2858"/>
      <c r="BHZ23" s="2858"/>
      <c r="BIA23" s="2858"/>
      <c r="BIB23" s="2858"/>
      <c r="BIC23" s="2858"/>
      <c r="BID23" s="2858"/>
      <c r="BIE23" s="2858"/>
      <c r="BIF23" s="2858"/>
      <c r="BIG23" s="2858"/>
      <c r="BIH23" s="2858"/>
      <c r="BII23" s="2858"/>
      <c r="BIJ23" s="2858"/>
      <c r="BIK23" s="2858"/>
      <c r="BIL23" s="2858"/>
      <c r="BIM23" s="2858"/>
      <c r="BIN23" s="2858"/>
      <c r="BIO23" s="2858"/>
      <c r="BIP23" s="2858"/>
      <c r="BIQ23" s="2858"/>
      <c r="BIR23" s="2858"/>
      <c r="BIS23" s="2858"/>
      <c r="BIT23" s="2858"/>
      <c r="BIU23" s="2858"/>
      <c r="BIV23" s="2858"/>
      <c r="BIW23" s="2858"/>
      <c r="BIX23" s="2858"/>
      <c r="BIY23" s="2858"/>
      <c r="BIZ23" s="2858"/>
      <c r="BJA23" s="2858"/>
      <c r="BJB23" s="2858"/>
      <c r="BJC23" s="2858"/>
      <c r="BJD23" s="2858"/>
      <c r="BJE23" s="2858"/>
      <c r="BJF23" s="2858"/>
      <c r="BJG23" s="2858"/>
      <c r="BJH23" s="2858"/>
      <c r="BJI23" s="2858"/>
      <c r="BJJ23" s="2858"/>
      <c r="BJK23" s="2858"/>
      <c r="BJL23" s="2858"/>
      <c r="BJM23" s="2858"/>
      <c r="BJN23" s="2858"/>
      <c r="BJO23" s="2858"/>
      <c r="BJP23" s="2858"/>
      <c r="BJQ23" s="2858"/>
      <c r="BJR23" s="2858"/>
      <c r="BJS23" s="2858"/>
      <c r="BJT23" s="2858"/>
      <c r="BJU23" s="2858"/>
      <c r="BJV23" s="2858"/>
      <c r="BJW23" s="2858"/>
      <c r="BJX23" s="2858"/>
      <c r="BJY23" s="2858"/>
      <c r="BJZ23" s="2858"/>
      <c r="BKA23" s="2858"/>
      <c r="BKB23" s="2858"/>
      <c r="BKC23" s="2858"/>
      <c r="BKD23" s="2858"/>
      <c r="BKE23" s="2858"/>
      <c r="BKF23" s="2858"/>
      <c r="BKG23" s="2858"/>
      <c r="BKH23" s="2858"/>
      <c r="BKI23" s="2858"/>
      <c r="BKJ23" s="2858"/>
      <c r="BKK23" s="2858"/>
      <c r="BKL23" s="2858"/>
      <c r="BKM23" s="2858"/>
      <c r="BKN23" s="2858"/>
      <c r="BKO23" s="2858"/>
      <c r="BKP23" s="2858"/>
      <c r="BKQ23" s="2858"/>
      <c r="BKR23" s="2858"/>
      <c r="BKS23" s="2858"/>
      <c r="BKT23" s="2858"/>
      <c r="BKU23" s="2858"/>
      <c r="BKV23" s="2858"/>
      <c r="BKW23" s="2858"/>
      <c r="BKX23" s="2858"/>
      <c r="BKY23" s="2858"/>
      <c r="BKZ23" s="2858"/>
      <c r="BLA23" s="2858"/>
      <c r="BLB23" s="2858"/>
      <c r="BLC23" s="2858"/>
      <c r="BLD23" s="2858"/>
      <c r="BLE23" s="2858"/>
      <c r="BLF23" s="2858"/>
      <c r="BLG23" s="2858"/>
      <c r="BLH23" s="2858"/>
      <c r="BLI23" s="2858"/>
      <c r="BLJ23" s="2858"/>
      <c r="BLK23" s="2858"/>
      <c r="BLL23" s="2858"/>
      <c r="BLM23" s="2858"/>
      <c r="BLN23" s="2858"/>
      <c r="BLO23" s="2858"/>
      <c r="BLP23" s="2858"/>
      <c r="BLQ23" s="2858"/>
      <c r="BLR23" s="2858"/>
      <c r="BLS23" s="2858"/>
      <c r="BLT23" s="2858"/>
      <c r="BLU23" s="2858"/>
      <c r="BLV23" s="2858"/>
      <c r="BLW23" s="2858"/>
      <c r="BLX23" s="2858"/>
      <c r="BLY23" s="2858"/>
      <c r="BLZ23" s="2858"/>
      <c r="BMA23" s="2858"/>
      <c r="BMB23" s="2858"/>
      <c r="BMC23" s="2858"/>
      <c r="BMD23" s="2858"/>
      <c r="BME23" s="2858"/>
      <c r="BMF23" s="2858"/>
      <c r="BMG23" s="2858"/>
      <c r="BMH23" s="2858"/>
      <c r="BMI23" s="2858"/>
      <c r="BMJ23" s="2858"/>
      <c r="BMK23" s="2858"/>
      <c r="BML23" s="2858"/>
      <c r="BMM23" s="2858"/>
      <c r="BMN23" s="2858"/>
      <c r="BMO23" s="2858"/>
      <c r="BMP23" s="2858"/>
      <c r="BMQ23" s="2858"/>
      <c r="BMR23" s="2858"/>
      <c r="BMS23" s="2858"/>
      <c r="BMT23" s="2858"/>
      <c r="BMU23" s="2858"/>
      <c r="BMV23" s="2858"/>
      <c r="BMW23" s="2858"/>
      <c r="BMX23" s="2858"/>
      <c r="BMY23" s="2858"/>
      <c r="BMZ23" s="2858"/>
      <c r="BNA23" s="2858"/>
      <c r="BNB23" s="2858"/>
      <c r="BNC23" s="2858"/>
      <c r="BND23" s="2858"/>
      <c r="BNE23" s="2858"/>
      <c r="BNF23" s="2858"/>
      <c r="BNG23" s="2858"/>
      <c r="BNH23" s="2858"/>
      <c r="BNI23" s="2858"/>
      <c r="BNJ23" s="2858"/>
      <c r="BNK23" s="2858"/>
      <c r="BNL23" s="2858"/>
      <c r="BNM23" s="2858"/>
      <c r="BNN23" s="2858"/>
      <c r="BNO23" s="2858"/>
      <c r="BNP23" s="2858"/>
      <c r="BNQ23" s="2858"/>
      <c r="BNR23" s="2858"/>
      <c r="BNS23" s="2858"/>
      <c r="BNT23" s="2858"/>
      <c r="BNU23" s="2858"/>
      <c r="BNV23" s="2858"/>
      <c r="BNW23" s="2858"/>
      <c r="BNX23" s="2858"/>
      <c r="BNY23" s="2858"/>
      <c r="BNZ23" s="2858"/>
      <c r="BOA23" s="2858"/>
      <c r="BOB23" s="2858"/>
      <c r="BOC23" s="2858"/>
      <c r="BOD23" s="2858"/>
      <c r="BOE23" s="2858"/>
      <c r="BOF23" s="2858"/>
      <c r="BOG23" s="2858"/>
      <c r="BOH23" s="2858"/>
      <c r="BOI23" s="2858"/>
      <c r="BOJ23" s="2858"/>
      <c r="BOK23" s="2858"/>
      <c r="BOL23" s="2858"/>
      <c r="BOM23" s="2858"/>
      <c r="BON23" s="2858"/>
      <c r="BOO23" s="2858"/>
      <c r="BOP23" s="2858"/>
      <c r="BOQ23" s="2858"/>
      <c r="BOR23" s="2858"/>
      <c r="BOS23" s="2858"/>
      <c r="BOT23" s="2858"/>
      <c r="BOU23" s="2858"/>
      <c r="BOV23" s="2858"/>
      <c r="BOW23" s="2858"/>
      <c r="BOX23" s="2858"/>
      <c r="BOY23" s="2858"/>
      <c r="BOZ23" s="2858"/>
      <c r="BPA23" s="2858"/>
      <c r="BPB23" s="2858"/>
      <c r="BPC23" s="2858"/>
      <c r="BPD23" s="2858"/>
      <c r="BPE23" s="2858"/>
      <c r="BPF23" s="2858"/>
      <c r="BPG23" s="2858"/>
      <c r="BPH23" s="2858"/>
      <c r="BPI23" s="2858"/>
      <c r="BPJ23" s="2858"/>
      <c r="BPK23" s="2858"/>
      <c r="BPL23" s="2858"/>
      <c r="BPM23" s="2858"/>
      <c r="BPN23" s="2858"/>
      <c r="BPO23" s="2858"/>
      <c r="BPP23" s="2858"/>
      <c r="BPQ23" s="2858"/>
      <c r="BPR23" s="2858"/>
      <c r="BPS23" s="2858"/>
      <c r="BPT23" s="2858"/>
      <c r="BPU23" s="2858"/>
      <c r="BPV23" s="2858"/>
      <c r="BPW23" s="2858"/>
      <c r="BPX23" s="2858"/>
      <c r="BPY23" s="2858"/>
      <c r="BPZ23" s="2858"/>
      <c r="BQA23" s="2858"/>
      <c r="BQB23" s="2858"/>
      <c r="BQC23" s="2858"/>
      <c r="BQD23" s="2858"/>
      <c r="BQE23" s="2858"/>
      <c r="BQF23" s="2858"/>
      <c r="BQG23" s="2858"/>
      <c r="BQH23" s="2858"/>
      <c r="BQI23" s="2858"/>
      <c r="BQJ23" s="2858"/>
      <c r="BQK23" s="2858"/>
      <c r="BQL23" s="2858"/>
      <c r="BQM23" s="2858"/>
      <c r="BQN23" s="2858"/>
      <c r="BQO23" s="2858"/>
      <c r="BQP23" s="2858"/>
      <c r="BQQ23" s="2858"/>
      <c r="BQR23" s="2858"/>
      <c r="BQS23" s="2858"/>
      <c r="BQT23" s="2858"/>
      <c r="BQU23" s="2858"/>
      <c r="BQV23" s="2858"/>
      <c r="BQW23" s="2858"/>
      <c r="BQX23" s="2858"/>
      <c r="BQY23" s="2858"/>
      <c r="BQZ23" s="2858"/>
      <c r="BRA23" s="2858"/>
      <c r="BRB23" s="2858"/>
      <c r="BRC23" s="2858"/>
      <c r="BRD23" s="2858"/>
      <c r="BRE23" s="2858"/>
      <c r="BRF23" s="2858"/>
      <c r="BRG23" s="2858"/>
      <c r="BRH23" s="2858"/>
      <c r="BRI23" s="2858"/>
      <c r="BRJ23" s="2858"/>
      <c r="BRK23" s="2858"/>
      <c r="BRL23" s="2858"/>
      <c r="BRM23" s="2858"/>
      <c r="BRN23" s="2858"/>
      <c r="BRO23" s="2858"/>
      <c r="BRP23" s="2858"/>
      <c r="BRQ23" s="2858"/>
      <c r="BRR23" s="2858"/>
      <c r="BRS23" s="2858"/>
      <c r="BRT23" s="2858"/>
      <c r="BRU23" s="2858"/>
      <c r="BRV23" s="2858"/>
      <c r="BRW23" s="2858"/>
      <c r="BRX23" s="2858"/>
      <c r="BRY23" s="2858"/>
      <c r="BRZ23" s="2858"/>
      <c r="BSA23" s="2858"/>
      <c r="BSB23" s="2858"/>
      <c r="BSC23" s="2858"/>
      <c r="BSD23" s="2858"/>
      <c r="BSE23" s="2858"/>
      <c r="BSF23" s="2858"/>
      <c r="BSG23" s="2858"/>
      <c r="BSH23" s="2858"/>
      <c r="BSI23" s="2858"/>
      <c r="BSJ23" s="2858"/>
      <c r="BSK23" s="2858"/>
      <c r="BSL23" s="2858"/>
      <c r="BSM23" s="2858"/>
      <c r="BSN23" s="2858"/>
      <c r="BSO23" s="2858"/>
      <c r="BSP23" s="2858"/>
      <c r="BSQ23" s="2858"/>
      <c r="BSR23" s="2858"/>
      <c r="BSS23" s="2858"/>
      <c r="BST23" s="2858"/>
      <c r="BSU23" s="2858"/>
      <c r="BSV23" s="2858"/>
      <c r="BSW23" s="2858"/>
      <c r="BSX23" s="2858"/>
      <c r="BSY23" s="2858"/>
      <c r="BSZ23" s="2858"/>
      <c r="BTA23" s="2858"/>
      <c r="BTB23" s="2858"/>
      <c r="BTC23" s="2858"/>
      <c r="BTD23" s="2858"/>
      <c r="BTE23" s="2858"/>
      <c r="BTF23" s="2858"/>
      <c r="BTG23" s="2858"/>
      <c r="BTH23" s="2858"/>
      <c r="BTI23" s="2858"/>
      <c r="BTJ23" s="2858"/>
      <c r="BTK23" s="2858"/>
      <c r="BTL23" s="2858"/>
      <c r="BTM23" s="2858"/>
      <c r="BTN23" s="2858"/>
      <c r="BTO23" s="2858"/>
      <c r="BTP23" s="2858"/>
      <c r="BTQ23" s="2858"/>
      <c r="BTR23" s="2858"/>
      <c r="BTS23" s="2858"/>
      <c r="BTT23" s="2858"/>
      <c r="BTU23" s="2858"/>
      <c r="BTV23" s="2858"/>
      <c r="BTW23" s="2858"/>
      <c r="BTX23" s="2858"/>
      <c r="BTY23" s="2858"/>
      <c r="BTZ23" s="2858"/>
      <c r="BUA23" s="2858"/>
      <c r="BUB23" s="2858"/>
      <c r="BUC23" s="2858"/>
      <c r="BUD23" s="2858"/>
      <c r="BUE23" s="2858"/>
      <c r="BUF23" s="2858"/>
      <c r="BUG23" s="2858"/>
      <c r="BUH23" s="2858"/>
      <c r="BUI23" s="2858"/>
      <c r="BUJ23" s="2858"/>
      <c r="BUK23" s="2858"/>
      <c r="BUL23" s="2858"/>
      <c r="BUM23" s="2858"/>
      <c r="BUN23" s="2858"/>
      <c r="BUO23" s="2858"/>
      <c r="BUP23" s="2858"/>
      <c r="BUQ23" s="2858"/>
      <c r="BUR23" s="2858"/>
      <c r="BUS23" s="2858"/>
      <c r="BUT23" s="2858"/>
      <c r="BUU23" s="2858"/>
      <c r="BUV23" s="2858"/>
      <c r="BUW23" s="2858"/>
      <c r="BUX23" s="2858"/>
      <c r="BUY23" s="2858"/>
      <c r="BUZ23" s="2858"/>
      <c r="BVA23" s="2858"/>
      <c r="BVB23" s="2858"/>
      <c r="BVC23" s="2858"/>
      <c r="BVD23" s="2858"/>
      <c r="BVE23" s="2858"/>
      <c r="BVF23" s="2858"/>
      <c r="BVG23" s="2858"/>
      <c r="BVH23" s="2858"/>
      <c r="BVI23" s="2858"/>
      <c r="BVJ23" s="2858"/>
      <c r="BVK23" s="2858"/>
      <c r="BVL23" s="2858"/>
      <c r="BVM23" s="2858"/>
      <c r="BVN23" s="2858"/>
      <c r="BVO23" s="2858"/>
      <c r="BVP23" s="2858"/>
      <c r="BVQ23" s="2858"/>
      <c r="BVR23" s="2858"/>
      <c r="BVS23" s="2858"/>
      <c r="BVT23" s="2858"/>
      <c r="BVU23" s="2858"/>
      <c r="BVV23" s="2858"/>
      <c r="BVW23" s="2858"/>
      <c r="BVX23" s="2858"/>
      <c r="BVY23" s="2858"/>
      <c r="BVZ23" s="2858"/>
      <c r="BWA23" s="2858"/>
      <c r="BWB23" s="2858"/>
      <c r="BWC23" s="2858"/>
      <c r="BWD23" s="2858"/>
      <c r="BWE23" s="2858"/>
      <c r="BWF23" s="2858"/>
      <c r="BWG23" s="2858"/>
      <c r="BWH23" s="2858"/>
      <c r="BWI23" s="2858"/>
      <c r="BWJ23" s="2858"/>
      <c r="BWK23" s="2858"/>
      <c r="BWL23" s="2858"/>
      <c r="BWM23" s="2858"/>
      <c r="BWN23" s="2858"/>
      <c r="BWO23" s="2858"/>
      <c r="BWP23" s="2858"/>
      <c r="BWQ23" s="2858"/>
      <c r="BWR23" s="2858"/>
      <c r="BWS23" s="2858"/>
      <c r="BWT23" s="2858"/>
      <c r="BWU23" s="2858"/>
      <c r="BWV23" s="2858"/>
      <c r="BWW23" s="2858"/>
      <c r="BWX23" s="2858"/>
      <c r="BWY23" s="2858"/>
      <c r="BWZ23" s="2858"/>
      <c r="BXA23" s="2858"/>
      <c r="BXB23" s="2858"/>
      <c r="BXC23" s="2858"/>
      <c r="BXD23" s="2858"/>
      <c r="BXE23" s="2858"/>
      <c r="BXF23" s="2858"/>
      <c r="BXG23" s="2858"/>
      <c r="BXH23" s="2858"/>
      <c r="BXI23" s="2858"/>
      <c r="BXJ23" s="2858"/>
      <c r="BXK23" s="2858"/>
      <c r="BXL23" s="2858"/>
      <c r="BXM23" s="2858"/>
      <c r="BXN23" s="2858"/>
      <c r="BXO23" s="2858"/>
      <c r="BXP23" s="2858"/>
      <c r="BXQ23" s="2858"/>
      <c r="BXR23" s="2858"/>
      <c r="BXS23" s="2858"/>
      <c r="BXT23" s="2858"/>
      <c r="BXU23" s="2858"/>
      <c r="BXV23" s="2858"/>
      <c r="BXW23" s="2858"/>
      <c r="BXX23" s="2858"/>
      <c r="BXY23" s="2858"/>
      <c r="BXZ23" s="2858"/>
      <c r="BYA23" s="2858"/>
      <c r="BYB23" s="2858"/>
      <c r="BYC23" s="2858"/>
      <c r="BYD23" s="2858"/>
      <c r="BYE23" s="2858"/>
      <c r="BYF23" s="2858"/>
      <c r="BYG23" s="2858"/>
      <c r="BYH23" s="2858"/>
      <c r="BYI23" s="2858"/>
      <c r="BYJ23" s="2858"/>
      <c r="BYK23" s="2858"/>
      <c r="BYL23" s="2858"/>
      <c r="BYM23" s="2858"/>
      <c r="BYN23" s="2858"/>
      <c r="BYO23" s="2858"/>
      <c r="BYP23" s="2858"/>
      <c r="BYQ23" s="2858"/>
      <c r="BYR23" s="2858"/>
      <c r="BYS23" s="2858"/>
      <c r="BYT23" s="2858"/>
      <c r="BYU23" s="2858"/>
      <c r="BYV23" s="2858"/>
      <c r="BYW23" s="2858"/>
      <c r="BYX23" s="2858"/>
      <c r="BYY23" s="2858"/>
      <c r="BYZ23" s="2858"/>
      <c r="BZA23" s="2858"/>
      <c r="BZB23" s="2858"/>
      <c r="BZC23" s="2858"/>
      <c r="BZD23" s="2858"/>
      <c r="BZE23" s="2858"/>
      <c r="BZF23" s="2858"/>
      <c r="BZG23" s="2858"/>
      <c r="BZH23" s="2858"/>
      <c r="BZI23" s="2858"/>
      <c r="BZJ23" s="2858"/>
      <c r="BZK23" s="2858"/>
      <c r="BZL23" s="2858"/>
      <c r="BZM23" s="2858"/>
      <c r="BZN23" s="2858"/>
      <c r="BZO23" s="2858"/>
      <c r="BZP23" s="2858"/>
      <c r="BZQ23" s="2858"/>
      <c r="BZR23" s="2858"/>
      <c r="BZS23" s="2858"/>
      <c r="BZT23" s="2858"/>
      <c r="BZU23" s="2858"/>
      <c r="BZV23" s="2858"/>
      <c r="BZW23" s="2858"/>
      <c r="BZX23" s="2858"/>
      <c r="BZY23" s="2858"/>
      <c r="BZZ23" s="2858"/>
      <c r="CAA23" s="2858"/>
      <c r="CAB23" s="2858"/>
      <c r="CAC23" s="2858"/>
      <c r="CAD23" s="2858"/>
      <c r="CAE23" s="2858"/>
      <c r="CAF23" s="2858"/>
      <c r="CAG23" s="2858"/>
      <c r="CAH23" s="2858"/>
      <c r="CAI23" s="2858"/>
      <c r="CAJ23" s="2858"/>
      <c r="CAK23" s="2858"/>
      <c r="CAL23" s="2858"/>
      <c r="CAM23" s="2858"/>
      <c r="CAN23" s="2858"/>
      <c r="CAO23" s="2858"/>
      <c r="CAP23" s="2858"/>
      <c r="CAQ23" s="2858"/>
      <c r="CAR23" s="2858"/>
      <c r="CAS23" s="2858"/>
      <c r="CAT23" s="2858"/>
      <c r="CAU23" s="2858"/>
      <c r="CAV23" s="2858"/>
      <c r="CAW23" s="2858"/>
      <c r="CAX23" s="2858"/>
      <c r="CAY23" s="2858"/>
      <c r="CAZ23" s="2858"/>
      <c r="CBA23" s="2858"/>
      <c r="CBB23" s="2858"/>
      <c r="CBC23" s="2858"/>
      <c r="CBD23" s="2858"/>
      <c r="CBE23" s="2858"/>
      <c r="CBF23" s="2858"/>
      <c r="CBG23" s="2858"/>
      <c r="CBH23" s="2858"/>
      <c r="CBI23" s="2858"/>
      <c r="CBJ23" s="2858"/>
      <c r="CBK23" s="2858"/>
      <c r="CBL23" s="2858"/>
      <c r="CBM23" s="2858"/>
      <c r="CBN23" s="2858"/>
      <c r="CBO23" s="2858"/>
      <c r="CBP23" s="2858"/>
      <c r="CBQ23" s="2858"/>
      <c r="CBR23" s="2858"/>
      <c r="CBS23" s="2858"/>
      <c r="CBT23" s="2858"/>
      <c r="CBU23" s="2858"/>
      <c r="CBV23" s="2858"/>
      <c r="CBW23" s="2858"/>
      <c r="CBX23" s="2858"/>
      <c r="CBY23" s="2858"/>
      <c r="CBZ23" s="2858"/>
      <c r="CCA23" s="2858"/>
      <c r="CCB23" s="2858"/>
      <c r="CCC23" s="2858"/>
      <c r="CCD23" s="2858"/>
      <c r="CCE23" s="2858"/>
      <c r="CCF23" s="2858"/>
      <c r="CCG23" s="2858"/>
      <c r="CCH23" s="2858"/>
      <c r="CCI23" s="2858"/>
      <c r="CCJ23" s="2858"/>
      <c r="CCK23" s="2858"/>
      <c r="CCL23" s="2858"/>
      <c r="CCM23" s="2858"/>
      <c r="CCN23" s="2858"/>
      <c r="CCO23" s="2858"/>
      <c r="CCP23" s="2858"/>
      <c r="CCQ23" s="2858"/>
      <c r="CCR23" s="2858"/>
      <c r="CCS23" s="2858"/>
      <c r="CCT23" s="2858"/>
      <c r="CCU23" s="2858"/>
      <c r="CCV23" s="2858"/>
      <c r="CCW23" s="2858"/>
      <c r="CCX23" s="2858"/>
      <c r="CCY23" s="2858"/>
      <c r="CCZ23" s="2858"/>
      <c r="CDA23" s="2858"/>
      <c r="CDB23" s="2858"/>
      <c r="CDC23" s="2858"/>
      <c r="CDD23" s="2858"/>
      <c r="CDE23" s="2858"/>
      <c r="CDF23" s="2858"/>
      <c r="CDG23" s="2858"/>
      <c r="CDH23" s="2858"/>
      <c r="CDI23" s="2858"/>
      <c r="CDJ23" s="2858"/>
      <c r="CDK23" s="2858"/>
      <c r="CDL23" s="2858"/>
      <c r="CDM23" s="2858"/>
      <c r="CDN23" s="2858"/>
      <c r="CDO23" s="2858"/>
      <c r="CDP23" s="2858"/>
      <c r="CDQ23" s="2858"/>
      <c r="CDR23" s="2858"/>
      <c r="CDS23" s="2858"/>
      <c r="CDT23" s="2858"/>
      <c r="CDU23" s="2858"/>
      <c r="CDV23" s="2858"/>
      <c r="CDW23" s="2858"/>
      <c r="CDX23" s="2858"/>
      <c r="CDY23" s="2858"/>
      <c r="CDZ23" s="2858"/>
      <c r="CEA23" s="2858"/>
      <c r="CEB23" s="2858"/>
      <c r="CEC23" s="2858"/>
      <c r="CED23" s="2858"/>
      <c r="CEE23" s="2858"/>
      <c r="CEF23" s="2858"/>
      <c r="CEG23" s="2858"/>
      <c r="CEH23" s="2858"/>
      <c r="CEI23" s="2858"/>
      <c r="CEJ23" s="2858"/>
      <c r="CEK23" s="2858"/>
      <c r="CEL23" s="2858"/>
      <c r="CEM23" s="2858"/>
      <c r="CEN23" s="2858"/>
      <c r="CEO23" s="2858"/>
      <c r="CEP23" s="2858"/>
      <c r="CEQ23" s="2858"/>
      <c r="CER23" s="2858"/>
      <c r="CES23" s="2858"/>
      <c r="CET23" s="2858"/>
      <c r="CEU23" s="2858"/>
      <c r="CEV23" s="2858"/>
      <c r="CEW23" s="2858"/>
      <c r="CEX23" s="2858"/>
      <c r="CEY23" s="2858"/>
      <c r="CEZ23" s="2858"/>
      <c r="CFA23" s="2858"/>
      <c r="CFB23" s="2858"/>
      <c r="CFC23" s="2858"/>
      <c r="CFD23" s="2858"/>
      <c r="CFE23" s="2858"/>
      <c r="CFF23" s="2858"/>
      <c r="CFG23" s="2858"/>
      <c r="CFH23" s="2858"/>
      <c r="CFI23" s="2858"/>
      <c r="CFJ23" s="2858"/>
      <c r="CFK23" s="2858"/>
      <c r="CFL23" s="2858"/>
      <c r="CFM23" s="2858"/>
      <c r="CFN23" s="2858"/>
      <c r="CFO23" s="2858"/>
      <c r="CFP23" s="2858"/>
      <c r="CFQ23" s="2858"/>
      <c r="CFR23" s="2858"/>
      <c r="CFS23" s="2858"/>
      <c r="CFT23" s="2858"/>
      <c r="CFU23" s="2858"/>
      <c r="CFV23" s="2858"/>
      <c r="CFW23" s="2858"/>
      <c r="CFX23" s="2858"/>
      <c r="CFY23" s="2858"/>
      <c r="CFZ23" s="2858"/>
      <c r="CGA23" s="2858"/>
      <c r="CGB23" s="2858"/>
      <c r="CGC23" s="2858"/>
      <c r="CGD23" s="2858"/>
      <c r="CGE23" s="2858"/>
      <c r="CGF23" s="2858"/>
      <c r="CGG23" s="2858"/>
      <c r="CGH23" s="2858"/>
      <c r="CGI23" s="2858"/>
      <c r="CGJ23" s="2858"/>
      <c r="CGK23" s="2858"/>
      <c r="CGL23" s="2858"/>
      <c r="CGM23" s="2858"/>
      <c r="CGN23" s="2858"/>
      <c r="CGO23" s="2858"/>
      <c r="CGP23" s="2858"/>
      <c r="CGQ23" s="2858"/>
      <c r="CGR23" s="2858"/>
      <c r="CGS23" s="2858"/>
      <c r="CGT23" s="2858"/>
      <c r="CGU23" s="2858"/>
      <c r="CGV23" s="2858"/>
      <c r="CGW23" s="2858"/>
      <c r="CGX23" s="2858"/>
      <c r="CGY23" s="2858"/>
      <c r="CGZ23" s="2858"/>
      <c r="CHA23" s="2858"/>
      <c r="CHB23" s="2858"/>
      <c r="CHC23" s="2858"/>
      <c r="CHD23" s="2858"/>
      <c r="CHE23" s="2858"/>
      <c r="CHF23" s="2858"/>
      <c r="CHG23" s="2858"/>
      <c r="CHH23" s="2858"/>
      <c r="CHI23" s="2858"/>
      <c r="CHJ23" s="2858"/>
      <c r="CHK23" s="2858"/>
      <c r="CHL23" s="2858"/>
      <c r="CHM23" s="2858"/>
      <c r="CHN23" s="2858"/>
      <c r="CHO23" s="2858"/>
      <c r="CHP23" s="2858"/>
      <c r="CHQ23" s="2858"/>
      <c r="CHR23" s="2858"/>
      <c r="CHS23" s="2858"/>
      <c r="CHT23" s="2858"/>
      <c r="CHU23" s="2858"/>
      <c r="CHV23" s="2858"/>
      <c r="CHW23" s="2858"/>
      <c r="CHX23" s="2858"/>
      <c r="CHY23" s="2858"/>
      <c r="CHZ23" s="2858"/>
      <c r="CIA23" s="2858"/>
      <c r="CIB23" s="2858"/>
      <c r="CIC23" s="2858"/>
      <c r="CID23" s="2858"/>
      <c r="CIE23" s="2858"/>
      <c r="CIF23" s="2858"/>
      <c r="CIG23" s="2858"/>
      <c r="CIH23" s="2858"/>
      <c r="CII23" s="2858"/>
      <c r="CIJ23" s="2858"/>
      <c r="CIK23" s="2858"/>
      <c r="CIL23" s="2858"/>
      <c r="CIM23" s="2858"/>
      <c r="CIN23" s="2858"/>
      <c r="CIO23" s="2858"/>
      <c r="CIP23" s="2858"/>
      <c r="CIQ23" s="2858"/>
      <c r="CIR23" s="2858"/>
      <c r="CIS23" s="2858"/>
      <c r="CIT23" s="2858"/>
      <c r="CIU23" s="2858"/>
      <c r="CIV23" s="2858"/>
      <c r="CIW23" s="2858"/>
      <c r="CIX23" s="2858"/>
      <c r="CIY23" s="2858"/>
      <c r="CIZ23" s="2858"/>
      <c r="CJA23" s="2858"/>
      <c r="CJB23" s="2858"/>
      <c r="CJC23" s="2858"/>
      <c r="CJD23" s="2858"/>
      <c r="CJE23" s="2858"/>
      <c r="CJF23" s="2858"/>
      <c r="CJG23" s="2858"/>
      <c r="CJH23" s="2858"/>
      <c r="CJI23" s="2858"/>
      <c r="CJJ23" s="2858"/>
      <c r="CJK23" s="2858"/>
      <c r="CJL23" s="2858"/>
      <c r="CJM23" s="2858"/>
      <c r="CJN23" s="2858"/>
      <c r="CJO23" s="2858"/>
      <c r="CJP23" s="2858"/>
      <c r="CJQ23" s="2858"/>
      <c r="CJR23" s="2858"/>
      <c r="CJS23" s="2858"/>
      <c r="CJT23" s="2858"/>
      <c r="CJU23" s="2858"/>
      <c r="CJV23" s="2858"/>
      <c r="CJW23" s="2858"/>
      <c r="CJX23" s="2858"/>
      <c r="CJY23" s="2858"/>
      <c r="CJZ23" s="2858"/>
      <c r="CKA23" s="2858"/>
      <c r="CKB23" s="2858"/>
      <c r="CKC23" s="2858"/>
      <c r="CKD23" s="2858"/>
      <c r="CKE23" s="2858"/>
      <c r="CKF23" s="2858"/>
      <c r="CKG23" s="2858"/>
      <c r="CKH23" s="2858"/>
      <c r="CKI23" s="2858"/>
      <c r="CKJ23" s="2858"/>
      <c r="CKK23" s="2858"/>
      <c r="CKL23" s="2858"/>
      <c r="CKM23" s="2858"/>
      <c r="CKN23" s="2858"/>
      <c r="CKO23" s="2858"/>
      <c r="CKP23" s="2858"/>
      <c r="CKQ23" s="2858"/>
      <c r="CKR23" s="2858"/>
      <c r="CKS23" s="2858"/>
      <c r="CKT23" s="2858"/>
      <c r="CKU23" s="2858"/>
      <c r="CKV23" s="2858"/>
      <c r="CKW23" s="2858"/>
      <c r="CKX23" s="2858"/>
      <c r="CKY23" s="2858"/>
      <c r="CKZ23" s="2858"/>
      <c r="CLA23" s="2858"/>
      <c r="CLB23" s="2858"/>
      <c r="CLC23" s="2858"/>
      <c r="CLD23" s="2858"/>
      <c r="CLE23" s="2858"/>
      <c r="CLF23" s="2858"/>
      <c r="CLG23" s="2858"/>
      <c r="CLH23" s="2858"/>
      <c r="CLI23" s="2858"/>
      <c r="CLJ23" s="2858"/>
      <c r="CLK23" s="2858"/>
      <c r="CLL23" s="2858"/>
      <c r="CLM23" s="2858"/>
      <c r="CLN23" s="2858"/>
      <c r="CLO23" s="2858"/>
      <c r="CLP23" s="2858"/>
      <c r="CLQ23" s="2858"/>
      <c r="CLR23" s="2858"/>
      <c r="CLS23" s="2858"/>
      <c r="CLT23" s="2858"/>
      <c r="CLU23" s="2858"/>
      <c r="CLV23" s="2858"/>
      <c r="CLW23" s="2858"/>
    </row>
    <row r="24" spans="1:2363" ht="15" customHeight="1" x14ac:dyDescent="0.25">
      <c r="A24" s="3860"/>
      <c r="B24" s="3873"/>
      <c r="C24" s="3220">
        <v>6</v>
      </c>
      <c r="D24" s="3225"/>
      <c r="E24" s="2726"/>
      <c r="F24" s="1799"/>
      <c r="G24" s="1800"/>
      <c r="H24" s="3213"/>
      <c r="I24" s="2008"/>
      <c r="J24" s="1805"/>
      <c r="K24" s="2979"/>
      <c r="L24" s="2980"/>
      <c r="M24" s="1817"/>
      <c r="N24" s="3319">
        <f>+F24+I24+L24</f>
        <v>0</v>
      </c>
      <c r="O24" s="2000">
        <f>+I24+F24</f>
        <v>0</v>
      </c>
      <c r="P24" s="1819"/>
      <c r="Q24" s="2958">
        <f>1450264.58*O24/6629.56</f>
        <v>0</v>
      </c>
      <c r="R24" s="2959"/>
      <c r="S24" s="2959"/>
      <c r="T24" s="2909"/>
      <c r="U24" s="2110"/>
      <c r="V24" s="2369">
        <f>U24+R24+Q24+P24+S24+T24</f>
        <v>0</v>
      </c>
      <c r="W24" s="2961"/>
      <c r="X24" s="2962"/>
      <c r="Y24" s="2929"/>
      <c r="Z24" s="3212"/>
      <c r="AA24" s="1851"/>
      <c r="AB24" s="1894"/>
      <c r="AC24" s="1966"/>
      <c r="AD24" s="1897"/>
      <c r="AE24" s="1897"/>
      <c r="AF24" s="1893"/>
      <c r="AG24" s="2874"/>
      <c r="AH24" s="1993">
        <f>+AD24+AF24</f>
        <v>0</v>
      </c>
      <c r="AI24" s="3424"/>
      <c r="AJ24" s="1970"/>
      <c r="AK24" s="2453">
        <f>AI24+AJ24</f>
        <v>0</v>
      </c>
      <c r="AL24" s="3214">
        <v>0</v>
      </c>
      <c r="AM24" s="3216">
        <v>0</v>
      </c>
      <c r="AN24" s="2131">
        <f t="shared" si="22"/>
        <v>0</v>
      </c>
      <c r="AO24" s="2163"/>
      <c r="AP24" s="2182"/>
      <c r="AQ24" s="2182"/>
      <c r="AR24" s="3295"/>
      <c r="AS24" s="2165">
        <f t="shared" si="27"/>
        <v>0</v>
      </c>
      <c r="AT24" s="2507"/>
      <c r="AU24" s="1846"/>
      <c r="AV24" s="1846"/>
      <c r="AW24" s="2495">
        <f t="shared" si="30"/>
        <v>0</v>
      </c>
      <c r="AX24" s="3299"/>
      <c r="AY24" s="3303"/>
      <c r="AZ24" s="2131">
        <f t="shared" si="31"/>
        <v>0</v>
      </c>
      <c r="BA24" s="3093">
        <v>0</v>
      </c>
      <c r="BB24" s="3094">
        <v>0</v>
      </c>
      <c r="BC24" s="3094">
        <v>0</v>
      </c>
      <c r="BD24" s="3094">
        <v>0</v>
      </c>
      <c r="BE24" s="3083">
        <f t="shared" si="25"/>
        <v>0</v>
      </c>
      <c r="BF24" s="3236">
        <v>0</v>
      </c>
      <c r="BG24" s="2507">
        <v>0</v>
      </c>
      <c r="BH24" s="1846">
        <v>0</v>
      </c>
      <c r="BI24" s="3218">
        <v>0</v>
      </c>
      <c r="BJ24" s="3427">
        <f t="shared" si="28"/>
        <v>0</v>
      </c>
      <c r="BK24" s="1970">
        <v>0</v>
      </c>
      <c r="BL24" s="3413">
        <f>+BJ24+BK24</f>
        <v>0</v>
      </c>
      <c r="BM24" s="3443">
        <f t="shared" ref="BM24:BM26" si="34">AD24+AO24</f>
        <v>0</v>
      </c>
      <c r="BN24" s="3454">
        <f t="shared" si="23"/>
        <v>0</v>
      </c>
      <c r="BO24" s="3455">
        <f t="shared" si="23"/>
        <v>0</v>
      </c>
      <c r="BP24" s="3312">
        <f t="shared" si="23"/>
        <v>0</v>
      </c>
      <c r="BQ24" s="3486">
        <f t="shared" si="29"/>
        <v>0</v>
      </c>
      <c r="BR24" s="3459">
        <f t="shared" si="24"/>
        <v>0</v>
      </c>
      <c r="BS24" s="1858">
        <f t="shared" si="24"/>
        <v>0</v>
      </c>
      <c r="BT24" s="3462">
        <f t="shared" si="26"/>
        <v>0</v>
      </c>
      <c r="BU24" s="3152"/>
      <c r="BV24" s="3066"/>
      <c r="BW24" s="3066"/>
      <c r="BX24" s="3066"/>
      <c r="BY24" s="3152"/>
      <c r="BZ24" s="3152"/>
      <c r="CA24" s="3155"/>
      <c r="CB24" s="3156"/>
      <c r="CC24" s="3155"/>
      <c r="CD24" s="3155"/>
      <c r="CE24" s="3155"/>
      <c r="CF24" s="3155"/>
      <c r="CG24" s="3155"/>
      <c r="CH24" s="1050"/>
      <c r="CI24" s="2858"/>
      <c r="CJ24" s="175"/>
      <c r="CK24" s="2858"/>
      <c r="CL24" s="175"/>
      <c r="CM24" s="2858"/>
      <c r="CN24" s="175"/>
      <c r="CO24" s="2858"/>
      <c r="CP24" s="175"/>
      <c r="CQ24" s="2858"/>
      <c r="CR24" s="2858"/>
      <c r="CS24" s="2858"/>
      <c r="CT24" s="2858"/>
      <c r="CU24" s="175"/>
      <c r="CV24" s="2858"/>
      <c r="CW24" s="2858"/>
      <c r="CX24" s="2858"/>
      <c r="CY24" s="2858"/>
      <c r="CZ24" s="2858"/>
      <c r="DA24" s="2858"/>
      <c r="DB24" s="2858"/>
      <c r="DC24" s="2858"/>
      <c r="DD24" s="2858"/>
      <c r="DE24" s="2858"/>
      <c r="DF24" s="2858"/>
      <c r="DG24" s="2858"/>
      <c r="DH24" s="2858"/>
      <c r="DI24" s="2858"/>
      <c r="DJ24" s="2858"/>
      <c r="DK24" s="2858"/>
      <c r="DL24" s="2858"/>
      <c r="DM24" s="2858"/>
      <c r="DN24" s="2858"/>
      <c r="DO24" s="2858"/>
      <c r="DP24" s="2858"/>
      <c r="DQ24" s="2858"/>
      <c r="DR24" s="2858"/>
      <c r="DS24" s="2858"/>
      <c r="DT24" s="2858"/>
      <c r="DU24" s="2858"/>
      <c r="DV24" s="2858"/>
      <c r="DW24" s="2858"/>
      <c r="DX24" s="2858"/>
      <c r="DY24" s="2858"/>
      <c r="DZ24" s="2858"/>
      <c r="EA24" s="2858"/>
      <c r="EB24" s="2858"/>
      <c r="EC24" s="2858"/>
      <c r="ED24" s="2858"/>
      <c r="EE24" s="2858"/>
      <c r="EF24" s="2858"/>
      <c r="EG24" s="2858"/>
      <c r="EH24" s="2858"/>
      <c r="EI24" s="2858"/>
      <c r="EJ24" s="2858"/>
      <c r="EK24" s="2858"/>
      <c r="EL24" s="2858"/>
      <c r="EM24" s="2858"/>
      <c r="EN24" s="2858"/>
      <c r="EO24" s="2858"/>
      <c r="EP24" s="2858"/>
      <c r="EQ24" s="2858"/>
      <c r="ER24" s="2858"/>
      <c r="ES24" s="2858"/>
      <c r="ET24" s="2858"/>
      <c r="EU24" s="2858"/>
      <c r="EV24" s="2858"/>
      <c r="EW24" s="2858"/>
      <c r="EX24" s="2858"/>
      <c r="EY24" s="2858"/>
      <c r="EZ24" s="2858"/>
      <c r="FA24" s="2858"/>
      <c r="FB24" s="2858"/>
      <c r="FC24" s="2858"/>
      <c r="FD24" s="2858"/>
      <c r="FE24" s="2858"/>
      <c r="FF24" s="2858"/>
      <c r="FG24" s="2858"/>
      <c r="FH24" s="2858"/>
      <c r="FI24" s="2858"/>
      <c r="FJ24" s="2858"/>
      <c r="FK24" s="2858"/>
      <c r="FL24" s="2858"/>
      <c r="FM24" s="2858"/>
      <c r="FN24" s="2858"/>
      <c r="FO24" s="2858"/>
      <c r="FP24" s="2858"/>
      <c r="FQ24" s="2858"/>
      <c r="FR24" s="2858"/>
      <c r="FS24" s="2858"/>
      <c r="FT24" s="2858"/>
      <c r="FU24" s="2858"/>
      <c r="FV24" s="2858"/>
      <c r="FW24" s="2858"/>
      <c r="FX24" s="2858"/>
      <c r="FY24" s="2858"/>
      <c r="FZ24" s="2858"/>
      <c r="GA24" s="2858"/>
      <c r="GB24" s="2858"/>
      <c r="GC24" s="2858"/>
      <c r="GD24" s="2858"/>
      <c r="GE24" s="2858"/>
      <c r="GF24" s="2858"/>
      <c r="GG24" s="2858"/>
      <c r="GH24" s="2858"/>
      <c r="GI24" s="2858"/>
      <c r="GJ24" s="2858"/>
      <c r="GK24" s="2858"/>
      <c r="GL24" s="2858"/>
      <c r="GM24" s="2858"/>
      <c r="GN24" s="2858"/>
      <c r="GO24" s="2858"/>
      <c r="GP24" s="2858"/>
      <c r="GQ24" s="2858"/>
      <c r="GR24" s="2858"/>
      <c r="GS24" s="2858"/>
      <c r="GT24" s="2858"/>
      <c r="GU24" s="2858"/>
      <c r="GV24" s="2858"/>
      <c r="GW24" s="2858"/>
      <c r="GX24" s="2858"/>
      <c r="GY24" s="2858"/>
      <c r="GZ24" s="2858"/>
      <c r="HA24" s="2858"/>
      <c r="HB24" s="2858"/>
      <c r="HC24" s="2858"/>
      <c r="HD24" s="2858"/>
      <c r="HE24" s="2858"/>
      <c r="HF24" s="2858"/>
      <c r="HG24" s="2858"/>
      <c r="HH24" s="2858"/>
      <c r="HI24" s="2858"/>
      <c r="HJ24" s="2858"/>
      <c r="HK24" s="2858"/>
      <c r="HL24" s="2858"/>
      <c r="HM24" s="2858"/>
      <c r="HN24" s="2858"/>
      <c r="HO24" s="2858"/>
      <c r="HP24" s="2858"/>
      <c r="HQ24" s="2858"/>
      <c r="HR24" s="2858"/>
      <c r="HS24" s="2858"/>
      <c r="HT24" s="2858"/>
      <c r="HU24" s="2858"/>
      <c r="HV24" s="2858"/>
      <c r="HW24" s="2858"/>
      <c r="HX24" s="2858"/>
      <c r="HY24" s="2858"/>
      <c r="HZ24" s="2858"/>
      <c r="IA24" s="2858"/>
      <c r="IB24" s="2858"/>
      <c r="IC24" s="2858"/>
      <c r="ID24" s="2858"/>
      <c r="IE24" s="2858"/>
      <c r="IF24" s="2858"/>
      <c r="IG24" s="2858"/>
      <c r="IH24" s="2858"/>
      <c r="II24" s="2858"/>
      <c r="IJ24" s="2858"/>
      <c r="IK24" s="2858"/>
      <c r="IL24" s="2858"/>
      <c r="IM24" s="2858"/>
      <c r="IN24" s="2858"/>
      <c r="IO24" s="2858"/>
      <c r="IP24" s="2858"/>
      <c r="IQ24" s="2858"/>
      <c r="IR24" s="2858"/>
      <c r="IS24" s="2858"/>
      <c r="IT24" s="2858"/>
      <c r="IU24" s="2858"/>
      <c r="IV24" s="2858"/>
      <c r="IW24" s="2858"/>
      <c r="IX24" s="2858"/>
      <c r="IY24" s="2858"/>
      <c r="IZ24" s="2858"/>
      <c r="JA24" s="2858"/>
      <c r="JB24" s="2858"/>
      <c r="JC24" s="2858"/>
      <c r="JD24" s="2858"/>
      <c r="JE24" s="2858"/>
      <c r="JF24" s="2858"/>
      <c r="JG24" s="2858"/>
      <c r="JH24" s="2858"/>
      <c r="JI24" s="2858"/>
      <c r="JJ24" s="2858"/>
      <c r="JK24" s="2858"/>
      <c r="JL24" s="2858"/>
      <c r="JM24" s="2858"/>
      <c r="JN24" s="2858"/>
      <c r="JO24" s="2858"/>
      <c r="JP24" s="2858"/>
      <c r="JQ24" s="2858"/>
      <c r="JR24" s="2858"/>
      <c r="JS24" s="2858"/>
      <c r="JT24" s="2858"/>
      <c r="JU24" s="2858"/>
      <c r="JV24" s="2858"/>
      <c r="JW24" s="2858"/>
      <c r="JX24" s="2858"/>
      <c r="JY24" s="2858"/>
      <c r="JZ24" s="2858"/>
      <c r="KA24" s="2858"/>
      <c r="KB24" s="2858"/>
      <c r="KC24" s="2858"/>
      <c r="KD24" s="2858"/>
      <c r="KE24" s="2858"/>
      <c r="KF24" s="2858"/>
      <c r="KG24" s="2858"/>
      <c r="KH24" s="2858"/>
      <c r="KI24" s="2858"/>
      <c r="KJ24" s="2858"/>
      <c r="KK24" s="2858"/>
      <c r="KL24" s="2858"/>
      <c r="KM24" s="2858"/>
      <c r="KN24" s="2858"/>
      <c r="KO24" s="2858"/>
      <c r="KP24" s="2858"/>
      <c r="KQ24" s="2858"/>
      <c r="KR24" s="2858"/>
      <c r="KS24" s="2858"/>
      <c r="KT24" s="2858"/>
      <c r="KU24" s="2858"/>
      <c r="KV24" s="2858"/>
      <c r="KW24" s="2858"/>
      <c r="KX24" s="2858"/>
      <c r="KY24" s="2858"/>
      <c r="KZ24" s="2858"/>
      <c r="LA24" s="2858"/>
      <c r="LB24" s="2858"/>
      <c r="LC24" s="2858"/>
      <c r="LD24" s="2858"/>
      <c r="LE24" s="2858"/>
      <c r="LF24" s="2858"/>
      <c r="LG24" s="2858"/>
      <c r="LH24" s="2858"/>
      <c r="LI24" s="2858"/>
      <c r="LJ24" s="2858"/>
      <c r="LK24" s="2858"/>
      <c r="LL24" s="2858"/>
      <c r="LM24" s="2858"/>
      <c r="LN24" s="2858"/>
      <c r="LO24" s="2858"/>
      <c r="LP24" s="2858"/>
      <c r="LQ24" s="2858"/>
      <c r="LR24" s="2858"/>
      <c r="LS24" s="2858"/>
      <c r="LT24" s="2858"/>
      <c r="LU24" s="2858"/>
      <c r="LV24" s="2858"/>
      <c r="LW24" s="2858"/>
      <c r="LX24" s="2858"/>
      <c r="LY24" s="2858"/>
      <c r="LZ24" s="2858"/>
      <c r="MA24" s="2858"/>
      <c r="MB24" s="2858"/>
      <c r="MC24" s="2858"/>
      <c r="MD24" s="2858"/>
      <c r="ME24" s="2858"/>
      <c r="MF24" s="2858"/>
      <c r="MG24" s="2858"/>
      <c r="MH24" s="2858"/>
      <c r="MI24" s="2858"/>
      <c r="MJ24" s="2858"/>
      <c r="MK24" s="2858"/>
      <c r="ML24" s="2858"/>
      <c r="MM24" s="2858"/>
      <c r="MN24" s="2858"/>
      <c r="MO24" s="2858"/>
      <c r="MP24" s="2858"/>
      <c r="MQ24" s="2858"/>
      <c r="MR24" s="2858"/>
      <c r="MS24" s="2858"/>
      <c r="MT24" s="2858"/>
      <c r="MU24" s="2858"/>
      <c r="MV24" s="2858"/>
      <c r="MW24" s="2858"/>
      <c r="MX24" s="2858"/>
      <c r="MY24" s="2858"/>
      <c r="MZ24" s="2858"/>
      <c r="NA24" s="2858"/>
      <c r="NB24" s="2858"/>
      <c r="NC24" s="2858"/>
      <c r="ND24" s="2858"/>
      <c r="NE24" s="2858"/>
      <c r="NF24" s="2858"/>
      <c r="NG24" s="2858"/>
      <c r="NH24" s="2858"/>
      <c r="NI24" s="2858"/>
      <c r="NJ24" s="2858"/>
      <c r="NK24" s="2858"/>
      <c r="NL24" s="2858"/>
      <c r="NM24" s="2858"/>
      <c r="NN24" s="2858"/>
      <c r="NO24" s="2858"/>
      <c r="NP24" s="2858"/>
      <c r="NQ24" s="2858"/>
      <c r="NR24" s="2858"/>
      <c r="NS24" s="2858"/>
      <c r="NT24" s="2858"/>
      <c r="NU24" s="2858"/>
      <c r="NV24" s="2858"/>
      <c r="NW24" s="2858"/>
      <c r="NX24" s="2858"/>
      <c r="NY24" s="2858"/>
      <c r="NZ24" s="2858"/>
      <c r="OA24" s="2858"/>
      <c r="OB24" s="2858"/>
      <c r="OC24" s="2858"/>
      <c r="OD24" s="2858"/>
      <c r="OE24" s="2858"/>
      <c r="OF24" s="2858"/>
      <c r="OG24" s="2858"/>
      <c r="OH24" s="2858"/>
      <c r="OI24" s="2858"/>
      <c r="OJ24" s="2858"/>
      <c r="OK24" s="2858"/>
      <c r="OL24" s="2858"/>
      <c r="OM24" s="2858"/>
      <c r="ON24" s="2858"/>
      <c r="OO24" s="2858"/>
      <c r="OP24" s="2858"/>
      <c r="OQ24" s="2858"/>
      <c r="OR24" s="2858"/>
      <c r="OS24" s="2858"/>
      <c r="OT24" s="2858"/>
      <c r="OU24" s="2858"/>
      <c r="OV24" s="2858"/>
      <c r="OW24" s="2858"/>
      <c r="OX24" s="2858"/>
      <c r="OY24" s="2858"/>
      <c r="OZ24" s="2858"/>
      <c r="PA24" s="2858"/>
      <c r="PB24" s="2858"/>
      <c r="PC24" s="2858"/>
      <c r="PD24" s="2858"/>
      <c r="PE24" s="2858"/>
      <c r="PF24" s="2858"/>
      <c r="PG24" s="2858"/>
      <c r="PH24" s="2858"/>
      <c r="PI24" s="2858"/>
      <c r="PJ24" s="2858"/>
      <c r="PK24" s="2858"/>
      <c r="PL24" s="2858"/>
      <c r="PM24" s="2858"/>
      <c r="PN24" s="2858"/>
      <c r="PO24" s="2858"/>
      <c r="PP24" s="2858"/>
      <c r="PQ24" s="2858"/>
      <c r="PR24" s="2858"/>
      <c r="PS24" s="2858"/>
      <c r="PT24" s="2858"/>
      <c r="PU24" s="2858"/>
      <c r="PV24" s="2858"/>
      <c r="PW24" s="2858"/>
      <c r="PX24" s="2858"/>
      <c r="PY24" s="2858"/>
      <c r="PZ24" s="2858"/>
      <c r="QA24" s="2858"/>
      <c r="QB24" s="2858"/>
      <c r="QC24" s="2858"/>
      <c r="QD24" s="2858"/>
      <c r="QE24" s="2858"/>
      <c r="QF24" s="2858"/>
      <c r="QG24" s="2858"/>
      <c r="QH24" s="2858"/>
      <c r="QI24" s="2858"/>
      <c r="QJ24" s="2858"/>
      <c r="QK24" s="2858"/>
      <c r="QL24" s="2858"/>
      <c r="QM24" s="2858"/>
      <c r="QN24" s="2858"/>
      <c r="QO24" s="2858"/>
      <c r="QP24" s="2858"/>
      <c r="QQ24" s="2858"/>
      <c r="QR24" s="2858"/>
      <c r="QS24" s="2858"/>
      <c r="QT24" s="2858"/>
      <c r="QU24" s="2858"/>
      <c r="QV24" s="2858"/>
      <c r="QW24" s="2858"/>
      <c r="QX24" s="2858"/>
      <c r="QY24" s="2858"/>
      <c r="QZ24" s="2858"/>
      <c r="RA24" s="2858"/>
      <c r="RB24" s="2858"/>
      <c r="RC24" s="2858"/>
      <c r="RD24" s="2858"/>
      <c r="RE24" s="2858"/>
      <c r="RF24" s="2858"/>
      <c r="RG24" s="2858"/>
      <c r="RH24" s="2858"/>
      <c r="RI24" s="2858"/>
      <c r="RJ24" s="2858"/>
      <c r="RK24" s="2858"/>
      <c r="RL24" s="2858"/>
      <c r="RM24" s="2858"/>
      <c r="RN24" s="2858"/>
      <c r="RO24" s="2858"/>
      <c r="RP24" s="2858"/>
      <c r="RQ24" s="2858"/>
      <c r="RR24" s="2858"/>
      <c r="RS24" s="2858"/>
      <c r="RT24" s="2858"/>
      <c r="RU24" s="2858"/>
      <c r="RV24" s="2858"/>
      <c r="RW24" s="2858"/>
      <c r="RX24" s="2858"/>
      <c r="RY24" s="2858"/>
      <c r="RZ24" s="2858"/>
      <c r="SA24" s="2858"/>
      <c r="SB24" s="2858"/>
      <c r="SC24" s="2858"/>
      <c r="SD24" s="2858"/>
      <c r="SE24" s="2858"/>
      <c r="SF24" s="2858"/>
      <c r="SG24" s="2858"/>
      <c r="SH24" s="2858"/>
      <c r="SI24" s="2858"/>
      <c r="SJ24" s="2858"/>
      <c r="SK24" s="2858"/>
      <c r="SL24" s="2858"/>
      <c r="SM24" s="2858"/>
      <c r="SN24" s="2858"/>
      <c r="SO24" s="2858"/>
      <c r="SP24" s="2858"/>
      <c r="SQ24" s="2858"/>
      <c r="SR24" s="2858"/>
      <c r="SS24" s="2858"/>
      <c r="ST24" s="2858"/>
      <c r="SU24" s="2858"/>
      <c r="SV24" s="2858"/>
      <c r="SW24" s="2858"/>
      <c r="SX24" s="2858"/>
      <c r="SY24" s="2858"/>
      <c r="SZ24" s="2858"/>
      <c r="TA24" s="2858"/>
      <c r="TB24" s="2858"/>
      <c r="TC24" s="2858"/>
      <c r="TD24" s="2858"/>
      <c r="TE24" s="2858"/>
      <c r="TF24" s="2858"/>
      <c r="TG24" s="2858"/>
      <c r="TH24" s="2858"/>
      <c r="TI24" s="2858"/>
      <c r="TJ24" s="2858"/>
      <c r="TK24" s="2858"/>
      <c r="TL24" s="2858"/>
      <c r="TM24" s="2858"/>
      <c r="TN24" s="2858"/>
      <c r="TO24" s="2858"/>
      <c r="TP24" s="2858"/>
      <c r="TQ24" s="2858"/>
      <c r="TR24" s="2858"/>
      <c r="TS24" s="2858"/>
      <c r="TT24" s="2858"/>
      <c r="TU24" s="3937"/>
      <c r="TV24" s="3937"/>
      <c r="TW24" s="3937"/>
      <c r="TX24" s="3937"/>
      <c r="TY24" s="3937"/>
      <c r="TZ24" s="3937"/>
      <c r="UA24" s="3937"/>
      <c r="UB24" s="3937"/>
      <c r="UC24" s="3937"/>
      <c r="UD24" s="3937"/>
      <c r="UE24" s="3937"/>
      <c r="UF24" s="3937"/>
      <c r="UG24" s="3937"/>
      <c r="UH24" s="3937"/>
      <c r="UI24" s="3937"/>
      <c r="UJ24" s="3937"/>
      <c r="UK24" s="3937"/>
      <c r="UL24" s="3937"/>
      <c r="UM24" s="3937"/>
      <c r="UN24" s="3937"/>
      <c r="UO24" s="3937"/>
      <c r="UP24" s="2858"/>
      <c r="UQ24" s="2858"/>
      <c r="UR24" s="2858"/>
      <c r="US24" s="2858"/>
      <c r="UT24" s="2858"/>
      <c r="UU24" s="2858"/>
      <c r="UV24" s="2858"/>
      <c r="UW24" s="2858"/>
      <c r="UX24" s="2858"/>
      <c r="UY24" s="2858"/>
      <c r="UZ24" s="2858"/>
      <c r="VA24" s="2858"/>
      <c r="VB24" s="2858"/>
      <c r="VC24" s="2858"/>
      <c r="VD24" s="2858"/>
      <c r="VE24" s="2858"/>
      <c r="VF24" s="2858"/>
      <c r="VG24" s="2858"/>
      <c r="VH24" s="2858"/>
      <c r="VI24" s="2858"/>
      <c r="VJ24" s="2858"/>
      <c r="VK24" s="2858"/>
      <c r="VL24" s="2858"/>
      <c r="VM24" s="2858"/>
      <c r="VN24" s="2858"/>
      <c r="VO24" s="2858"/>
      <c r="VP24" s="2858"/>
      <c r="VQ24" s="2858"/>
      <c r="VR24" s="2858"/>
      <c r="VS24" s="2858"/>
      <c r="VT24" s="2858"/>
      <c r="VU24" s="2858"/>
      <c r="VV24" s="2858"/>
      <c r="VW24" s="2858"/>
      <c r="VX24" s="2858"/>
      <c r="VY24" s="2858"/>
      <c r="VZ24" s="2858"/>
      <c r="WA24" s="2858"/>
      <c r="WB24" s="2858"/>
      <c r="WC24" s="2858"/>
      <c r="WD24" s="2858"/>
      <c r="WE24" s="2858"/>
      <c r="WF24" s="2858"/>
      <c r="WG24" s="2858"/>
      <c r="WH24" s="2858"/>
      <c r="WI24" s="2858"/>
      <c r="WJ24" s="2858"/>
      <c r="WK24" s="2858"/>
      <c r="WL24" s="2858"/>
      <c r="WM24" s="2858"/>
      <c r="WN24" s="2858"/>
      <c r="WO24" s="2858"/>
      <c r="WP24" s="2858"/>
      <c r="WQ24" s="2858"/>
      <c r="WR24" s="2858"/>
      <c r="WS24" s="2858"/>
      <c r="WT24" s="2858"/>
      <c r="WU24" s="2858"/>
      <c r="WV24" s="2858"/>
      <c r="WW24" s="2858"/>
      <c r="WX24" s="2858"/>
      <c r="WY24" s="2858"/>
      <c r="WZ24" s="2858"/>
      <c r="XA24" s="2858"/>
      <c r="XB24" s="2858"/>
      <c r="XC24" s="2858"/>
      <c r="XD24" s="2858"/>
      <c r="XE24" s="2858"/>
      <c r="XF24" s="2858"/>
      <c r="XG24" s="2858"/>
      <c r="XH24" s="2858"/>
      <c r="XI24" s="2858"/>
      <c r="XJ24" s="2858"/>
      <c r="XK24" s="2858"/>
      <c r="XL24" s="2858"/>
      <c r="XM24" s="2858"/>
      <c r="XN24" s="2858"/>
      <c r="XO24" s="2858"/>
      <c r="XP24" s="2858"/>
      <c r="XQ24" s="2858"/>
      <c r="XR24" s="2858"/>
      <c r="XS24" s="2858"/>
      <c r="XT24" s="2858"/>
      <c r="XU24" s="2858"/>
      <c r="XV24" s="2858"/>
      <c r="XW24" s="2858"/>
      <c r="XX24" s="2858"/>
      <c r="XY24" s="2858"/>
      <c r="XZ24" s="2858"/>
      <c r="YA24" s="2858"/>
      <c r="YB24" s="2858"/>
      <c r="YC24" s="2858"/>
      <c r="YD24" s="2858"/>
      <c r="YE24" s="2858"/>
      <c r="YF24" s="2858"/>
      <c r="YG24" s="2858"/>
      <c r="YH24" s="2858"/>
      <c r="YI24" s="2858"/>
      <c r="YJ24" s="2858"/>
      <c r="YK24" s="2858"/>
      <c r="YL24" s="2858"/>
      <c r="YM24" s="2858"/>
      <c r="YN24" s="2858"/>
      <c r="YO24" s="2858"/>
      <c r="YP24" s="2858"/>
      <c r="YQ24" s="2858"/>
      <c r="YR24" s="2858"/>
      <c r="YS24" s="2858"/>
      <c r="YT24" s="2858"/>
      <c r="YU24" s="2858"/>
      <c r="YV24" s="2858"/>
      <c r="YW24" s="2858"/>
      <c r="YX24" s="2858"/>
      <c r="YY24" s="2858"/>
      <c r="YZ24" s="2858"/>
      <c r="ZA24" s="2858"/>
      <c r="ZB24" s="2858"/>
      <c r="ZC24" s="2858"/>
      <c r="ZD24" s="2858"/>
      <c r="ZE24" s="2858"/>
      <c r="ZF24" s="2858"/>
      <c r="ZG24" s="2858"/>
      <c r="ZH24" s="2858"/>
      <c r="ZI24" s="2858"/>
      <c r="ZJ24" s="2858"/>
      <c r="ZK24" s="2858"/>
      <c r="ZL24" s="2858"/>
      <c r="ZM24" s="2858"/>
      <c r="ZN24" s="2858"/>
      <c r="ZO24" s="2858"/>
      <c r="ZP24" s="2858"/>
      <c r="ZQ24" s="2858"/>
      <c r="ZR24" s="2858"/>
      <c r="ZS24" s="2858"/>
      <c r="ZT24" s="2858"/>
      <c r="ZU24" s="2858"/>
      <c r="ZV24" s="2858"/>
      <c r="ZW24" s="2858"/>
      <c r="ZX24" s="2858"/>
      <c r="ZY24" s="2858"/>
      <c r="ZZ24" s="2858"/>
      <c r="AAA24" s="2858"/>
      <c r="AAB24" s="2858"/>
      <c r="AAC24" s="2858"/>
      <c r="AAD24" s="2858"/>
      <c r="AAE24" s="2858"/>
      <c r="AAF24" s="2858"/>
      <c r="AAG24" s="2858"/>
      <c r="AAH24" s="2858"/>
      <c r="AAI24" s="2858"/>
      <c r="AAJ24" s="2858"/>
      <c r="AAK24" s="2858"/>
      <c r="AAL24" s="2858"/>
      <c r="AAM24" s="2858"/>
      <c r="AAN24" s="2858"/>
      <c r="AAO24" s="2858"/>
      <c r="AAP24" s="2858"/>
      <c r="AAQ24" s="2858"/>
      <c r="AAR24" s="2858"/>
      <c r="AAS24" s="2858"/>
      <c r="AAT24" s="2858"/>
      <c r="AAU24" s="2858"/>
      <c r="AAV24" s="2858"/>
      <c r="AAW24" s="2858"/>
      <c r="AAX24" s="2858"/>
      <c r="AAY24" s="2858"/>
      <c r="AAZ24" s="2858"/>
      <c r="ABA24" s="2858"/>
      <c r="ABB24" s="2858"/>
      <c r="ABC24" s="2858"/>
      <c r="ABD24" s="2858"/>
      <c r="ABE24" s="2858"/>
      <c r="ABF24" s="2858"/>
      <c r="ABG24" s="2858"/>
      <c r="ABH24" s="2858"/>
      <c r="ABI24" s="2858"/>
      <c r="ABJ24" s="2858"/>
      <c r="ABK24" s="2858"/>
      <c r="ABL24" s="2858"/>
      <c r="ABM24" s="2858"/>
      <c r="ABN24" s="2858"/>
      <c r="ABO24" s="2858"/>
      <c r="ABP24" s="2858"/>
      <c r="ABQ24" s="2858"/>
      <c r="ABR24" s="2858"/>
      <c r="ABS24" s="2858"/>
      <c r="ABT24" s="2858"/>
      <c r="ABU24" s="2858"/>
      <c r="ABV24" s="2858"/>
      <c r="ABW24" s="2858"/>
      <c r="ABX24" s="2858"/>
      <c r="ABY24" s="2858"/>
      <c r="ABZ24" s="2858"/>
      <c r="ACA24" s="2858"/>
      <c r="ACB24" s="2858"/>
      <c r="ACC24" s="2858"/>
      <c r="ACD24" s="2858"/>
      <c r="ACE24" s="2858"/>
      <c r="ACF24" s="2858"/>
      <c r="ACG24" s="2858"/>
      <c r="ACH24" s="2858"/>
      <c r="ACI24" s="2858"/>
      <c r="ACJ24" s="2858"/>
      <c r="ACK24" s="2858"/>
      <c r="ACL24" s="2858"/>
      <c r="ACM24" s="2858"/>
      <c r="ACN24" s="2858"/>
      <c r="ACO24" s="2858"/>
      <c r="ACP24" s="2858"/>
      <c r="ACQ24" s="2858"/>
      <c r="ACR24" s="2858"/>
      <c r="ACS24" s="2858"/>
      <c r="ACT24" s="2858"/>
      <c r="ACU24" s="2858"/>
      <c r="ACV24" s="2858"/>
      <c r="ACW24" s="2858"/>
      <c r="ACX24" s="2858"/>
      <c r="ACY24" s="2858"/>
      <c r="ACZ24" s="2858"/>
      <c r="ADA24" s="2858"/>
      <c r="ADB24" s="2858"/>
      <c r="ADC24" s="2858"/>
      <c r="ADD24" s="2858"/>
      <c r="ADE24" s="2858"/>
      <c r="ADF24" s="2858"/>
      <c r="ADG24" s="2858"/>
      <c r="ADH24" s="2858"/>
      <c r="ADI24" s="2858"/>
      <c r="ADJ24" s="2858"/>
      <c r="ADK24" s="2858"/>
      <c r="ADL24" s="2858"/>
      <c r="ADM24" s="2858"/>
      <c r="ADN24" s="2858"/>
      <c r="ADO24" s="2858"/>
      <c r="ADP24" s="2858"/>
      <c r="ADQ24" s="2858"/>
      <c r="ADR24" s="2858"/>
      <c r="ADS24" s="2858"/>
      <c r="ADT24" s="2858"/>
      <c r="ADU24" s="2858"/>
      <c r="ADV24" s="2858"/>
      <c r="ADW24" s="2858"/>
      <c r="ADX24" s="2858"/>
      <c r="ADY24" s="2858"/>
      <c r="ADZ24" s="2858"/>
      <c r="AEA24" s="2858"/>
      <c r="AEB24" s="2858"/>
      <c r="AEC24" s="2858"/>
      <c r="AED24" s="2858"/>
      <c r="AEE24" s="2858"/>
      <c r="AEF24" s="2858"/>
      <c r="AEG24" s="2858"/>
      <c r="AEH24" s="2858"/>
      <c r="AEI24" s="2858"/>
      <c r="AEJ24" s="2858"/>
      <c r="AEK24" s="2858"/>
      <c r="AEL24" s="2858"/>
      <c r="AEM24" s="2858"/>
      <c r="AEN24" s="2858"/>
      <c r="AEO24" s="2858"/>
      <c r="AEP24" s="2858"/>
      <c r="AEQ24" s="2858"/>
      <c r="AER24" s="2858"/>
      <c r="AES24" s="2858"/>
      <c r="AET24" s="2858"/>
      <c r="AEU24" s="2858"/>
      <c r="AEV24" s="2858"/>
      <c r="AEW24" s="2858"/>
      <c r="AEX24" s="2858"/>
      <c r="AEY24" s="2858"/>
      <c r="AEZ24" s="2858"/>
      <c r="AFA24" s="2858"/>
      <c r="AFB24" s="2858"/>
      <c r="AFC24" s="2858"/>
      <c r="AFD24" s="2858"/>
      <c r="AFE24" s="2858"/>
      <c r="AFF24" s="2858"/>
      <c r="AFG24" s="2858"/>
      <c r="AFH24" s="2858"/>
      <c r="AFI24" s="2858"/>
      <c r="AFJ24" s="2858"/>
      <c r="AFK24" s="2858"/>
      <c r="AFL24" s="2858"/>
      <c r="AFM24" s="2858"/>
      <c r="AFN24" s="2858"/>
      <c r="AFO24" s="2858"/>
      <c r="AFP24" s="2858"/>
      <c r="AFQ24" s="2858"/>
      <c r="AFR24" s="2858"/>
      <c r="AFS24" s="2858"/>
      <c r="AFT24" s="2858"/>
      <c r="AFU24" s="2858"/>
      <c r="AFV24" s="2858"/>
      <c r="AFW24" s="2858"/>
      <c r="AFX24" s="2858"/>
      <c r="AFY24" s="2858"/>
      <c r="AFZ24" s="2858"/>
      <c r="AGA24" s="2858"/>
      <c r="AGB24" s="2858"/>
      <c r="AGC24" s="2858"/>
      <c r="AGD24" s="2858"/>
      <c r="AGE24" s="2858"/>
      <c r="AGF24" s="2858"/>
      <c r="AGG24" s="2858"/>
      <c r="AGH24" s="2858"/>
      <c r="AGI24" s="2858"/>
      <c r="AGJ24" s="2858"/>
      <c r="AGK24" s="2858"/>
      <c r="AGL24" s="2858"/>
      <c r="AGM24" s="2858"/>
      <c r="AGN24" s="2858"/>
      <c r="AGO24" s="2858"/>
      <c r="AGP24" s="2858"/>
      <c r="AGQ24" s="2858"/>
      <c r="AGR24" s="2858"/>
      <c r="AGS24" s="2858"/>
      <c r="AGT24" s="2858"/>
      <c r="AGU24" s="2858"/>
      <c r="AGV24" s="2858"/>
      <c r="AGW24" s="2858"/>
      <c r="AGX24" s="2858"/>
      <c r="AGY24" s="2858"/>
      <c r="AGZ24" s="2858"/>
      <c r="AHA24" s="2858"/>
      <c r="AHB24" s="2858"/>
      <c r="AHC24" s="2858"/>
      <c r="AHD24" s="2858"/>
      <c r="AHE24" s="2858"/>
      <c r="AHF24" s="2858"/>
      <c r="AHG24" s="2858"/>
      <c r="AHH24" s="2858"/>
      <c r="AHI24" s="2858"/>
      <c r="AHJ24" s="2858"/>
      <c r="AHK24" s="2858"/>
      <c r="AHL24" s="2858"/>
      <c r="AHM24" s="2858"/>
      <c r="AHN24" s="2858"/>
      <c r="AHO24" s="2858"/>
      <c r="AHP24" s="2858"/>
      <c r="AHQ24" s="2858"/>
      <c r="AHR24" s="2858"/>
      <c r="AHS24" s="2858"/>
      <c r="AHT24" s="2858"/>
      <c r="AHU24" s="2858"/>
      <c r="AHV24" s="2858"/>
      <c r="AHW24" s="2858"/>
      <c r="AHX24" s="2858"/>
      <c r="AHY24" s="2858"/>
      <c r="AHZ24" s="2858"/>
      <c r="AIA24" s="2858"/>
      <c r="AIB24" s="2858"/>
      <c r="AIC24" s="2858"/>
      <c r="AID24" s="2858"/>
      <c r="AIE24" s="2858"/>
      <c r="AIF24" s="2858"/>
      <c r="AIG24" s="2858"/>
      <c r="AIH24" s="2858"/>
      <c r="AII24" s="2858"/>
      <c r="AIJ24" s="2858"/>
      <c r="AIK24" s="2858"/>
      <c r="AIL24" s="2858"/>
      <c r="AIM24" s="2858"/>
      <c r="AIN24" s="2858"/>
      <c r="AIO24" s="2858"/>
      <c r="AIP24" s="2858"/>
      <c r="AIQ24" s="2858"/>
      <c r="AIR24" s="2858"/>
      <c r="AIS24" s="2858"/>
      <c r="AIT24" s="2858"/>
      <c r="AIU24" s="2858"/>
      <c r="AIV24" s="2858"/>
      <c r="AIW24" s="2858"/>
      <c r="AIX24" s="2858"/>
      <c r="AIY24" s="2858"/>
      <c r="AIZ24" s="2858"/>
      <c r="AJA24" s="2858"/>
      <c r="AJB24" s="2858"/>
      <c r="AJC24" s="2858"/>
      <c r="AJD24" s="2858"/>
      <c r="AJE24" s="2858"/>
      <c r="AJF24" s="2858"/>
      <c r="AJG24" s="2858"/>
      <c r="AJH24" s="2858"/>
      <c r="AJI24" s="2858"/>
      <c r="AJJ24" s="2858"/>
      <c r="AJK24" s="2858"/>
      <c r="AJL24" s="2858"/>
      <c r="AJM24" s="2858"/>
      <c r="AJN24" s="2858"/>
      <c r="AJO24" s="2858"/>
      <c r="AJP24" s="2858"/>
      <c r="AJQ24" s="2858"/>
      <c r="AJR24" s="2858"/>
      <c r="AJS24" s="2858"/>
      <c r="AJT24" s="2858"/>
      <c r="AJU24" s="2858"/>
      <c r="AJV24" s="2858"/>
      <c r="AJW24" s="2858"/>
      <c r="AJX24" s="2858"/>
      <c r="AJY24" s="2858"/>
      <c r="AJZ24" s="2858"/>
      <c r="AKA24" s="2858"/>
      <c r="AKB24" s="2858"/>
      <c r="AKC24" s="2858"/>
      <c r="AKD24" s="2858"/>
      <c r="AKE24" s="2858"/>
      <c r="AKF24" s="2858"/>
      <c r="AKG24" s="2858"/>
      <c r="AKH24" s="2858"/>
      <c r="AKI24" s="2858"/>
      <c r="AKJ24" s="2858"/>
      <c r="AKK24" s="2858"/>
      <c r="AKL24" s="2858"/>
      <c r="AKM24" s="2858"/>
      <c r="AKN24" s="2858"/>
      <c r="AKO24" s="2858"/>
      <c r="AKP24" s="2858"/>
      <c r="AKQ24" s="2858"/>
      <c r="AKR24" s="2858"/>
      <c r="AKS24" s="2858"/>
      <c r="AKT24" s="2858"/>
      <c r="AKU24" s="2858"/>
      <c r="AKV24" s="2858"/>
      <c r="AKW24" s="2858"/>
      <c r="AKX24" s="2858"/>
      <c r="AKY24" s="2858"/>
      <c r="AKZ24" s="2858"/>
      <c r="ALA24" s="2858"/>
      <c r="ALB24" s="2858"/>
      <c r="ALC24" s="2858"/>
      <c r="ALD24" s="2858"/>
      <c r="ALE24" s="2858"/>
      <c r="ALF24" s="2858"/>
      <c r="ALG24" s="2858"/>
      <c r="ALH24" s="2858"/>
      <c r="ALI24" s="2858"/>
      <c r="ALJ24" s="2858"/>
      <c r="ALK24" s="2858"/>
      <c r="ALL24" s="2858"/>
      <c r="ALM24" s="2858"/>
      <c r="ALN24" s="2858"/>
      <c r="ALO24" s="2858"/>
      <c r="ALP24" s="2858"/>
      <c r="ALQ24" s="2858"/>
      <c r="ALR24" s="2858"/>
      <c r="ALS24" s="2858"/>
      <c r="ALT24" s="2858"/>
      <c r="ALU24" s="2858"/>
      <c r="ALV24" s="2858"/>
      <c r="ALW24" s="2858"/>
      <c r="ALX24" s="2858"/>
      <c r="ALY24" s="2858"/>
      <c r="ALZ24" s="2858"/>
      <c r="AMA24" s="2858"/>
      <c r="AMB24" s="2858"/>
      <c r="AMC24" s="2858"/>
      <c r="AMD24" s="2858"/>
      <c r="AME24" s="2858"/>
      <c r="AMF24" s="2858"/>
      <c r="AMG24" s="2858"/>
      <c r="AMH24" s="2858"/>
      <c r="AMI24" s="2858"/>
      <c r="AMJ24" s="2858"/>
      <c r="AMK24" s="2858"/>
      <c r="AML24" s="2858"/>
      <c r="AMM24" s="2858"/>
      <c r="AMN24" s="2858"/>
      <c r="AMO24" s="2858"/>
      <c r="AMP24" s="2858"/>
      <c r="AMQ24" s="2858"/>
      <c r="AMR24" s="2858"/>
      <c r="AMS24" s="2858"/>
      <c r="AMT24" s="2858"/>
      <c r="AMU24" s="2858"/>
      <c r="AMV24" s="2858"/>
      <c r="AMW24" s="2858"/>
      <c r="AMX24" s="2858"/>
      <c r="AMY24" s="2858"/>
      <c r="AMZ24" s="2858"/>
      <c r="ANA24" s="2858"/>
      <c r="ANB24" s="2858"/>
      <c r="ANC24" s="2858"/>
      <c r="AND24" s="2858"/>
      <c r="ANE24" s="2858"/>
      <c r="ANF24" s="2858"/>
      <c r="ANG24" s="2858"/>
      <c r="ANH24" s="2858"/>
      <c r="ANI24" s="2858"/>
      <c r="ANJ24" s="2858"/>
      <c r="ANK24" s="2858"/>
      <c r="ANL24" s="2858"/>
      <c r="ANM24" s="2858"/>
      <c r="ANN24" s="2858"/>
      <c r="ANO24" s="2858"/>
      <c r="ANP24" s="2858"/>
      <c r="ANQ24" s="2858"/>
      <c r="ANR24" s="2858"/>
      <c r="ANS24" s="2858"/>
      <c r="ANT24" s="2858"/>
      <c r="ANU24" s="2858"/>
      <c r="ANV24" s="2858"/>
      <c r="ANW24" s="2858"/>
      <c r="ANX24" s="2858"/>
      <c r="ANY24" s="2858"/>
      <c r="ANZ24" s="2858"/>
      <c r="AOA24" s="2858"/>
      <c r="AOB24" s="2858"/>
      <c r="AOC24" s="2858"/>
      <c r="AOD24" s="2858"/>
      <c r="AOE24" s="2858"/>
      <c r="AOF24" s="2858"/>
      <c r="AOG24" s="2858"/>
      <c r="AOH24" s="2858"/>
      <c r="AOI24" s="2858"/>
      <c r="AOJ24" s="2858"/>
      <c r="AOK24" s="2858"/>
      <c r="AOL24" s="2858"/>
      <c r="AOM24" s="2858"/>
      <c r="AON24" s="2858"/>
      <c r="AOO24" s="2858"/>
      <c r="AOP24" s="2858"/>
      <c r="AOQ24" s="2858"/>
      <c r="AOR24" s="2858"/>
      <c r="AOS24" s="2858"/>
      <c r="AOT24" s="2858"/>
      <c r="AOU24" s="2858"/>
      <c r="AOV24" s="2858"/>
      <c r="AOW24" s="2858"/>
      <c r="AOX24" s="2858"/>
      <c r="AOY24" s="2858"/>
      <c r="AOZ24" s="2858"/>
      <c r="APA24" s="2858"/>
      <c r="APB24" s="2858"/>
      <c r="APC24" s="2858"/>
      <c r="APD24" s="2858"/>
      <c r="APE24" s="2858"/>
      <c r="APF24" s="2858"/>
      <c r="APG24" s="2858"/>
      <c r="APH24" s="2858"/>
      <c r="API24" s="2858"/>
      <c r="APJ24" s="2858"/>
      <c r="APK24" s="2858"/>
      <c r="APL24" s="2858"/>
      <c r="APM24" s="2858"/>
      <c r="APN24" s="2858"/>
      <c r="APO24" s="2858"/>
      <c r="APP24" s="2858"/>
      <c r="APQ24" s="2858"/>
      <c r="APR24" s="2858"/>
      <c r="APS24" s="2858"/>
      <c r="APT24" s="2858"/>
      <c r="APU24" s="2858"/>
      <c r="APV24" s="2858"/>
      <c r="APW24" s="2858"/>
      <c r="APX24" s="2858"/>
      <c r="APY24" s="2858"/>
      <c r="APZ24" s="2858"/>
      <c r="AQA24" s="2858"/>
      <c r="AQB24" s="2858"/>
      <c r="AQC24" s="2858"/>
      <c r="AQD24" s="2858"/>
      <c r="AQE24" s="2858"/>
      <c r="AQF24" s="2858"/>
      <c r="AQG24" s="2858"/>
      <c r="AQH24" s="2858"/>
      <c r="AQI24" s="2858"/>
      <c r="AQJ24" s="2858"/>
      <c r="AQK24" s="2858"/>
      <c r="AQL24" s="2858"/>
      <c r="AQM24" s="2858"/>
      <c r="AQN24" s="2858"/>
      <c r="AQO24" s="2858"/>
      <c r="AQP24" s="2858"/>
      <c r="AQQ24" s="2858"/>
      <c r="AQR24" s="2858"/>
      <c r="AQS24" s="2858"/>
      <c r="AQT24" s="2858"/>
      <c r="AQU24" s="2858"/>
      <c r="AQV24" s="2858"/>
      <c r="AQW24" s="2858"/>
      <c r="AQX24" s="2858"/>
      <c r="AQY24" s="2858"/>
      <c r="AQZ24" s="2858"/>
      <c r="ARA24" s="2858"/>
      <c r="ARB24" s="2858"/>
      <c r="ARC24" s="2858"/>
      <c r="ARD24" s="2858"/>
      <c r="ARE24" s="2858"/>
      <c r="ARF24" s="2858"/>
      <c r="ARG24" s="2858"/>
      <c r="ARH24" s="2858"/>
      <c r="ARI24" s="2858"/>
      <c r="ARJ24" s="2858"/>
      <c r="ARK24" s="2858"/>
      <c r="ARL24" s="2858"/>
      <c r="ARM24" s="2858"/>
      <c r="ARN24" s="2858"/>
      <c r="ARO24" s="2858"/>
      <c r="ARP24" s="2858"/>
      <c r="ARQ24" s="2858"/>
      <c r="ARR24" s="2858"/>
      <c r="ARS24" s="2858"/>
      <c r="ART24" s="2858"/>
      <c r="ARU24" s="2858"/>
      <c r="ARV24" s="2858"/>
      <c r="ARW24" s="2858"/>
      <c r="ARX24" s="2858"/>
      <c r="ARY24" s="2858"/>
      <c r="ARZ24" s="2858"/>
      <c r="ASA24" s="2858"/>
      <c r="ASB24" s="2858"/>
      <c r="ASC24" s="2858"/>
      <c r="ASD24" s="2858"/>
      <c r="ASE24" s="2858"/>
      <c r="ASF24" s="2858"/>
      <c r="ASG24" s="2858"/>
      <c r="ASH24" s="2858"/>
      <c r="ASI24" s="2858"/>
      <c r="ASJ24" s="2858"/>
      <c r="ASK24" s="2858"/>
      <c r="ASL24" s="2858"/>
      <c r="ASM24" s="2858"/>
      <c r="ASN24" s="2858"/>
      <c r="ASO24" s="2858"/>
      <c r="ASP24" s="2858"/>
      <c r="ASQ24" s="2858"/>
      <c r="ASR24" s="2858"/>
      <c r="ASS24" s="2858"/>
      <c r="AST24" s="2858"/>
      <c r="ASU24" s="2858"/>
      <c r="ASV24" s="2858"/>
      <c r="ASW24" s="2858"/>
      <c r="ASX24" s="2858"/>
      <c r="ASY24" s="2858"/>
      <c r="ASZ24" s="2858"/>
      <c r="ATA24" s="2858"/>
      <c r="ATB24" s="2858"/>
      <c r="ATC24" s="2858"/>
      <c r="ATD24" s="2858"/>
      <c r="ATE24" s="2858"/>
      <c r="ATF24" s="2858"/>
      <c r="ATG24" s="2858"/>
      <c r="ATH24" s="2858"/>
      <c r="ATI24" s="2858"/>
      <c r="ATJ24" s="2858"/>
      <c r="ATK24" s="2858"/>
      <c r="ATL24" s="2858"/>
      <c r="ATM24" s="2858"/>
      <c r="ATN24" s="2858"/>
      <c r="ATO24" s="2858"/>
      <c r="ATP24" s="2858"/>
      <c r="ATQ24" s="2858"/>
      <c r="ATR24" s="2858"/>
      <c r="ATS24" s="2858"/>
      <c r="ATT24" s="2858"/>
      <c r="ATU24" s="2858"/>
      <c r="ATV24" s="2858"/>
      <c r="ATW24" s="2858"/>
      <c r="ATX24" s="2858"/>
      <c r="ATY24" s="2858"/>
      <c r="ATZ24" s="2858"/>
      <c r="AUA24" s="2858"/>
      <c r="AUB24" s="2858"/>
      <c r="AUC24" s="2858"/>
      <c r="AUD24" s="2858"/>
      <c r="AUE24" s="2858"/>
      <c r="AUF24" s="2858"/>
      <c r="AUG24" s="2858"/>
      <c r="AUH24" s="2858"/>
      <c r="AUI24" s="2858"/>
      <c r="AUJ24" s="2858"/>
      <c r="AUK24" s="2858"/>
      <c r="AUL24" s="2858"/>
      <c r="AUM24" s="2858"/>
      <c r="AUN24" s="2858"/>
      <c r="AUO24" s="2858"/>
      <c r="AUP24" s="2858"/>
      <c r="AUQ24" s="2858"/>
      <c r="AUR24" s="2858"/>
      <c r="AUS24" s="2858"/>
      <c r="AUT24" s="2858"/>
      <c r="AUU24" s="2858"/>
      <c r="AUV24" s="2858"/>
      <c r="AUW24" s="2858"/>
      <c r="AUX24" s="2858"/>
      <c r="AUY24" s="2858"/>
      <c r="AUZ24" s="2858"/>
      <c r="AVA24" s="2858"/>
      <c r="AVB24" s="2858"/>
      <c r="AVC24" s="2858"/>
      <c r="AVD24" s="2858"/>
      <c r="AVE24" s="2858"/>
      <c r="AVF24" s="2858"/>
      <c r="AVG24" s="2858"/>
      <c r="AVH24" s="2858"/>
      <c r="AVI24" s="2858"/>
      <c r="AVJ24" s="2858"/>
      <c r="AVK24" s="2858"/>
      <c r="AVL24" s="2858"/>
      <c r="AVM24" s="2858"/>
      <c r="AVN24" s="2858"/>
      <c r="AVO24" s="2858"/>
      <c r="AVP24" s="2858"/>
      <c r="AVQ24" s="2858"/>
      <c r="AVR24" s="2858"/>
      <c r="AVS24" s="2858"/>
      <c r="AVT24" s="2858"/>
      <c r="AVU24" s="2858"/>
      <c r="AVV24" s="2858"/>
      <c r="AVW24" s="2858"/>
      <c r="AVX24" s="2858"/>
      <c r="AVY24" s="2858"/>
      <c r="AVZ24" s="2858"/>
      <c r="AWA24" s="2858"/>
      <c r="AWB24" s="2858"/>
      <c r="AWC24" s="2858"/>
      <c r="AWD24" s="2858"/>
      <c r="AWE24" s="2858"/>
      <c r="AWF24" s="2858"/>
      <c r="AWG24" s="2858"/>
      <c r="AWH24" s="2858"/>
      <c r="AWI24" s="2858"/>
      <c r="AWJ24" s="2858"/>
      <c r="AWK24" s="2858"/>
      <c r="AWL24" s="2858"/>
      <c r="AWM24" s="2858"/>
      <c r="AWN24" s="2858"/>
      <c r="AWO24" s="2858"/>
      <c r="AWP24" s="2858"/>
      <c r="AWQ24" s="2858"/>
      <c r="AWR24" s="2858"/>
      <c r="AWS24" s="2858"/>
      <c r="AWT24" s="2858"/>
      <c r="AWU24" s="2858"/>
      <c r="AWV24" s="2858"/>
      <c r="AWW24" s="2858"/>
      <c r="AWX24" s="2858"/>
      <c r="AWY24" s="2858"/>
      <c r="AWZ24" s="2858"/>
      <c r="AXA24" s="2858"/>
      <c r="AXB24" s="2858"/>
      <c r="AXC24" s="2858"/>
      <c r="AXD24" s="2858"/>
      <c r="AXE24" s="2858"/>
      <c r="AXF24" s="2858"/>
      <c r="AXG24" s="2858"/>
      <c r="AXH24" s="2858"/>
      <c r="AXI24" s="2858"/>
      <c r="AXJ24" s="2858"/>
      <c r="AXK24" s="2858"/>
      <c r="AXL24" s="2858"/>
      <c r="AXM24" s="2858"/>
      <c r="AXN24" s="2858"/>
      <c r="AXO24" s="2858"/>
      <c r="AXP24" s="2858"/>
      <c r="AXQ24" s="2858"/>
      <c r="AXR24" s="2858"/>
      <c r="AXS24" s="2858"/>
      <c r="AXT24" s="2858"/>
      <c r="AXU24" s="2858"/>
      <c r="AXV24" s="2858"/>
      <c r="AXW24" s="2858"/>
      <c r="AXX24" s="2858"/>
      <c r="AXY24" s="2858"/>
      <c r="AXZ24" s="2858"/>
      <c r="AYA24" s="2858"/>
      <c r="AYB24" s="2858"/>
      <c r="AYC24" s="2858"/>
      <c r="AYD24" s="2858"/>
      <c r="AYE24" s="2858"/>
      <c r="AYF24" s="2858"/>
      <c r="AYG24" s="2858"/>
      <c r="AYH24" s="2858"/>
      <c r="AYI24" s="2858"/>
      <c r="AYJ24" s="2858"/>
      <c r="AYK24" s="2858"/>
      <c r="AYL24" s="2858"/>
      <c r="AYM24" s="2858"/>
      <c r="AYN24" s="2858"/>
      <c r="AYO24" s="2858"/>
      <c r="AYP24" s="2858"/>
      <c r="AYQ24" s="2858"/>
      <c r="AYR24" s="2858"/>
      <c r="AYS24" s="2858"/>
      <c r="AYT24" s="2858"/>
      <c r="AYU24" s="2858"/>
      <c r="AYV24" s="2858"/>
      <c r="AYW24" s="2858"/>
      <c r="AYX24" s="2858"/>
      <c r="AYY24" s="2858"/>
      <c r="AYZ24" s="2858"/>
      <c r="AZA24" s="2858"/>
      <c r="AZB24" s="2858"/>
      <c r="AZC24" s="2858"/>
      <c r="AZD24" s="2858"/>
      <c r="AZE24" s="2858"/>
      <c r="AZF24" s="2858"/>
      <c r="AZG24" s="2858"/>
      <c r="AZH24" s="2858"/>
      <c r="AZI24" s="2858"/>
      <c r="AZJ24" s="2858"/>
      <c r="AZK24" s="2858"/>
      <c r="AZL24" s="2858"/>
      <c r="AZM24" s="2858"/>
      <c r="AZN24" s="2858"/>
      <c r="AZO24" s="2858"/>
      <c r="AZP24" s="2858"/>
      <c r="AZQ24" s="2858"/>
      <c r="AZR24" s="2858"/>
      <c r="AZS24" s="2858"/>
      <c r="AZT24" s="2858"/>
      <c r="AZU24" s="2858"/>
      <c r="AZV24" s="2858"/>
      <c r="AZW24" s="2858"/>
      <c r="AZX24" s="2858"/>
      <c r="AZY24" s="2858"/>
      <c r="AZZ24" s="2858"/>
      <c r="BAA24" s="2858"/>
      <c r="BAB24" s="2858"/>
      <c r="BAC24" s="2858"/>
      <c r="BAD24" s="2858"/>
      <c r="BAE24" s="2858"/>
      <c r="BAF24" s="2858"/>
      <c r="BAG24" s="2858"/>
      <c r="BAH24" s="2858"/>
      <c r="BAI24" s="2858"/>
      <c r="BAJ24" s="2858"/>
      <c r="BAK24" s="2858"/>
      <c r="BAL24" s="2858"/>
      <c r="BAM24" s="2858"/>
      <c r="BAN24" s="2858"/>
      <c r="BAO24" s="2858"/>
      <c r="BAP24" s="2858"/>
      <c r="BAQ24" s="2858"/>
      <c r="BAR24" s="2858"/>
      <c r="BAS24" s="2858"/>
      <c r="BAT24" s="2858"/>
      <c r="BAU24" s="2858"/>
      <c r="BAV24" s="2858"/>
      <c r="BAW24" s="2858"/>
      <c r="BAX24" s="2858"/>
      <c r="BAY24" s="2858"/>
      <c r="BAZ24" s="2858"/>
      <c r="BBA24" s="2858"/>
      <c r="BBB24" s="2858"/>
      <c r="BBC24" s="2858"/>
      <c r="BBD24" s="2858"/>
      <c r="BBE24" s="2858"/>
      <c r="BBF24" s="2858"/>
      <c r="BBG24" s="2858"/>
      <c r="BBH24" s="2858"/>
      <c r="BBI24" s="2858"/>
      <c r="BBJ24" s="2858"/>
      <c r="BBK24" s="2858"/>
      <c r="BBL24" s="2858"/>
      <c r="BBM24" s="2858"/>
      <c r="BBN24" s="2858"/>
      <c r="BBO24" s="2858"/>
      <c r="BBP24" s="2858"/>
      <c r="BBQ24" s="2858"/>
      <c r="BBR24" s="2858"/>
      <c r="BBS24" s="2858"/>
      <c r="BBT24" s="2858"/>
      <c r="BBU24" s="2858"/>
      <c r="BBV24" s="2858"/>
      <c r="BBW24" s="2858"/>
      <c r="BBX24" s="2858"/>
      <c r="BBY24" s="2858"/>
      <c r="BBZ24" s="2858"/>
      <c r="BCA24" s="2858"/>
      <c r="BCB24" s="2858"/>
      <c r="BCC24" s="2858"/>
      <c r="BCD24" s="2858"/>
      <c r="BCE24" s="2858"/>
      <c r="BCF24" s="2858"/>
      <c r="BCG24" s="2858"/>
      <c r="BCH24" s="2858"/>
      <c r="BCI24" s="2858"/>
      <c r="BCJ24" s="2858"/>
      <c r="BCK24" s="2858"/>
      <c r="BCL24" s="2858"/>
      <c r="BCM24" s="2858"/>
      <c r="BCN24" s="2858"/>
      <c r="BCO24" s="2858"/>
      <c r="BCP24" s="2858"/>
      <c r="BCQ24" s="2858"/>
      <c r="BCR24" s="2858"/>
      <c r="BCS24" s="2858"/>
      <c r="BCT24" s="2858"/>
      <c r="BCU24" s="2858"/>
      <c r="BCV24" s="2858"/>
      <c r="BCW24" s="2858"/>
      <c r="BCX24" s="2858"/>
      <c r="BCY24" s="2858"/>
      <c r="BCZ24" s="2858"/>
      <c r="BDA24" s="2858"/>
      <c r="BDB24" s="2858"/>
      <c r="BDC24" s="2858"/>
      <c r="BDD24" s="2858"/>
      <c r="BDE24" s="2858"/>
      <c r="BDF24" s="2858"/>
      <c r="BDG24" s="2858"/>
      <c r="BDH24" s="2858"/>
      <c r="BDI24" s="2858"/>
      <c r="BDJ24" s="2858"/>
      <c r="BDK24" s="2858"/>
      <c r="BDL24" s="2858"/>
      <c r="BDM24" s="2858"/>
      <c r="BDN24" s="2858"/>
      <c r="BDO24" s="2858"/>
      <c r="BDP24" s="2858"/>
      <c r="BDQ24" s="2858"/>
      <c r="BDR24" s="2858"/>
      <c r="BDS24" s="2858"/>
      <c r="BDT24" s="2858"/>
      <c r="BDU24" s="2858"/>
      <c r="BDV24" s="2858"/>
      <c r="BDW24" s="2858"/>
      <c r="BDX24" s="2858"/>
      <c r="BDY24" s="2858"/>
      <c r="BDZ24" s="2858"/>
      <c r="BEA24" s="2858"/>
      <c r="BEB24" s="2858"/>
      <c r="BEC24" s="2858"/>
      <c r="BED24" s="2858"/>
      <c r="BEE24" s="2858"/>
      <c r="BEF24" s="2858"/>
      <c r="BEG24" s="2858"/>
      <c r="BEH24" s="2858"/>
      <c r="BEI24" s="2858"/>
      <c r="BEJ24" s="2858"/>
      <c r="BEK24" s="2858"/>
      <c r="BEL24" s="2858"/>
      <c r="BEM24" s="2858"/>
      <c r="BEN24" s="2858"/>
      <c r="BEO24" s="2858"/>
      <c r="BEP24" s="2858"/>
      <c r="BEQ24" s="2858"/>
      <c r="BER24" s="2858"/>
      <c r="BES24" s="2858"/>
      <c r="BET24" s="2858"/>
      <c r="BEU24" s="2858"/>
      <c r="BEV24" s="2858"/>
      <c r="BEW24" s="2858"/>
      <c r="BEX24" s="2858"/>
      <c r="BEY24" s="2858"/>
      <c r="BEZ24" s="2858"/>
      <c r="BFA24" s="2858"/>
      <c r="BFB24" s="2858"/>
      <c r="BFC24" s="2858"/>
      <c r="BFD24" s="2858"/>
      <c r="BFE24" s="2858"/>
      <c r="BFF24" s="2858"/>
      <c r="BFG24" s="2858"/>
      <c r="BFH24" s="2858"/>
      <c r="BFI24" s="2858"/>
      <c r="BFJ24" s="2858"/>
      <c r="BFK24" s="2858"/>
      <c r="BFL24" s="2858"/>
      <c r="BFM24" s="2858"/>
      <c r="BFN24" s="2858"/>
      <c r="BFO24" s="2858"/>
      <c r="BFP24" s="2858"/>
      <c r="BFQ24" s="2858"/>
      <c r="BFR24" s="2858"/>
      <c r="BFS24" s="2858"/>
      <c r="BFT24" s="2858"/>
      <c r="BFU24" s="2858"/>
      <c r="BFV24" s="2858"/>
      <c r="BFW24" s="2858"/>
      <c r="BFX24" s="2858"/>
      <c r="BFY24" s="2858"/>
      <c r="BFZ24" s="2858"/>
      <c r="BGA24" s="2858"/>
      <c r="BGB24" s="2858"/>
      <c r="BGC24" s="2858"/>
      <c r="BGD24" s="2858"/>
      <c r="BGE24" s="2858"/>
      <c r="BGF24" s="2858"/>
      <c r="BGG24" s="2858"/>
      <c r="BGH24" s="2858"/>
      <c r="BGI24" s="2858"/>
      <c r="BGJ24" s="2858"/>
      <c r="BGK24" s="2858"/>
      <c r="BGL24" s="2858"/>
      <c r="BGM24" s="2858"/>
      <c r="BGN24" s="2858"/>
      <c r="BGO24" s="2858"/>
      <c r="BGP24" s="2858"/>
      <c r="BGQ24" s="2858"/>
      <c r="BGR24" s="2858"/>
      <c r="BGS24" s="2858"/>
      <c r="BGT24" s="2858"/>
      <c r="BGU24" s="2858"/>
      <c r="BGV24" s="2858"/>
      <c r="BGW24" s="2858"/>
      <c r="BGX24" s="2858"/>
      <c r="BGY24" s="2858"/>
      <c r="BGZ24" s="2858"/>
      <c r="BHA24" s="2858"/>
      <c r="BHB24" s="2858"/>
      <c r="BHC24" s="2858"/>
      <c r="BHD24" s="2858"/>
      <c r="BHE24" s="2858"/>
      <c r="BHF24" s="2858"/>
      <c r="BHG24" s="2858"/>
      <c r="BHH24" s="2858"/>
      <c r="BHI24" s="2858"/>
      <c r="BHJ24" s="2858"/>
      <c r="BHK24" s="2858"/>
      <c r="BHL24" s="2858"/>
      <c r="BHM24" s="2858"/>
      <c r="BHN24" s="2858"/>
      <c r="BHO24" s="2858"/>
      <c r="BHP24" s="2858"/>
      <c r="BHQ24" s="2858"/>
      <c r="BHR24" s="2858"/>
      <c r="BHS24" s="2858"/>
      <c r="BHT24" s="2858"/>
      <c r="BHU24" s="2858"/>
      <c r="BHV24" s="2858"/>
      <c r="BHW24" s="2858"/>
      <c r="BHX24" s="2858"/>
      <c r="BHY24" s="2858"/>
      <c r="BHZ24" s="2858"/>
      <c r="BIA24" s="2858"/>
      <c r="BIB24" s="2858"/>
      <c r="BIC24" s="2858"/>
      <c r="BID24" s="2858"/>
      <c r="BIE24" s="2858"/>
      <c r="BIF24" s="2858"/>
      <c r="BIG24" s="2858"/>
      <c r="BIH24" s="2858"/>
      <c r="BII24" s="2858"/>
      <c r="BIJ24" s="2858"/>
      <c r="BIK24" s="2858"/>
      <c r="BIL24" s="2858"/>
      <c r="BIM24" s="2858"/>
      <c r="BIN24" s="2858"/>
      <c r="BIO24" s="2858"/>
      <c r="BIP24" s="2858"/>
      <c r="BIQ24" s="2858"/>
      <c r="BIR24" s="2858"/>
      <c r="BIS24" s="2858"/>
      <c r="BIT24" s="2858"/>
      <c r="BIU24" s="2858"/>
      <c r="BIV24" s="2858"/>
      <c r="BIW24" s="2858"/>
      <c r="BIX24" s="2858"/>
      <c r="BIY24" s="2858"/>
      <c r="BIZ24" s="2858"/>
      <c r="BJA24" s="2858"/>
      <c r="BJB24" s="2858"/>
      <c r="BJC24" s="2858"/>
      <c r="BJD24" s="2858"/>
      <c r="BJE24" s="2858"/>
      <c r="BJF24" s="2858"/>
      <c r="BJG24" s="2858"/>
      <c r="BJH24" s="2858"/>
      <c r="BJI24" s="2858"/>
      <c r="BJJ24" s="2858"/>
      <c r="BJK24" s="2858"/>
      <c r="BJL24" s="2858"/>
      <c r="BJM24" s="2858"/>
      <c r="BJN24" s="2858"/>
      <c r="BJO24" s="2858"/>
      <c r="BJP24" s="2858"/>
      <c r="BJQ24" s="2858"/>
      <c r="BJR24" s="2858"/>
      <c r="BJS24" s="2858"/>
      <c r="BJT24" s="2858"/>
      <c r="BJU24" s="2858"/>
      <c r="BJV24" s="2858"/>
      <c r="BJW24" s="2858"/>
      <c r="BJX24" s="2858"/>
      <c r="BJY24" s="2858"/>
      <c r="BJZ24" s="2858"/>
      <c r="BKA24" s="2858"/>
      <c r="BKB24" s="2858"/>
      <c r="BKC24" s="2858"/>
      <c r="BKD24" s="2858"/>
      <c r="BKE24" s="2858"/>
      <c r="BKF24" s="2858"/>
      <c r="BKG24" s="2858"/>
      <c r="BKH24" s="2858"/>
      <c r="BKI24" s="2858"/>
      <c r="BKJ24" s="2858"/>
      <c r="BKK24" s="2858"/>
      <c r="BKL24" s="2858"/>
      <c r="BKM24" s="2858"/>
      <c r="BKN24" s="2858"/>
      <c r="BKO24" s="2858"/>
      <c r="BKP24" s="2858"/>
      <c r="BKQ24" s="2858"/>
      <c r="BKR24" s="2858"/>
      <c r="BKS24" s="2858"/>
      <c r="BKT24" s="2858"/>
      <c r="BKU24" s="2858"/>
      <c r="BKV24" s="2858"/>
      <c r="BKW24" s="2858"/>
      <c r="BKX24" s="2858"/>
      <c r="BKY24" s="2858"/>
      <c r="BKZ24" s="2858"/>
      <c r="BLA24" s="2858"/>
      <c r="BLB24" s="2858"/>
      <c r="BLC24" s="2858"/>
      <c r="BLD24" s="2858"/>
      <c r="BLE24" s="2858"/>
      <c r="BLF24" s="2858"/>
      <c r="BLG24" s="2858"/>
      <c r="BLH24" s="2858"/>
      <c r="BLI24" s="2858"/>
      <c r="BLJ24" s="2858"/>
      <c r="BLK24" s="2858"/>
      <c r="BLL24" s="2858"/>
      <c r="BLM24" s="2858"/>
      <c r="BLN24" s="2858"/>
      <c r="BLO24" s="2858"/>
      <c r="BLP24" s="2858"/>
      <c r="BLQ24" s="2858"/>
      <c r="BLR24" s="2858"/>
      <c r="BLS24" s="2858"/>
      <c r="BLT24" s="2858"/>
      <c r="BLU24" s="2858"/>
      <c r="BLV24" s="2858"/>
      <c r="BLW24" s="2858"/>
      <c r="BLX24" s="2858"/>
      <c r="BLY24" s="2858"/>
      <c r="BLZ24" s="2858"/>
      <c r="BMA24" s="2858"/>
      <c r="BMB24" s="2858"/>
      <c r="BMC24" s="2858"/>
      <c r="BMD24" s="2858"/>
      <c r="BME24" s="2858"/>
      <c r="BMF24" s="2858"/>
      <c r="BMG24" s="2858"/>
      <c r="BMH24" s="2858"/>
      <c r="BMI24" s="2858"/>
      <c r="BMJ24" s="2858"/>
      <c r="BMK24" s="2858"/>
      <c r="BML24" s="2858"/>
      <c r="BMM24" s="2858"/>
      <c r="BMN24" s="2858"/>
      <c r="BMO24" s="2858"/>
      <c r="BMP24" s="2858"/>
      <c r="BMQ24" s="2858"/>
      <c r="BMR24" s="2858"/>
      <c r="BMS24" s="2858"/>
      <c r="BMT24" s="2858"/>
      <c r="BMU24" s="2858"/>
      <c r="BMV24" s="2858"/>
      <c r="BMW24" s="2858"/>
      <c r="BMX24" s="2858"/>
      <c r="BMY24" s="2858"/>
      <c r="BMZ24" s="2858"/>
      <c r="BNA24" s="2858"/>
      <c r="BNB24" s="2858"/>
      <c r="BNC24" s="2858"/>
      <c r="BND24" s="2858"/>
      <c r="BNE24" s="2858"/>
      <c r="BNF24" s="2858"/>
      <c r="BNG24" s="2858"/>
      <c r="BNH24" s="2858"/>
      <c r="BNI24" s="2858"/>
      <c r="BNJ24" s="2858"/>
      <c r="BNK24" s="2858"/>
      <c r="BNL24" s="2858"/>
      <c r="BNM24" s="2858"/>
      <c r="BNN24" s="2858"/>
      <c r="BNO24" s="2858"/>
      <c r="BNP24" s="2858"/>
      <c r="BNQ24" s="2858"/>
      <c r="BNR24" s="2858"/>
      <c r="BNS24" s="2858"/>
      <c r="BNT24" s="2858"/>
      <c r="BNU24" s="2858"/>
      <c r="BNV24" s="2858"/>
      <c r="BNW24" s="2858"/>
      <c r="BNX24" s="2858"/>
      <c r="BNY24" s="2858"/>
      <c r="BNZ24" s="2858"/>
      <c r="BOA24" s="2858"/>
      <c r="BOB24" s="2858"/>
      <c r="BOC24" s="2858"/>
      <c r="BOD24" s="2858"/>
      <c r="BOE24" s="2858"/>
      <c r="BOF24" s="2858"/>
      <c r="BOG24" s="2858"/>
      <c r="BOH24" s="2858"/>
      <c r="BOI24" s="2858"/>
      <c r="BOJ24" s="2858"/>
      <c r="BOK24" s="2858"/>
      <c r="BOL24" s="2858"/>
      <c r="BOM24" s="2858"/>
      <c r="BON24" s="2858"/>
      <c r="BOO24" s="2858"/>
      <c r="BOP24" s="2858"/>
      <c r="BOQ24" s="2858"/>
      <c r="BOR24" s="2858"/>
      <c r="BOS24" s="2858"/>
      <c r="BOT24" s="2858"/>
      <c r="BOU24" s="2858"/>
      <c r="BOV24" s="2858"/>
      <c r="BOW24" s="2858"/>
      <c r="BOX24" s="2858"/>
      <c r="BOY24" s="2858"/>
      <c r="BOZ24" s="2858"/>
      <c r="BPA24" s="2858"/>
      <c r="BPB24" s="2858"/>
      <c r="BPC24" s="2858"/>
      <c r="BPD24" s="2858"/>
      <c r="BPE24" s="2858"/>
      <c r="BPF24" s="2858"/>
      <c r="BPG24" s="2858"/>
      <c r="BPH24" s="2858"/>
      <c r="BPI24" s="2858"/>
      <c r="BPJ24" s="2858"/>
      <c r="BPK24" s="2858"/>
      <c r="BPL24" s="2858"/>
      <c r="BPM24" s="2858"/>
      <c r="BPN24" s="2858"/>
      <c r="BPO24" s="2858"/>
      <c r="BPP24" s="2858"/>
      <c r="BPQ24" s="2858"/>
      <c r="BPR24" s="2858"/>
      <c r="BPS24" s="2858"/>
      <c r="BPT24" s="2858"/>
      <c r="BPU24" s="2858"/>
      <c r="BPV24" s="2858"/>
      <c r="BPW24" s="2858"/>
      <c r="BPX24" s="2858"/>
      <c r="BPY24" s="2858"/>
      <c r="BPZ24" s="2858"/>
      <c r="BQA24" s="2858"/>
      <c r="BQB24" s="2858"/>
      <c r="BQC24" s="2858"/>
      <c r="BQD24" s="2858"/>
      <c r="BQE24" s="2858"/>
      <c r="BQF24" s="2858"/>
      <c r="BQG24" s="2858"/>
      <c r="BQH24" s="2858"/>
      <c r="BQI24" s="2858"/>
      <c r="BQJ24" s="2858"/>
      <c r="BQK24" s="2858"/>
      <c r="BQL24" s="2858"/>
      <c r="BQM24" s="2858"/>
      <c r="BQN24" s="2858"/>
      <c r="BQO24" s="2858"/>
      <c r="BQP24" s="2858"/>
      <c r="BQQ24" s="2858"/>
      <c r="BQR24" s="2858"/>
      <c r="BQS24" s="2858"/>
      <c r="BQT24" s="2858"/>
      <c r="BQU24" s="2858"/>
      <c r="BQV24" s="2858"/>
      <c r="BQW24" s="2858"/>
      <c r="BQX24" s="2858"/>
      <c r="BQY24" s="2858"/>
      <c r="BQZ24" s="2858"/>
      <c r="BRA24" s="2858"/>
      <c r="BRB24" s="2858"/>
      <c r="BRC24" s="2858"/>
      <c r="BRD24" s="2858"/>
      <c r="BRE24" s="2858"/>
      <c r="BRF24" s="2858"/>
      <c r="BRG24" s="2858"/>
      <c r="BRH24" s="2858"/>
      <c r="BRI24" s="2858"/>
      <c r="BRJ24" s="2858"/>
      <c r="BRK24" s="2858"/>
      <c r="BRL24" s="2858"/>
      <c r="BRM24" s="2858"/>
      <c r="BRN24" s="2858"/>
      <c r="BRO24" s="2858"/>
      <c r="BRP24" s="2858"/>
      <c r="BRQ24" s="2858"/>
      <c r="BRR24" s="2858"/>
      <c r="BRS24" s="2858"/>
      <c r="BRT24" s="2858"/>
      <c r="BRU24" s="2858"/>
      <c r="BRV24" s="2858"/>
      <c r="BRW24" s="2858"/>
      <c r="BRX24" s="2858"/>
      <c r="BRY24" s="2858"/>
      <c r="BRZ24" s="2858"/>
      <c r="BSA24" s="2858"/>
      <c r="BSB24" s="2858"/>
      <c r="BSC24" s="2858"/>
      <c r="BSD24" s="2858"/>
      <c r="BSE24" s="2858"/>
      <c r="BSF24" s="2858"/>
      <c r="BSG24" s="2858"/>
      <c r="BSH24" s="2858"/>
      <c r="BSI24" s="2858"/>
      <c r="BSJ24" s="2858"/>
      <c r="BSK24" s="2858"/>
      <c r="BSL24" s="2858"/>
      <c r="BSM24" s="2858"/>
      <c r="BSN24" s="2858"/>
      <c r="BSO24" s="2858"/>
      <c r="BSP24" s="2858"/>
      <c r="BSQ24" s="2858"/>
      <c r="BSR24" s="2858"/>
      <c r="BSS24" s="2858"/>
      <c r="BST24" s="2858"/>
      <c r="BSU24" s="2858"/>
      <c r="BSV24" s="2858"/>
      <c r="BSW24" s="2858"/>
      <c r="BSX24" s="2858"/>
      <c r="BSY24" s="2858"/>
      <c r="BSZ24" s="2858"/>
      <c r="BTA24" s="2858"/>
      <c r="BTB24" s="2858"/>
      <c r="BTC24" s="2858"/>
      <c r="BTD24" s="2858"/>
      <c r="BTE24" s="2858"/>
      <c r="BTF24" s="2858"/>
      <c r="BTG24" s="2858"/>
      <c r="BTH24" s="2858"/>
      <c r="BTI24" s="2858"/>
      <c r="BTJ24" s="2858"/>
      <c r="BTK24" s="2858"/>
      <c r="BTL24" s="2858"/>
      <c r="BTM24" s="2858"/>
      <c r="BTN24" s="2858"/>
      <c r="BTO24" s="2858"/>
      <c r="BTP24" s="2858"/>
      <c r="BTQ24" s="2858"/>
      <c r="BTR24" s="2858"/>
      <c r="BTS24" s="2858"/>
      <c r="BTT24" s="2858"/>
      <c r="BTU24" s="2858"/>
      <c r="BTV24" s="2858"/>
      <c r="BTW24" s="2858"/>
      <c r="BTX24" s="2858"/>
      <c r="BTY24" s="2858"/>
      <c r="BTZ24" s="2858"/>
      <c r="BUA24" s="2858"/>
      <c r="BUB24" s="2858"/>
      <c r="BUC24" s="2858"/>
      <c r="BUD24" s="2858"/>
      <c r="BUE24" s="2858"/>
      <c r="BUF24" s="2858"/>
      <c r="BUG24" s="2858"/>
      <c r="BUH24" s="2858"/>
      <c r="BUI24" s="2858"/>
      <c r="BUJ24" s="2858"/>
      <c r="BUK24" s="2858"/>
      <c r="BUL24" s="2858"/>
      <c r="BUM24" s="2858"/>
      <c r="BUN24" s="2858"/>
      <c r="BUO24" s="2858"/>
      <c r="BUP24" s="2858"/>
      <c r="BUQ24" s="2858"/>
      <c r="BUR24" s="2858"/>
      <c r="BUS24" s="2858"/>
      <c r="BUT24" s="2858"/>
      <c r="BUU24" s="2858"/>
      <c r="BUV24" s="2858"/>
      <c r="BUW24" s="2858"/>
      <c r="BUX24" s="2858"/>
      <c r="BUY24" s="2858"/>
      <c r="BUZ24" s="2858"/>
      <c r="BVA24" s="2858"/>
      <c r="BVB24" s="2858"/>
      <c r="BVC24" s="2858"/>
      <c r="BVD24" s="2858"/>
      <c r="BVE24" s="2858"/>
      <c r="BVF24" s="2858"/>
      <c r="BVG24" s="2858"/>
      <c r="BVH24" s="2858"/>
      <c r="BVI24" s="2858"/>
      <c r="BVJ24" s="2858"/>
      <c r="BVK24" s="2858"/>
      <c r="BVL24" s="2858"/>
      <c r="BVM24" s="2858"/>
      <c r="BVN24" s="2858"/>
      <c r="BVO24" s="2858"/>
      <c r="BVP24" s="2858"/>
      <c r="BVQ24" s="2858"/>
      <c r="BVR24" s="2858"/>
      <c r="BVS24" s="2858"/>
      <c r="BVT24" s="2858"/>
      <c r="BVU24" s="2858"/>
      <c r="BVV24" s="2858"/>
      <c r="BVW24" s="2858"/>
      <c r="BVX24" s="2858"/>
      <c r="BVY24" s="2858"/>
      <c r="BVZ24" s="2858"/>
      <c r="BWA24" s="2858"/>
      <c r="BWB24" s="2858"/>
      <c r="BWC24" s="2858"/>
      <c r="BWD24" s="2858"/>
      <c r="BWE24" s="2858"/>
      <c r="BWF24" s="2858"/>
      <c r="BWG24" s="2858"/>
      <c r="BWH24" s="2858"/>
      <c r="BWI24" s="2858"/>
      <c r="BWJ24" s="2858"/>
      <c r="BWK24" s="2858"/>
      <c r="BWL24" s="2858"/>
      <c r="BWM24" s="2858"/>
      <c r="BWN24" s="2858"/>
      <c r="BWO24" s="2858"/>
      <c r="BWP24" s="2858"/>
      <c r="BWQ24" s="2858"/>
      <c r="BWR24" s="2858"/>
      <c r="BWS24" s="2858"/>
      <c r="BWT24" s="2858"/>
      <c r="BWU24" s="2858"/>
      <c r="BWV24" s="2858"/>
      <c r="BWW24" s="2858"/>
      <c r="BWX24" s="2858"/>
      <c r="BWY24" s="2858"/>
      <c r="BWZ24" s="2858"/>
      <c r="BXA24" s="2858"/>
      <c r="BXB24" s="2858"/>
      <c r="BXC24" s="2858"/>
      <c r="BXD24" s="2858"/>
      <c r="BXE24" s="2858"/>
      <c r="BXF24" s="2858"/>
      <c r="BXG24" s="2858"/>
      <c r="BXH24" s="2858"/>
      <c r="BXI24" s="2858"/>
      <c r="BXJ24" s="2858"/>
      <c r="BXK24" s="2858"/>
      <c r="BXL24" s="2858"/>
      <c r="BXM24" s="2858"/>
      <c r="BXN24" s="2858"/>
      <c r="BXO24" s="2858"/>
      <c r="BXP24" s="2858"/>
      <c r="BXQ24" s="2858"/>
      <c r="BXR24" s="2858"/>
      <c r="BXS24" s="2858"/>
      <c r="BXT24" s="2858"/>
      <c r="BXU24" s="2858"/>
      <c r="BXV24" s="2858"/>
      <c r="BXW24" s="2858"/>
      <c r="BXX24" s="2858"/>
      <c r="BXY24" s="2858"/>
      <c r="BXZ24" s="2858"/>
      <c r="BYA24" s="2858"/>
      <c r="BYB24" s="2858"/>
      <c r="BYC24" s="2858"/>
      <c r="BYD24" s="2858"/>
      <c r="BYE24" s="2858"/>
      <c r="BYF24" s="2858"/>
      <c r="BYG24" s="2858"/>
      <c r="BYH24" s="2858"/>
      <c r="BYI24" s="2858"/>
      <c r="BYJ24" s="2858"/>
      <c r="BYK24" s="2858"/>
      <c r="BYL24" s="2858"/>
      <c r="BYM24" s="2858"/>
      <c r="BYN24" s="2858"/>
      <c r="BYO24" s="2858"/>
      <c r="BYP24" s="2858"/>
      <c r="BYQ24" s="2858"/>
      <c r="BYR24" s="2858"/>
      <c r="BYS24" s="2858"/>
      <c r="BYT24" s="2858"/>
      <c r="BYU24" s="2858"/>
      <c r="BYV24" s="2858"/>
      <c r="BYW24" s="2858"/>
      <c r="BYX24" s="2858"/>
      <c r="BYY24" s="2858"/>
      <c r="BYZ24" s="2858"/>
      <c r="BZA24" s="2858"/>
      <c r="BZB24" s="2858"/>
      <c r="BZC24" s="2858"/>
      <c r="BZD24" s="2858"/>
      <c r="BZE24" s="2858"/>
      <c r="BZF24" s="2858"/>
      <c r="BZG24" s="2858"/>
      <c r="BZH24" s="2858"/>
      <c r="BZI24" s="2858"/>
      <c r="BZJ24" s="2858"/>
      <c r="BZK24" s="2858"/>
      <c r="BZL24" s="2858"/>
      <c r="BZM24" s="2858"/>
      <c r="BZN24" s="2858"/>
      <c r="BZO24" s="2858"/>
      <c r="BZP24" s="2858"/>
      <c r="BZQ24" s="2858"/>
      <c r="BZR24" s="2858"/>
      <c r="BZS24" s="2858"/>
      <c r="BZT24" s="2858"/>
      <c r="BZU24" s="2858"/>
      <c r="BZV24" s="2858"/>
      <c r="BZW24" s="2858"/>
      <c r="BZX24" s="2858"/>
      <c r="BZY24" s="2858"/>
      <c r="BZZ24" s="2858"/>
      <c r="CAA24" s="2858"/>
      <c r="CAB24" s="2858"/>
      <c r="CAC24" s="2858"/>
      <c r="CAD24" s="2858"/>
      <c r="CAE24" s="2858"/>
      <c r="CAF24" s="2858"/>
      <c r="CAG24" s="2858"/>
      <c r="CAH24" s="2858"/>
      <c r="CAI24" s="2858"/>
      <c r="CAJ24" s="2858"/>
      <c r="CAK24" s="2858"/>
      <c r="CAL24" s="2858"/>
      <c r="CAM24" s="2858"/>
      <c r="CAN24" s="2858"/>
      <c r="CAO24" s="2858"/>
      <c r="CAP24" s="2858"/>
      <c r="CAQ24" s="2858"/>
      <c r="CAR24" s="2858"/>
      <c r="CAS24" s="2858"/>
      <c r="CAT24" s="2858"/>
      <c r="CAU24" s="2858"/>
      <c r="CAV24" s="2858"/>
      <c r="CAW24" s="2858"/>
      <c r="CAX24" s="2858"/>
      <c r="CAY24" s="2858"/>
      <c r="CAZ24" s="2858"/>
      <c r="CBA24" s="2858"/>
      <c r="CBB24" s="2858"/>
      <c r="CBC24" s="2858"/>
      <c r="CBD24" s="2858"/>
      <c r="CBE24" s="2858"/>
      <c r="CBF24" s="2858"/>
      <c r="CBG24" s="2858"/>
      <c r="CBH24" s="2858"/>
      <c r="CBI24" s="2858"/>
      <c r="CBJ24" s="2858"/>
      <c r="CBK24" s="2858"/>
      <c r="CBL24" s="2858"/>
      <c r="CBM24" s="2858"/>
      <c r="CBN24" s="2858"/>
      <c r="CBO24" s="2858"/>
      <c r="CBP24" s="2858"/>
      <c r="CBQ24" s="2858"/>
      <c r="CBR24" s="2858"/>
      <c r="CBS24" s="2858"/>
      <c r="CBT24" s="2858"/>
      <c r="CBU24" s="2858"/>
      <c r="CBV24" s="2858"/>
      <c r="CBW24" s="2858"/>
      <c r="CBX24" s="2858"/>
      <c r="CBY24" s="2858"/>
      <c r="CBZ24" s="2858"/>
      <c r="CCA24" s="2858"/>
      <c r="CCB24" s="2858"/>
      <c r="CCC24" s="2858"/>
      <c r="CCD24" s="2858"/>
      <c r="CCE24" s="2858"/>
      <c r="CCF24" s="2858"/>
      <c r="CCG24" s="2858"/>
      <c r="CCH24" s="2858"/>
      <c r="CCI24" s="2858"/>
      <c r="CCJ24" s="2858"/>
      <c r="CCK24" s="2858"/>
      <c r="CCL24" s="2858"/>
      <c r="CCM24" s="2858"/>
      <c r="CCN24" s="2858"/>
      <c r="CCO24" s="2858"/>
      <c r="CCP24" s="2858"/>
      <c r="CCQ24" s="2858"/>
      <c r="CCR24" s="2858"/>
      <c r="CCS24" s="2858"/>
      <c r="CCT24" s="2858"/>
      <c r="CCU24" s="2858"/>
      <c r="CCV24" s="2858"/>
      <c r="CCW24" s="2858"/>
      <c r="CCX24" s="2858"/>
      <c r="CCY24" s="2858"/>
      <c r="CCZ24" s="2858"/>
      <c r="CDA24" s="2858"/>
      <c r="CDB24" s="2858"/>
      <c r="CDC24" s="2858"/>
      <c r="CDD24" s="2858"/>
      <c r="CDE24" s="2858"/>
      <c r="CDF24" s="2858"/>
      <c r="CDG24" s="2858"/>
      <c r="CDH24" s="2858"/>
      <c r="CDI24" s="2858"/>
      <c r="CDJ24" s="2858"/>
      <c r="CDK24" s="2858"/>
      <c r="CDL24" s="2858"/>
      <c r="CDM24" s="2858"/>
      <c r="CDN24" s="2858"/>
      <c r="CDO24" s="2858"/>
      <c r="CDP24" s="2858"/>
      <c r="CDQ24" s="2858"/>
      <c r="CDR24" s="2858"/>
      <c r="CDS24" s="2858"/>
      <c r="CDT24" s="2858"/>
      <c r="CDU24" s="2858"/>
      <c r="CDV24" s="2858"/>
      <c r="CDW24" s="2858"/>
      <c r="CDX24" s="2858"/>
      <c r="CDY24" s="2858"/>
      <c r="CDZ24" s="2858"/>
      <c r="CEA24" s="2858"/>
      <c r="CEB24" s="2858"/>
      <c r="CEC24" s="2858"/>
      <c r="CED24" s="2858"/>
      <c r="CEE24" s="2858"/>
      <c r="CEF24" s="2858"/>
      <c r="CEG24" s="2858"/>
      <c r="CEH24" s="2858"/>
      <c r="CEI24" s="2858"/>
      <c r="CEJ24" s="2858"/>
      <c r="CEK24" s="2858"/>
      <c r="CEL24" s="2858"/>
      <c r="CEM24" s="2858"/>
      <c r="CEN24" s="2858"/>
      <c r="CEO24" s="2858"/>
      <c r="CEP24" s="2858"/>
      <c r="CEQ24" s="2858"/>
      <c r="CER24" s="2858"/>
      <c r="CES24" s="2858"/>
      <c r="CET24" s="2858"/>
      <c r="CEU24" s="2858"/>
      <c r="CEV24" s="2858"/>
      <c r="CEW24" s="2858"/>
      <c r="CEX24" s="2858"/>
      <c r="CEY24" s="2858"/>
      <c r="CEZ24" s="2858"/>
      <c r="CFA24" s="2858"/>
      <c r="CFB24" s="2858"/>
      <c r="CFC24" s="2858"/>
      <c r="CFD24" s="2858"/>
      <c r="CFE24" s="2858"/>
      <c r="CFF24" s="2858"/>
      <c r="CFG24" s="2858"/>
      <c r="CFH24" s="2858"/>
      <c r="CFI24" s="2858"/>
      <c r="CFJ24" s="2858"/>
      <c r="CFK24" s="2858"/>
      <c r="CFL24" s="2858"/>
      <c r="CFM24" s="2858"/>
      <c r="CFN24" s="2858"/>
      <c r="CFO24" s="2858"/>
      <c r="CFP24" s="2858"/>
      <c r="CFQ24" s="2858"/>
      <c r="CFR24" s="2858"/>
      <c r="CFS24" s="2858"/>
      <c r="CFT24" s="2858"/>
      <c r="CFU24" s="2858"/>
      <c r="CFV24" s="2858"/>
      <c r="CFW24" s="2858"/>
      <c r="CFX24" s="2858"/>
      <c r="CFY24" s="2858"/>
      <c r="CFZ24" s="2858"/>
      <c r="CGA24" s="2858"/>
      <c r="CGB24" s="2858"/>
      <c r="CGC24" s="2858"/>
      <c r="CGD24" s="2858"/>
      <c r="CGE24" s="2858"/>
      <c r="CGF24" s="2858"/>
      <c r="CGG24" s="2858"/>
      <c r="CGH24" s="2858"/>
      <c r="CGI24" s="2858"/>
      <c r="CGJ24" s="2858"/>
      <c r="CGK24" s="2858"/>
      <c r="CGL24" s="2858"/>
      <c r="CGM24" s="2858"/>
      <c r="CGN24" s="2858"/>
      <c r="CGO24" s="2858"/>
      <c r="CGP24" s="2858"/>
      <c r="CGQ24" s="2858"/>
      <c r="CGR24" s="2858"/>
      <c r="CGS24" s="2858"/>
      <c r="CGT24" s="2858"/>
      <c r="CGU24" s="2858"/>
      <c r="CGV24" s="2858"/>
      <c r="CGW24" s="2858"/>
      <c r="CGX24" s="2858"/>
      <c r="CGY24" s="2858"/>
      <c r="CGZ24" s="2858"/>
      <c r="CHA24" s="2858"/>
      <c r="CHB24" s="2858"/>
      <c r="CHC24" s="2858"/>
      <c r="CHD24" s="2858"/>
      <c r="CHE24" s="2858"/>
      <c r="CHF24" s="2858"/>
      <c r="CHG24" s="2858"/>
      <c r="CHH24" s="2858"/>
      <c r="CHI24" s="2858"/>
      <c r="CHJ24" s="2858"/>
      <c r="CHK24" s="2858"/>
      <c r="CHL24" s="2858"/>
      <c r="CHM24" s="2858"/>
      <c r="CHN24" s="2858"/>
      <c r="CHO24" s="2858"/>
      <c r="CHP24" s="2858"/>
      <c r="CHQ24" s="2858"/>
      <c r="CHR24" s="2858"/>
      <c r="CHS24" s="2858"/>
      <c r="CHT24" s="2858"/>
      <c r="CHU24" s="2858"/>
      <c r="CHV24" s="2858"/>
      <c r="CHW24" s="2858"/>
      <c r="CHX24" s="2858"/>
      <c r="CHY24" s="2858"/>
      <c r="CHZ24" s="2858"/>
      <c r="CIA24" s="2858"/>
      <c r="CIB24" s="2858"/>
      <c r="CIC24" s="2858"/>
      <c r="CID24" s="2858"/>
      <c r="CIE24" s="2858"/>
      <c r="CIF24" s="2858"/>
      <c r="CIG24" s="2858"/>
      <c r="CIH24" s="2858"/>
      <c r="CII24" s="2858"/>
      <c r="CIJ24" s="2858"/>
      <c r="CIK24" s="2858"/>
      <c r="CIL24" s="2858"/>
      <c r="CIM24" s="2858"/>
      <c r="CIN24" s="2858"/>
      <c r="CIO24" s="2858"/>
      <c r="CIP24" s="2858"/>
      <c r="CIQ24" s="2858"/>
      <c r="CIR24" s="2858"/>
      <c r="CIS24" s="2858"/>
      <c r="CIT24" s="2858"/>
      <c r="CIU24" s="2858"/>
      <c r="CIV24" s="2858"/>
      <c r="CIW24" s="2858"/>
      <c r="CIX24" s="2858"/>
      <c r="CIY24" s="2858"/>
      <c r="CIZ24" s="2858"/>
      <c r="CJA24" s="2858"/>
      <c r="CJB24" s="2858"/>
      <c r="CJC24" s="2858"/>
      <c r="CJD24" s="2858"/>
      <c r="CJE24" s="2858"/>
      <c r="CJF24" s="2858"/>
      <c r="CJG24" s="2858"/>
      <c r="CJH24" s="2858"/>
      <c r="CJI24" s="2858"/>
      <c r="CJJ24" s="2858"/>
      <c r="CJK24" s="2858"/>
      <c r="CJL24" s="2858"/>
      <c r="CJM24" s="2858"/>
      <c r="CJN24" s="2858"/>
      <c r="CJO24" s="2858"/>
      <c r="CJP24" s="2858"/>
      <c r="CJQ24" s="2858"/>
      <c r="CJR24" s="2858"/>
      <c r="CJS24" s="2858"/>
      <c r="CJT24" s="2858"/>
      <c r="CJU24" s="2858"/>
      <c r="CJV24" s="2858"/>
      <c r="CJW24" s="2858"/>
      <c r="CJX24" s="2858"/>
      <c r="CJY24" s="2858"/>
      <c r="CJZ24" s="2858"/>
      <c r="CKA24" s="2858"/>
      <c r="CKB24" s="2858"/>
      <c r="CKC24" s="2858"/>
      <c r="CKD24" s="2858"/>
      <c r="CKE24" s="2858"/>
      <c r="CKF24" s="2858"/>
      <c r="CKG24" s="2858"/>
      <c r="CKH24" s="2858"/>
      <c r="CKI24" s="2858"/>
      <c r="CKJ24" s="2858"/>
      <c r="CKK24" s="2858"/>
      <c r="CKL24" s="2858"/>
      <c r="CKM24" s="2858"/>
      <c r="CKN24" s="2858"/>
      <c r="CKO24" s="2858"/>
      <c r="CKP24" s="2858"/>
      <c r="CKQ24" s="2858"/>
      <c r="CKR24" s="2858"/>
      <c r="CKS24" s="2858"/>
      <c r="CKT24" s="2858"/>
      <c r="CKU24" s="2858"/>
      <c r="CKV24" s="2858"/>
      <c r="CKW24" s="2858"/>
      <c r="CKX24" s="2858"/>
      <c r="CKY24" s="2858"/>
      <c r="CKZ24" s="2858"/>
      <c r="CLA24" s="2858"/>
      <c r="CLB24" s="2858"/>
      <c r="CLC24" s="2858"/>
      <c r="CLD24" s="2858"/>
      <c r="CLE24" s="2858"/>
      <c r="CLF24" s="2858"/>
      <c r="CLG24" s="2858"/>
      <c r="CLH24" s="2858"/>
      <c r="CLI24" s="2858"/>
      <c r="CLJ24" s="2858"/>
      <c r="CLK24" s="2858"/>
      <c r="CLL24" s="2858"/>
      <c r="CLM24" s="2858"/>
      <c r="CLN24" s="2858"/>
      <c r="CLO24" s="2858"/>
      <c r="CLP24" s="2858"/>
      <c r="CLQ24" s="2858"/>
      <c r="CLR24" s="2858"/>
      <c r="CLS24" s="2858"/>
      <c r="CLT24" s="2858"/>
      <c r="CLU24" s="2858"/>
      <c r="CLV24" s="2858"/>
      <c r="CLW24" s="2858"/>
    </row>
    <row r="25" spans="1:2363" ht="15" customHeight="1" x14ac:dyDescent="0.25">
      <c r="A25" s="3860"/>
      <c r="B25" s="3873"/>
      <c r="C25" s="3219">
        <v>7</v>
      </c>
      <c r="D25" s="3239"/>
      <c r="E25" s="2726"/>
      <c r="F25" s="1799"/>
      <c r="G25" s="1800"/>
      <c r="H25" s="3213"/>
      <c r="I25" s="2008"/>
      <c r="J25" s="1805"/>
      <c r="K25" s="2979"/>
      <c r="L25" s="2980"/>
      <c r="M25" s="3318"/>
      <c r="N25" s="2103"/>
      <c r="O25" s="2000"/>
      <c r="P25" s="2115"/>
      <c r="Q25" s="2958"/>
      <c r="R25" s="2959"/>
      <c r="S25" s="2959"/>
      <c r="T25" s="2909"/>
      <c r="U25" s="2110"/>
      <c r="V25" s="2960"/>
      <c r="W25" s="2961"/>
      <c r="X25" s="2962"/>
      <c r="Y25" s="2929"/>
      <c r="Z25" s="3212"/>
      <c r="AA25" s="1851"/>
      <c r="AB25" s="1894"/>
      <c r="AC25" s="1966"/>
      <c r="AD25" s="1897"/>
      <c r="AE25" s="1897"/>
      <c r="AF25" s="1893"/>
      <c r="AG25" s="2874"/>
      <c r="AH25" s="2112"/>
      <c r="AI25" s="3424"/>
      <c r="AJ25" s="1970"/>
      <c r="AK25" s="2456"/>
      <c r="AL25" s="3214">
        <v>0</v>
      </c>
      <c r="AM25" s="3216">
        <v>0</v>
      </c>
      <c r="AN25" s="2131">
        <v>0</v>
      </c>
      <c r="AO25" s="2163"/>
      <c r="AP25" s="2182"/>
      <c r="AQ25" s="2182"/>
      <c r="AR25" s="3295"/>
      <c r="AS25" s="2165">
        <f t="shared" si="27"/>
        <v>0</v>
      </c>
      <c r="AT25" s="2507"/>
      <c r="AU25" s="1846"/>
      <c r="AV25" s="1846"/>
      <c r="AW25" s="2495">
        <f>+AU25+AV25</f>
        <v>0</v>
      </c>
      <c r="AX25" s="3299"/>
      <c r="AY25" s="3303"/>
      <c r="AZ25" s="2131"/>
      <c r="BA25" s="3093"/>
      <c r="BB25" s="3094"/>
      <c r="BC25" s="3094"/>
      <c r="BD25" s="3094"/>
      <c r="BE25" s="3083">
        <f t="shared" si="25"/>
        <v>0</v>
      </c>
      <c r="BF25" s="3236"/>
      <c r="BG25" s="2507"/>
      <c r="BH25" s="1846"/>
      <c r="BI25" s="3218"/>
      <c r="BJ25" s="1892"/>
      <c r="BK25" s="1970"/>
      <c r="BL25" s="3413"/>
      <c r="BM25" s="3443">
        <f t="shared" si="34"/>
        <v>0</v>
      </c>
      <c r="BN25" s="3454">
        <f t="shared" si="23"/>
        <v>0</v>
      </c>
      <c r="BO25" s="3455">
        <f t="shared" si="23"/>
        <v>0</v>
      </c>
      <c r="BP25" s="3312">
        <f t="shared" si="23"/>
        <v>0</v>
      </c>
      <c r="BQ25" s="3486">
        <f t="shared" si="29"/>
        <v>0</v>
      </c>
      <c r="BR25" s="3459">
        <f t="shared" si="24"/>
        <v>0</v>
      </c>
      <c r="BS25" s="1858">
        <f t="shared" si="24"/>
        <v>0</v>
      </c>
      <c r="BT25" s="3462">
        <f t="shared" si="26"/>
        <v>0</v>
      </c>
      <c r="BU25" s="3152"/>
      <c r="BV25" s="3066"/>
      <c r="BW25" s="3066"/>
      <c r="BX25" s="3066"/>
      <c r="BY25" s="3152"/>
      <c r="BZ25" s="3152"/>
      <c r="CA25" s="3155"/>
      <c r="CB25" s="3156"/>
      <c r="CC25" s="3155"/>
      <c r="CD25" s="3155"/>
      <c r="CE25" s="3155"/>
      <c r="CF25" s="3155"/>
      <c r="CG25" s="3155"/>
      <c r="CH25" s="1050"/>
      <c r="CI25" s="2858"/>
      <c r="CJ25" s="175"/>
      <c r="CK25" s="2858"/>
      <c r="CL25" s="175"/>
      <c r="CM25" s="2858"/>
      <c r="CN25" s="175"/>
      <c r="CO25" s="2858"/>
      <c r="CP25" s="175"/>
      <c r="CQ25" s="2858"/>
      <c r="CR25" s="2858"/>
      <c r="CS25" s="2858"/>
      <c r="CT25" s="2858"/>
      <c r="CU25" s="175"/>
      <c r="CV25" s="2858"/>
      <c r="CW25" s="2858"/>
      <c r="CX25" s="2858"/>
      <c r="CY25" s="2858"/>
      <c r="CZ25" s="2858"/>
      <c r="DA25" s="2858"/>
      <c r="DB25" s="2858"/>
      <c r="DC25" s="2858"/>
      <c r="DD25" s="2858"/>
      <c r="DE25" s="2858"/>
      <c r="DF25" s="2858"/>
      <c r="DG25" s="2858"/>
      <c r="DH25" s="2858"/>
      <c r="DI25" s="2858"/>
      <c r="DJ25" s="2858"/>
      <c r="DK25" s="2858"/>
      <c r="DL25" s="2858"/>
      <c r="DM25" s="2858"/>
      <c r="DN25" s="2858"/>
      <c r="DO25" s="2858"/>
      <c r="DP25" s="2858"/>
      <c r="DQ25" s="2858"/>
      <c r="DR25" s="2858"/>
      <c r="DS25" s="2858"/>
      <c r="DT25" s="2858"/>
      <c r="DU25" s="2858"/>
      <c r="DV25" s="2858"/>
      <c r="DW25" s="2858"/>
      <c r="DX25" s="2858"/>
      <c r="DY25" s="2858"/>
      <c r="DZ25" s="2858"/>
      <c r="EA25" s="2858"/>
      <c r="EB25" s="2858"/>
      <c r="EC25" s="2858"/>
      <c r="ED25" s="2858"/>
      <c r="EE25" s="2858"/>
      <c r="EF25" s="2858"/>
      <c r="EG25" s="2858"/>
      <c r="EH25" s="2858"/>
      <c r="EI25" s="2858"/>
      <c r="EJ25" s="2858"/>
      <c r="EK25" s="2858"/>
      <c r="EL25" s="2858"/>
      <c r="EM25" s="2858"/>
      <c r="EN25" s="2858"/>
      <c r="EO25" s="2858"/>
      <c r="EP25" s="2858"/>
      <c r="EQ25" s="2858"/>
      <c r="ER25" s="2858"/>
      <c r="ES25" s="2858"/>
      <c r="ET25" s="2858"/>
      <c r="EU25" s="2858"/>
      <c r="EV25" s="2858"/>
      <c r="EW25" s="2858"/>
      <c r="EX25" s="2858"/>
      <c r="EY25" s="2858"/>
      <c r="EZ25" s="2858"/>
      <c r="FA25" s="2858"/>
      <c r="FB25" s="2858"/>
      <c r="FC25" s="2858"/>
      <c r="FD25" s="2858"/>
      <c r="FE25" s="2858"/>
      <c r="FF25" s="2858"/>
      <c r="FG25" s="2858"/>
      <c r="FH25" s="2858"/>
      <c r="FI25" s="2858"/>
      <c r="FJ25" s="2858"/>
      <c r="FK25" s="2858"/>
      <c r="FL25" s="2858"/>
      <c r="FM25" s="2858"/>
      <c r="FN25" s="2858"/>
      <c r="FO25" s="2858"/>
      <c r="FP25" s="2858"/>
      <c r="FQ25" s="2858"/>
      <c r="FR25" s="2858"/>
      <c r="FS25" s="2858"/>
      <c r="FT25" s="2858"/>
      <c r="FU25" s="2858"/>
      <c r="FV25" s="2858"/>
      <c r="FW25" s="2858"/>
      <c r="FX25" s="2858"/>
      <c r="FY25" s="2858"/>
      <c r="FZ25" s="2858"/>
      <c r="GA25" s="2858"/>
      <c r="GB25" s="2858"/>
      <c r="GC25" s="2858"/>
      <c r="GD25" s="2858"/>
      <c r="GE25" s="2858"/>
      <c r="GF25" s="2858"/>
      <c r="GG25" s="2858"/>
      <c r="GH25" s="2858"/>
      <c r="GI25" s="2858"/>
      <c r="GJ25" s="2858"/>
      <c r="GK25" s="2858"/>
      <c r="GL25" s="2858"/>
      <c r="GM25" s="2858"/>
      <c r="GN25" s="2858"/>
      <c r="GO25" s="2858"/>
      <c r="GP25" s="2858"/>
      <c r="GQ25" s="2858"/>
      <c r="GR25" s="2858"/>
      <c r="GS25" s="2858"/>
      <c r="GT25" s="2858"/>
      <c r="GU25" s="2858"/>
      <c r="GV25" s="2858"/>
      <c r="GW25" s="2858"/>
      <c r="GX25" s="2858"/>
      <c r="GY25" s="2858"/>
      <c r="GZ25" s="2858"/>
      <c r="HA25" s="2858"/>
      <c r="HB25" s="2858"/>
      <c r="HC25" s="2858"/>
      <c r="HD25" s="2858"/>
      <c r="HE25" s="2858"/>
      <c r="HF25" s="2858"/>
      <c r="HG25" s="2858"/>
      <c r="HH25" s="2858"/>
      <c r="HI25" s="2858"/>
      <c r="HJ25" s="2858"/>
      <c r="HK25" s="2858"/>
      <c r="HL25" s="2858"/>
      <c r="HM25" s="2858"/>
      <c r="HN25" s="2858"/>
      <c r="HO25" s="2858"/>
      <c r="HP25" s="2858"/>
      <c r="HQ25" s="2858"/>
      <c r="HR25" s="2858"/>
      <c r="HS25" s="2858"/>
      <c r="HT25" s="2858"/>
      <c r="HU25" s="2858"/>
      <c r="HV25" s="2858"/>
      <c r="HW25" s="2858"/>
      <c r="HX25" s="2858"/>
      <c r="HY25" s="2858"/>
      <c r="HZ25" s="2858"/>
      <c r="IA25" s="2858"/>
      <c r="IB25" s="2858"/>
      <c r="IC25" s="2858"/>
      <c r="ID25" s="2858"/>
      <c r="IE25" s="2858"/>
      <c r="IF25" s="2858"/>
      <c r="IG25" s="2858"/>
      <c r="IH25" s="2858"/>
      <c r="II25" s="2858"/>
      <c r="IJ25" s="2858"/>
      <c r="IK25" s="2858"/>
      <c r="IL25" s="2858"/>
      <c r="IM25" s="2858"/>
      <c r="IN25" s="2858"/>
      <c r="IO25" s="2858"/>
      <c r="IP25" s="2858"/>
      <c r="IQ25" s="2858"/>
      <c r="IR25" s="2858"/>
      <c r="IS25" s="2858"/>
      <c r="IT25" s="2858"/>
      <c r="IU25" s="2858"/>
      <c r="IV25" s="2858"/>
      <c r="IW25" s="2858"/>
      <c r="IX25" s="2858"/>
      <c r="IY25" s="2858"/>
      <c r="IZ25" s="2858"/>
      <c r="JA25" s="2858"/>
      <c r="JB25" s="2858"/>
      <c r="JC25" s="2858"/>
      <c r="JD25" s="2858"/>
      <c r="JE25" s="2858"/>
      <c r="JF25" s="2858"/>
      <c r="JG25" s="2858"/>
      <c r="JH25" s="2858"/>
      <c r="JI25" s="2858"/>
      <c r="JJ25" s="2858"/>
      <c r="JK25" s="2858"/>
      <c r="JL25" s="2858"/>
      <c r="JM25" s="2858"/>
      <c r="JN25" s="2858"/>
      <c r="JO25" s="2858"/>
      <c r="JP25" s="2858"/>
      <c r="JQ25" s="2858"/>
      <c r="JR25" s="2858"/>
      <c r="JS25" s="2858"/>
      <c r="JT25" s="2858"/>
      <c r="JU25" s="2858"/>
      <c r="JV25" s="2858"/>
      <c r="JW25" s="2858"/>
      <c r="JX25" s="2858"/>
      <c r="JY25" s="2858"/>
      <c r="JZ25" s="2858"/>
      <c r="KA25" s="2858"/>
      <c r="KB25" s="2858"/>
      <c r="KC25" s="2858"/>
      <c r="KD25" s="2858"/>
      <c r="KE25" s="2858"/>
      <c r="KF25" s="2858"/>
      <c r="KG25" s="2858"/>
      <c r="KH25" s="2858"/>
      <c r="KI25" s="2858"/>
      <c r="KJ25" s="2858"/>
      <c r="KK25" s="2858"/>
      <c r="KL25" s="2858"/>
      <c r="KM25" s="2858"/>
      <c r="KN25" s="2858"/>
      <c r="KO25" s="2858"/>
      <c r="KP25" s="2858"/>
      <c r="KQ25" s="2858"/>
      <c r="KR25" s="2858"/>
      <c r="KS25" s="2858"/>
      <c r="KT25" s="2858"/>
      <c r="KU25" s="2858"/>
      <c r="KV25" s="2858"/>
      <c r="KW25" s="2858"/>
      <c r="KX25" s="2858"/>
      <c r="KY25" s="2858"/>
      <c r="KZ25" s="2858"/>
      <c r="LA25" s="2858"/>
      <c r="LB25" s="2858"/>
      <c r="LC25" s="2858"/>
      <c r="LD25" s="2858"/>
      <c r="LE25" s="2858"/>
      <c r="LF25" s="2858"/>
      <c r="LG25" s="2858"/>
      <c r="LH25" s="2858"/>
      <c r="LI25" s="2858"/>
      <c r="LJ25" s="2858"/>
      <c r="LK25" s="2858"/>
      <c r="LL25" s="2858"/>
      <c r="LM25" s="2858"/>
      <c r="LN25" s="2858"/>
      <c r="LO25" s="2858"/>
      <c r="LP25" s="2858"/>
      <c r="LQ25" s="2858"/>
      <c r="LR25" s="2858"/>
      <c r="LS25" s="2858"/>
      <c r="LT25" s="2858"/>
      <c r="LU25" s="2858"/>
      <c r="LV25" s="2858"/>
      <c r="LW25" s="2858"/>
      <c r="LX25" s="2858"/>
      <c r="LY25" s="2858"/>
      <c r="LZ25" s="2858"/>
      <c r="MA25" s="2858"/>
      <c r="MB25" s="2858"/>
      <c r="MC25" s="2858"/>
      <c r="MD25" s="2858"/>
      <c r="ME25" s="2858"/>
      <c r="MF25" s="2858"/>
      <c r="MG25" s="2858"/>
      <c r="MH25" s="2858"/>
      <c r="MI25" s="2858"/>
      <c r="MJ25" s="2858"/>
      <c r="MK25" s="2858"/>
      <c r="ML25" s="2858"/>
      <c r="MM25" s="2858"/>
      <c r="MN25" s="2858"/>
      <c r="MO25" s="2858"/>
      <c r="MP25" s="2858"/>
      <c r="MQ25" s="2858"/>
      <c r="MR25" s="2858"/>
      <c r="MS25" s="2858"/>
      <c r="MT25" s="2858"/>
      <c r="MU25" s="2858"/>
      <c r="MV25" s="2858"/>
      <c r="MW25" s="2858"/>
      <c r="MX25" s="2858"/>
      <c r="MY25" s="2858"/>
      <c r="MZ25" s="2858"/>
      <c r="NA25" s="2858"/>
      <c r="NB25" s="2858"/>
      <c r="NC25" s="2858"/>
      <c r="ND25" s="2858"/>
      <c r="NE25" s="2858"/>
      <c r="NF25" s="2858"/>
      <c r="NG25" s="2858"/>
      <c r="NH25" s="2858"/>
      <c r="NI25" s="2858"/>
      <c r="NJ25" s="2858"/>
      <c r="NK25" s="2858"/>
      <c r="NL25" s="2858"/>
      <c r="NM25" s="2858"/>
      <c r="NN25" s="2858"/>
      <c r="NO25" s="2858"/>
      <c r="NP25" s="2858"/>
      <c r="NQ25" s="2858"/>
      <c r="NR25" s="2858"/>
      <c r="NS25" s="2858"/>
      <c r="NT25" s="2858"/>
      <c r="NU25" s="2858"/>
      <c r="NV25" s="2858"/>
      <c r="NW25" s="2858"/>
      <c r="NX25" s="2858"/>
      <c r="NY25" s="2858"/>
      <c r="NZ25" s="2858"/>
      <c r="OA25" s="2858"/>
      <c r="OB25" s="2858"/>
      <c r="OC25" s="2858"/>
      <c r="OD25" s="2858"/>
      <c r="OE25" s="2858"/>
      <c r="OF25" s="2858"/>
      <c r="OG25" s="2858"/>
      <c r="OH25" s="2858"/>
      <c r="OI25" s="2858"/>
      <c r="OJ25" s="2858"/>
      <c r="OK25" s="2858"/>
      <c r="OL25" s="2858"/>
      <c r="OM25" s="2858"/>
      <c r="ON25" s="2858"/>
      <c r="OO25" s="2858"/>
      <c r="OP25" s="2858"/>
      <c r="OQ25" s="2858"/>
      <c r="OR25" s="2858"/>
      <c r="OS25" s="2858"/>
      <c r="OT25" s="2858"/>
      <c r="OU25" s="2858"/>
      <c r="OV25" s="2858"/>
      <c r="OW25" s="2858"/>
      <c r="OX25" s="2858"/>
      <c r="OY25" s="2858"/>
      <c r="OZ25" s="2858"/>
      <c r="PA25" s="2858"/>
      <c r="PB25" s="2858"/>
      <c r="PC25" s="2858"/>
      <c r="PD25" s="2858"/>
      <c r="PE25" s="2858"/>
      <c r="PF25" s="2858"/>
      <c r="PG25" s="2858"/>
      <c r="PH25" s="2858"/>
      <c r="PI25" s="2858"/>
      <c r="PJ25" s="2858"/>
      <c r="PK25" s="2858"/>
      <c r="PL25" s="2858"/>
      <c r="PM25" s="2858"/>
      <c r="PN25" s="2858"/>
      <c r="PO25" s="2858"/>
      <c r="PP25" s="2858"/>
      <c r="PQ25" s="2858"/>
      <c r="PR25" s="2858"/>
      <c r="PS25" s="2858"/>
      <c r="PT25" s="2858"/>
      <c r="PU25" s="2858"/>
      <c r="PV25" s="2858"/>
      <c r="PW25" s="2858"/>
      <c r="PX25" s="2858"/>
      <c r="PY25" s="2858"/>
      <c r="PZ25" s="2858"/>
      <c r="QA25" s="2858"/>
      <c r="QB25" s="2858"/>
      <c r="QC25" s="2858"/>
      <c r="QD25" s="2858"/>
      <c r="QE25" s="2858"/>
      <c r="QF25" s="2858"/>
      <c r="QG25" s="2858"/>
      <c r="QH25" s="2858"/>
      <c r="QI25" s="2858"/>
      <c r="QJ25" s="2858"/>
      <c r="QK25" s="2858"/>
      <c r="QL25" s="2858"/>
      <c r="QM25" s="2858"/>
      <c r="QN25" s="2858"/>
      <c r="QO25" s="2858"/>
      <c r="QP25" s="2858"/>
      <c r="QQ25" s="2858"/>
      <c r="QR25" s="2858"/>
      <c r="QS25" s="2858"/>
      <c r="QT25" s="2858"/>
      <c r="QU25" s="2858"/>
      <c r="QV25" s="2858"/>
      <c r="QW25" s="2858"/>
      <c r="QX25" s="2858"/>
      <c r="QY25" s="2858"/>
      <c r="QZ25" s="2858"/>
      <c r="RA25" s="2858"/>
      <c r="RB25" s="2858"/>
      <c r="RC25" s="2858"/>
      <c r="RD25" s="2858"/>
      <c r="RE25" s="2858"/>
      <c r="RF25" s="2858"/>
      <c r="RG25" s="2858"/>
      <c r="RH25" s="2858"/>
      <c r="RI25" s="2858"/>
      <c r="RJ25" s="2858"/>
      <c r="RK25" s="2858"/>
      <c r="RL25" s="2858"/>
      <c r="RM25" s="2858"/>
      <c r="RN25" s="2858"/>
      <c r="RO25" s="2858"/>
      <c r="RP25" s="2858"/>
      <c r="RQ25" s="2858"/>
      <c r="RR25" s="2858"/>
      <c r="RS25" s="2858"/>
      <c r="RT25" s="2858"/>
      <c r="RU25" s="2858"/>
      <c r="RV25" s="2858"/>
      <c r="RW25" s="2858"/>
      <c r="RX25" s="2858"/>
      <c r="RY25" s="2858"/>
      <c r="RZ25" s="2858"/>
      <c r="SA25" s="2858"/>
      <c r="SB25" s="2858"/>
      <c r="SC25" s="2858"/>
      <c r="SD25" s="2858"/>
      <c r="SE25" s="2858"/>
      <c r="SF25" s="2858"/>
      <c r="SG25" s="2858"/>
      <c r="SH25" s="2858"/>
      <c r="SI25" s="2858"/>
      <c r="SJ25" s="2858"/>
      <c r="SK25" s="2858"/>
      <c r="SL25" s="2858"/>
      <c r="SM25" s="2858"/>
      <c r="SN25" s="2858"/>
      <c r="SO25" s="2858"/>
      <c r="SP25" s="2858"/>
      <c r="SQ25" s="2858"/>
      <c r="SR25" s="2858"/>
      <c r="SS25" s="2858"/>
      <c r="ST25" s="2858"/>
      <c r="SU25" s="2858"/>
      <c r="SV25" s="2858"/>
      <c r="SW25" s="2858"/>
      <c r="SX25" s="2858"/>
      <c r="SY25" s="2858"/>
      <c r="SZ25" s="2858"/>
      <c r="TA25" s="2858"/>
      <c r="TB25" s="2858"/>
      <c r="TC25" s="2858"/>
      <c r="TD25" s="2858"/>
      <c r="TE25" s="2858"/>
      <c r="TF25" s="2858"/>
      <c r="TG25" s="2858"/>
      <c r="TH25" s="2858"/>
      <c r="TI25" s="2858"/>
      <c r="TJ25" s="2858"/>
      <c r="TK25" s="2858"/>
      <c r="TL25" s="2858"/>
      <c r="TM25" s="2858"/>
      <c r="TN25" s="2858"/>
      <c r="TO25" s="2858"/>
      <c r="TP25" s="2858"/>
      <c r="TQ25" s="2858"/>
      <c r="TR25" s="2858"/>
      <c r="TS25" s="2858"/>
      <c r="TT25" s="2858"/>
      <c r="TU25" s="3937"/>
      <c r="TV25" s="3937"/>
      <c r="TW25" s="3937"/>
      <c r="TX25" s="3937"/>
      <c r="TY25" s="3937"/>
      <c r="TZ25" s="3937"/>
      <c r="UA25" s="3937"/>
      <c r="UB25" s="3937"/>
      <c r="UC25" s="3937"/>
      <c r="UD25" s="3937"/>
      <c r="UE25" s="3937"/>
      <c r="UF25" s="3937"/>
      <c r="UG25" s="3937"/>
      <c r="UH25" s="3937"/>
      <c r="UI25" s="3937"/>
      <c r="UJ25" s="3937"/>
      <c r="UK25" s="3937"/>
      <c r="UL25" s="3937"/>
      <c r="UM25" s="3937"/>
      <c r="UN25" s="3937"/>
      <c r="UO25" s="3937"/>
      <c r="UP25" s="2858"/>
      <c r="UQ25" s="2858"/>
      <c r="UR25" s="2858"/>
      <c r="US25" s="2858"/>
      <c r="UT25" s="2858"/>
      <c r="UU25" s="2858"/>
      <c r="UV25" s="2858"/>
      <c r="UW25" s="2858"/>
      <c r="UX25" s="2858"/>
      <c r="UY25" s="2858"/>
      <c r="UZ25" s="2858"/>
      <c r="VA25" s="2858"/>
      <c r="VB25" s="2858"/>
      <c r="VC25" s="2858"/>
      <c r="VD25" s="2858"/>
      <c r="VE25" s="2858"/>
      <c r="VF25" s="2858"/>
      <c r="VG25" s="2858"/>
      <c r="VH25" s="2858"/>
      <c r="VI25" s="2858"/>
      <c r="VJ25" s="2858"/>
      <c r="VK25" s="2858"/>
      <c r="VL25" s="2858"/>
      <c r="VM25" s="2858"/>
      <c r="VN25" s="2858"/>
      <c r="VO25" s="2858"/>
      <c r="VP25" s="2858"/>
      <c r="VQ25" s="2858"/>
      <c r="VR25" s="2858"/>
      <c r="VS25" s="2858"/>
      <c r="VT25" s="2858"/>
      <c r="VU25" s="2858"/>
      <c r="VV25" s="2858"/>
      <c r="VW25" s="2858"/>
      <c r="VX25" s="2858"/>
      <c r="VY25" s="2858"/>
      <c r="VZ25" s="2858"/>
      <c r="WA25" s="2858"/>
      <c r="WB25" s="2858"/>
      <c r="WC25" s="2858"/>
      <c r="WD25" s="2858"/>
      <c r="WE25" s="2858"/>
      <c r="WF25" s="2858"/>
      <c r="WG25" s="2858"/>
      <c r="WH25" s="2858"/>
      <c r="WI25" s="2858"/>
      <c r="WJ25" s="2858"/>
      <c r="WK25" s="2858"/>
      <c r="WL25" s="2858"/>
      <c r="WM25" s="2858"/>
      <c r="WN25" s="2858"/>
      <c r="WO25" s="2858"/>
      <c r="WP25" s="2858"/>
      <c r="WQ25" s="2858"/>
      <c r="WR25" s="2858"/>
      <c r="WS25" s="2858"/>
      <c r="WT25" s="2858"/>
      <c r="WU25" s="2858"/>
      <c r="WV25" s="2858"/>
      <c r="WW25" s="2858"/>
      <c r="WX25" s="2858"/>
      <c r="WY25" s="2858"/>
      <c r="WZ25" s="2858"/>
      <c r="XA25" s="2858"/>
      <c r="XB25" s="2858"/>
      <c r="XC25" s="2858"/>
      <c r="XD25" s="2858"/>
      <c r="XE25" s="2858"/>
      <c r="XF25" s="2858"/>
      <c r="XG25" s="2858"/>
      <c r="XH25" s="2858"/>
      <c r="XI25" s="2858"/>
      <c r="XJ25" s="2858"/>
      <c r="XK25" s="2858"/>
      <c r="XL25" s="2858"/>
      <c r="XM25" s="2858"/>
      <c r="XN25" s="2858"/>
      <c r="XO25" s="2858"/>
      <c r="XP25" s="2858"/>
      <c r="XQ25" s="2858"/>
      <c r="XR25" s="2858"/>
      <c r="XS25" s="2858"/>
      <c r="XT25" s="2858"/>
      <c r="XU25" s="2858"/>
      <c r="XV25" s="2858"/>
      <c r="XW25" s="2858"/>
      <c r="XX25" s="2858"/>
      <c r="XY25" s="2858"/>
      <c r="XZ25" s="2858"/>
      <c r="YA25" s="2858"/>
      <c r="YB25" s="2858"/>
      <c r="YC25" s="2858"/>
      <c r="YD25" s="2858"/>
      <c r="YE25" s="2858"/>
      <c r="YF25" s="2858"/>
      <c r="YG25" s="2858"/>
      <c r="YH25" s="2858"/>
      <c r="YI25" s="2858"/>
      <c r="YJ25" s="2858"/>
      <c r="YK25" s="2858"/>
      <c r="YL25" s="2858"/>
      <c r="YM25" s="2858"/>
      <c r="YN25" s="2858"/>
      <c r="YO25" s="2858"/>
      <c r="YP25" s="2858"/>
      <c r="YQ25" s="2858"/>
      <c r="YR25" s="2858"/>
      <c r="YS25" s="2858"/>
      <c r="YT25" s="2858"/>
      <c r="YU25" s="2858"/>
      <c r="YV25" s="2858"/>
      <c r="YW25" s="2858"/>
      <c r="YX25" s="2858"/>
      <c r="YY25" s="2858"/>
      <c r="YZ25" s="2858"/>
      <c r="ZA25" s="2858"/>
      <c r="ZB25" s="2858"/>
      <c r="ZC25" s="2858"/>
      <c r="ZD25" s="2858"/>
      <c r="ZE25" s="2858"/>
      <c r="ZF25" s="2858"/>
      <c r="ZG25" s="2858"/>
      <c r="ZH25" s="2858"/>
      <c r="ZI25" s="2858"/>
      <c r="ZJ25" s="2858"/>
      <c r="ZK25" s="2858"/>
      <c r="ZL25" s="2858"/>
      <c r="ZM25" s="2858"/>
      <c r="ZN25" s="2858"/>
      <c r="ZO25" s="2858"/>
      <c r="ZP25" s="2858"/>
      <c r="ZQ25" s="2858"/>
      <c r="ZR25" s="2858"/>
      <c r="ZS25" s="2858"/>
      <c r="ZT25" s="2858"/>
      <c r="ZU25" s="2858"/>
      <c r="ZV25" s="2858"/>
      <c r="ZW25" s="2858"/>
      <c r="ZX25" s="2858"/>
      <c r="ZY25" s="2858"/>
      <c r="ZZ25" s="2858"/>
      <c r="AAA25" s="2858"/>
      <c r="AAB25" s="2858"/>
      <c r="AAC25" s="2858"/>
      <c r="AAD25" s="2858"/>
      <c r="AAE25" s="2858"/>
      <c r="AAF25" s="2858"/>
      <c r="AAG25" s="2858"/>
      <c r="AAH25" s="2858"/>
      <c r="AAI25" s="2858"/>
      <c r="AAJ25" s="2858"/>
      <c r="AAK25" s="2858"/>
      <c r="AAL25" s="2858"/>
      <c r="AAM25" s="2858"/>
      <c r="AAN25" s="2858"/>
      <c r="AAO25" s="2858"/>
      <c r="AAP25" s="2858"/>
      <c r="AAQ25" s="2858"/>
      <c r="AAR25" s="2858"/>
      <c r="AAS25" s="2858"/>
      <c r="AAT25" s="2858"/>
      <c r="AAU25" s="2858"/>
      <c r="AAV25" s="2858"/>
      <c r="AAW25" s="2858"/>
      <c r="AAX25" s="2858"/>
      <c r="AAY25" s="2858"/>
      <c r="AAZ25" s="2858"/>
      <c r="ABA25" s="2858"/>
      <c r="ABB25" s="2858"/>
      <c r="ABC25" s="2858"/>
      <c r="ABD25" s="2858"/>
      <c r="ABE25" s="2858"/>
      <c r="ABF25" s="2858"/>
      <c r="ABG25" s="2858"/>
      <c r="ABH25" s="2858"/>
      <c r="ABI25" s="2858"/>
      <c r="ABJ25" s="2858"/>
      <c r="ABK25" s="2858"/>
      <c r="ABL25" s="2858"/>
      <c r="ABM25" s="2858"/>
      <c r="ABN25" s="2858"/>
      <c r="ABO25" s="2858"/>
      <c r="ABP25" s="2858"/>
      <c r="ABQ25" s="2858"/>
      <c r="ABR25" s="2858"/>
      <c r="ABS25" s="2858"/>
      <c r="ABT25" s="2858"/>
      <c r="ABU25" s="2858"/>
      <c r="ABV25" s="2858"/>
      <c r="ABW25" s="2858"/>
      <c r="ABX25" s="2858"/>
      <c r="ABY25" s="2858"/>
      <c r="ABZ25" s="2858"/>
      <c r="ACA25" s="2858"/>
      <c r="ACB25" s="2858"/>
      <c r="ACC25" s="2858"/>
      <c r="ACD25" s="2858"/>
      <c r="ACE25" s="2858"/>
      <c r="ACF25" s="2858"/>
      <c r="ACG25" s="2858"/>
      <c r="ACH25" s="2858"/>
      <c r="ACI25" s="2858"/>
      <c r="ACJ25" s="2858"/>
      <c r="ACK25" s="2858"/>
      <c r="ACL25" s="2858"/>
      <c r="ACM25" s="2858"/>
      <c r="ACN25" s="2858"/>
      <c r="ACO25" s="2858"/>
      <c r="ACP25" s="2858"/>
      <c r="ACQ25" s="2858"/>
      <c r="ACR25" s="2858"/>
      <c r="ACS25" s="2858"/>
      <c r="ACT25" s="2858"/>
      <c r="ACU25" s="2858"/>
      <c r="ACV25" s="2858"/>
      <c r="ACW25" s="2858"/>
      <c r="ACX25" s="2858"/>
      <c r="ACY25" s="2858"/>
      <c r="ACZ25" s="2858"/>
      <c r="ADA25" s="2858"/>
      <c r="ADB25" s="2858"/>
      <c r="ADC25" s="2858"/>
      <c r="ADD25" s="2858"/>
      <c r="ADE25" s="2858"/>
      <c r="ADF25" s="2858"/>
      <c r="ADG25" s="2858"/>
      <c r="ADH25" s="2858"/>
      <c r="ADI25" s="2858"/>
      <c r="ADJ25" s="2858"/>
      <c r="ADK25" s="2858"/>
      <c r="ADL25" s="2858"/>
      <c r="ADM25" s="2858"/>
      <c r="ADN25" s="2858"/>
      <c r="ADO25" s="2858"/>
      <c r="ADP25" s="2858"/>
      <c r="ADQ25" s="2858"/>
      <c r="ADR25" s="2858"/>
      <c r="ADS25" s="2858"/>
      <c r="ADT25" s="2858"/>
      <c r="ADU25" s="2858"/>
      <c r="ADV25" s="2858"/>
      <c r="ADW25" s="2858"/>
      <c r="ADX25" s="2858"/>
      <c r="ADY25" s="2858"/>
      <c r="ADZ25" s="2858"/>
      <c r="AEA25" s="2858"/>
      <c r="AEB25" s="2858"/>
      <c r="AEC25" s="2858"/>
      <c r="AED25" s="2858"/>
      <c r="AEE25" s="2858"/>
      <c r="AEF25" s="2858"/>
      <c r="AEG25" s="2858"/>
      <c r="AEH25" s="2858"/>
      <c r="AEI25" s="2858"/>
      <c r="AEJ25" s="2858"/>
      <c r="AEK25" s="2858"/>
      <c r="AEL25" s="2858"/>
      <c r="AEM25" s="2858"/>
      <c r="AEN25" s="2858"/>
      <c r="AEO25" s="2858"/>
      <c r="AEP25" s="2858"/>
      <c r="AEQ25" s="2858"/>
      <c r="AER25" s="2858"/>
      <c r="AES25" s="2858"/>
      <c r="AET25" s="2858"/>
      <c r="AEU25" s="2858"/>
      <c r="AEV25" s="2858"/>
      <c r="AEW25" s="2858"/>
      <c r="AEX25" s="2858"/>
      <c r="AEY25" s="2858"/>
      <c r="AEZ25" s="2858"/>
      <c r="AFA25" s="2858"/>
      <c r="AFB25" s="2858"/>
      <c r="AFC25" s="2858"/>
      <c r="AFD25" s="2858"/>
      <c r="AFE25" s="2858"/>
      <c r="AFF25" s="2858"/>
      <c r="AFG25" s="2858"/>
      <c r="AFH25" s="2858"/>
      <c r="AFI25" s="2858"/>
      <c r="AFJ25" s="2858"/>
      <c r="AFK25" s="2858"/>
      <c r="AFL25" s="2858"/>
      <c r="AFM25" s="2858"/>
      <c r="AFN25" s="2858"/>
      <c r="AFO25" s="2858"/>
      <c r="AFP25" s="2858"/>
      <c r="AFQ25" s="2858"/>
      <c r="AFR25" s="2858"/>
      <c r="AFS25" s="2858"/>
      <c r="AFT25" s="2858"/>
      <c r="AFU25" s="2858"/>
      <c r="AFV25" s="2858"/>
      <c r="AFW25" s="2858"/>
      <c r="AFX25" s="2858"/>
      <c r="AFY25" s="2858"/>
      <c r="AFZ25" s="2858"/>
      <c r="AGA25" s="2858"/>
      <c r="AGB25" s="2858"/>
      <c r="AGC25" s="2858"/>
      <c r="AGD25" s="2858"/>
      <c r="AGE25" s="2858"/>
      <c r="AGF25" s="2858"/>
      <c r="AGG25" s="2858"/>
      <c r="AGH25" s="2858"/>
      <c r="AGI25" s="2858"/>
      <c r="AGJ25" s="2858"/>
      <c r="AGK25" s="2858"/>
      <c r="AGL25" s="2858"/>
      <c r="AGM25" s="2858"/>
      <c r="AGN25" s="2858"/>
      <c r="AGO25" s="2858"/>
      <c r="AGP25" s="2858"/>
      <c r="AGQ25" s="2858"/>
      <c r="AGR25" s="2858"/>
      <c r="AGS25" s="2858"/>
      <c r="AGT25" s="2858"/>
      <c r="AGU25" s="2858"/>
      <c r="AGV25" s="2858"/>
      <c r="AGW25" s="2858"/>
      <c r="AGX25" s="2858"/>
      <c r="AGY25" s="2858"/>
      <c r="AGZ25" s="2858"/>
      <c r="AHA25" s="2858"/>
      <c r="AHB25" s="2858"/>
      <c r="AHC25" s="2858"/>
      <c r="AHD25" s="2858"/>
      <c r="AHE25" s="2858"/>
      <c r="AHF25" s="2858"/>
      <c r="AHG25" s="2858"/>
      <c r="AHH25" s="2858"/>
      <c r="AHI25" s="2858"/>
      <c r="AHJ25" s="2858"/>
      <c r="AHK25" s="2858"/>
      <c r="AHL25" s="2858"/>
      <c r="AHM25" s="2858"/>
      <c r="AHN25" s="2858"/>
      <c r="AHO25" s="2858"/>
      <c r="AHP25" s="2858"/>
      <c r="AHQ25" s="2858"/>
      <c r="AHR25" s="2858"/>
      <c r="AHS25" s="2858"/>
      <c r="AHT25" s="2858"/>
      <c r="AHU25" s="2858"/>
      <c r="AHV25" s="2858"/>
      <c r="AHW25" s="2858"/>
      <c r="AHX25" s="2858"/>
      <c r="AHY25" s="2858"/>
      <c r="AHZ25" s="2858"/>
      <c r="AIA25" s="2858"/>
      <c r="AIB25" s="2858"/>
      <c r="AIC25" s="2858"/>
      <c r="AID25" s="2858"/>
      <c r="AIE25" s="2858"/>
      <c r="AIF25" s="2858"/>
      <c r="AIG25" s="2858"/>
      <c r="AIH25" s="2858"/>
      <c r="AII25" s="2858"/>
      <c r="AIJ25" s="2858"/>
      <c r="AIK25" s="2858"/>
      <c r="AIL25" s="2858"/>
      <c r="AIM25" s="2858"/>
      <c r="AIN25" s="2858"/>
      <c r="AIO25" s="2858"/>
      <c r="AIP25" s="2858"/>
      <c r="AIQ25" s="2858"/>
      <c r="AIR25" s="2858"/>
      <c r="AIS25" s="2858"/>
      <c r="AIT25" s="2858"/>
      <c r="AIU25" s="2858"/>
      <c r="AIV25" s="2858"/>
      <c r="AIW25" s="2858"/>
      <c r="AIX25" s="2858"/>
      <c r="AIY25" s="2858"/>
      <c r="AIZ25" s="2858"/>
      <c r="AJA25" s="2858"/>
      <c r="AJB25" s="2858"/>
      <c r="AJC25" s="2858"/>
      <c r="AJD25" s="2858"/>
      <c r="AJE25" s="2858"/>
      <c r="AJF25" s="2858"/>
      <c r="AJG25" s="2858"/>
      <c r="AJH25" s="2858"/>
      <c r="AJI25" s="2858"/>
      <c r="AJJ25" s="2858"/>
      <c r="AJK25" s="2858"/>
      <c r="AJL25" s="2858"/>
      <c r="AJM25" s="2858"/>
      <c r="AJN25" s="2858"/>
      <c r="AJO25" s="2858"/>
      <c r="AJP25" s="2858"/>
      <c r="AJQ25" s="2858"/>
      <c r="AJR25" s="2858"/>
      <c r="AJS25" s="2858"/>
      <c r="AJT25" s="2858"/>
      <c r="AJU25" s="2858"/>
      <c r="AJV25" s="2858"/>
      <c r="AJW25" s="2858"/>
      <c r="AJX25" s="2858"/>
      <c r="AJY25" s="2858"/>
      <c r="AJZ25" s="2858"/>
      <c r="AKA25" s="2858"/>
      <c r="AKB25" s="2858"/>
      <c r="AKC25" s="2858"/>
      <c r="AKD25" s="2858"/>
      <c r="AKE25" s="2858"/>
      <c r="AKF25" s="2858"/>
      <c r="AKG25" s="2858"/>
      <c r="AKH25" s="2858"/>
      <c r="AKI25" s="2858"/>
      <c r="AKJ25" s="2858"/>
      <c r="AKK25" s="2858"/>
      <c r="AKL25" s="2858"/>
      <c r="AKM25" s="2858"/>
      <c r="AKN25" s="2858"/>
      <c r="AKO25" s="2858"/>
      <c r="AKP25" s="2858"/>
      <c r="AKQ25" s="2858"/>
      <c r="AKR25" s="2858"/>
      <c r="AKS25" s="2858"/>
      <c r="AKT25" s="2858"/>
      <c r="AKU25" s="2858"/>
      <c r="AKV25" s="2858"/>
      <c r="AKW25" s="2858"/>
      <c r="AKX25" s="2858"/>
      <c r="AKY25" s="2858"/>
      <c r="AKZ25" s="2858"/>
      <c r="ALA25" s="2858"/>
      <c r="ALB25" s="2858"/>
      <c r="ALC25" s="2858"/>
      <c r="ALD25" s="2858"/>
      <c r="ALE25" s="2858"/>
      <c r="ALF25" s="2858"/>
      <c r="ALG25" s="2858"/>
      <c r="ALH25" s="2858"/>
      <c r="ALI25" s="2858"/>
      <c r="ALJ25" s="2858"/>
      <c r="ALK25" s="2858"/>
      <c r="ALL25" s="2858"/>
      <c r="ALM25" s="2858"/>
      <c r="ALN25" s="2858"/>
      <c r="ALO25" s="2858"/>
      <c r="ALP25" s="2858"/>
      <c r="ALQ25" s="2858"/>
      <c r="ALR25" s="2858"/>
      <c r="ALS25" s="2858"/>
      <c r="ALT25" s="2858"/>
      <c r="ALU25" s="2858"/>
      <c r="ALV25" s="2858"/>
      <c r="ALW25" s="2858"/>
      <c r="ALX25" s="2858"/>
      <c r="ALY25" s="2858"/>
      <c r="ALZ25" s="2858"/>
      <c r="AMA25" s="2858"/>
      <c r="AMB25" s="2858"/>
      <c r="AMC25" s="2858"/>
      <c r="AMD25" s="2858"/>
      <c r="AME25" s="2858"/>
      <c r="AMF25" s="2858"/>
      <c r="AMG25" s="2858"/>
      <c r="AMH25" s="2858"/>
      <c r="AMI25" s="2858"/>
      <c r="AMJ25" s="2858"/>
      <c r="AMK25" s="2858"/>
      <c r="AML25" s="2858"/>
      <c r="AMM25" s="2858"/>
      <c r="AMN25" s="2858"/>
      <c r="AMO25" s="2858"/>
      <c r="AMP25" s="2858"/>
      <c r="AMQ25" s="2858"/>
      <c r="AMR25" s="2858"/>
      <c r="AMS25" s="2858"/>
      <c r="AMT25" s="2858"/>
      <c r="AMU25" s="2858"/>
      <c r="AMV25" s="2858"/>
      <c r="AMW25" s="2858"/>
      <c r="AMX25" s="2858"/>
      <c r="AMY25" s="2858"/>
      <c r="AMZ25" s="2858"/>
      <c r="ANA25" s="2858"/>
      <c r="ANB25" s="2858"/>
      <c r="ANC25" s="2858"/>
      <c r="AND25" s="2858"/>
      <c r="ANE25" s="2858"/>
      <c r="ANF25" s="2858"/>
      <c r="ANG25" s="2858"/>
      <c r="ANH25" s="2858"/>
      <c r="ANI25" s="2858"/>
      <c r="ANJ25" s="2858"/>
      <c r="ANK25" s="2858"/>
      <c r="ANL25" s="2858"/>
      <c r="ANM25" s="2858"/>
      <c r="ANN25" s="2858"/>
      <c r="ANO25" s="2858"/>
      <c r="ANP25" s="2858"/>
      <c r="ANQ25" s="2858"/>
      <c r="ANR25" s="2858"/>
      <c r="ANS25" s="2858"/>
      <c r="ANT25" s="2858"/>
      <c r="ANU25" s="2858"/>
      <c r="ANV25" s="2858"/>
      <c r="ANW25" s="2858"/>
      <c r="ANX25" s="2858"/>
      <c r="ANY25" s="2858"/>
      <c r="ANZ25" s="2858"/>
      <c r="AOA25" s="2858"/>
      <c r="AOB25" s="2858"/>
      <c r="AOC25" s="2858"/>
      <c r="AOD25" s="2858"/>
      <c r="AOE25" s="2858"/>
      <c r="AOF25" s="2858"/>
      <c r="AOG25" s="2858"/>
      <c r="AOH25" s="2858"/>
      <c r="AOI25" s="2858"/>
      <c r="AOJ25" s="2858"/>
      <c r="AOK25" s="2858"/>
      <c r="AOL25" s="2858"/>
      <c r="AOM25" s="2858"/>
      <c r="AON25" s="2858"/>
      <c r="AOO25" s="2858"/>
      <c r="AOP25" s="2858"/>
      <c r="AOQ25" s="2858"/>
      <c r="AOR25" s="2858"/>
      <c r="AOS25" s="2858"/>
      <c r="AOT25" s="2858"/>
      <c r="AOU25" s="2858"/>
      <c r="AOV25" s="2858"/>
      <c r="AOW25" s="2858"/>
      <c r="AOX25" s="2858"/>
      <c r="AOY25" s="2858"/>
      <c r="AOZ25" s="2858"/>
      <c r="APA25" s="2858"/>
      <c r="APB25" s="2858"/>
      <c r="APC25" s="2858"/>
      <c r="APD25" s="2858"/>
      <c r="APE25" s="2858"/>
      <c r="APF25" s="2858"/>
      <c r="APG25" s="2858"/>
      <c r="APH25" s="2858"/>
      <c r="API25" s="2858"/>
      <c r="APJ25" s="2858"/>
      <c r="APK25" s="2858"/>
      <c r="APL25" s="2858"/>
      <c r="APM25" s="2858"/>
      <c r="APN25" s="2858"/>
      <c r="APO25" s="2858"/>
      <c r="APP25" s="2858"/>
      <c r="APQ25" s="2858"/>
      <c r="APR25" s="2858"/>
      <c r="APS25" s="2858"/>
      <c r="APT25" s="2858"/>
      <c r="APU25" s="2858"/>
      <c r="APV25" s="2858"/>
      <c r="APW25" s="2858"/>
      <c r="APX25" s="2858"/>
      <c r="APY25" s="2858"/>
      <c r="APZ25" s="2858"/>
      <c r="AQA25" s="2858"/>
      <c r="AQB25" s="2858"/>
      <c r="AQC25" s="2858"/>
      <c r="AQD25" s="2858"/>
      <c r="AQE25" s="2858"/>
      <c r="AQF25" s="2858"/>
      <c r="AQG25" s="2858"/>
      <c r="AQH25" s="2858"/>
      <c r="AQI25" s="2858"/>
      <c r="AQJ25" s="2858"/>
      <c r="AQK25" s="2858"/>
      <c r="AQL25" s="2858"/>
      <c r="AQM25" s="2858"/>
      <c r="AQN25" s="2858"/>
      <c r="AQO25" s="2858"/>
      <c r="AQP25" s="2858"/>
      <c r="AQQ25" s="2858"/>
      <c r="AQR25" s="2858"/>
      <c r="AQS25" s="2858"/>
      <c r="AQT25" s="2858"/>
      <c r="AQU25" s="2858"/>
      <c r="AQV25" s="2858"/>
      <c r="AQW25" s="2858"/>
      <c r="AQX25" s="2858"/>
      <c r="AQY25" s="2858"/>
      <c r="AQZ25" s="2858"/>
      <c r="ARA25" s="2858"/>
      <c r="ARB25" s="2858"/>
      <c r="ARC25" s="2858"/>
      <c r="ARD25" s="2858"/>
      <c r="ARE25" s="2858"/>
      <c r="ARF25" s="2858"/>
      <c r="ARG25" s="2858"/>
      <c r="ARH25" s="2858"/>
      <c r="ARI25" s="2858"/>
      <c r="ARJ25" s="2858"/>
      <c r="ARK25" s="2858"/>
      <c r="ARL25" s="2858"/>
      <c r="ARM25" s="2858"/>
      <c r="ARN25" s="2858"/>
      <c r="ARO25" s="2858"/>
      <c r="ARP25" s="2858"/>
      <c r="ARQ25" s="2858"/>
      <c r="ARR25" s="2858"/>
      <c r="ARS25" s="2858"/>
      <c r="ART25" s="2858"/>
      <c r="ARU25" s="2858"/>
      <c r="ARV25" s="2858"/>
      <c r="ARW25" s="2858"/>
      <c r="ARX25" s="2858"/>
      <c r="ARY25" s="2858"/>
      <c r="ARZ25" s="2858"/>
      <c r="ASA25" s="2858"/>
      <c r="ASB25" s="2858"/>
      <c r="ASC25" s="2858"/>
      <c r="ASD25" s="2858"/>
      <c r="ASE25" s="2858"/>
      <c r="ASF25" s="2858"/>
      <c r="ASG25" s="2858"/>
      <c r="ASH25" s="2858"/>
      <c r="ASI25" s="2858"/>
      <c r="ASJ25" s="2858"/>
      <c r="ASK25" s="2858"/>
      <c r="ASL25" s="2858"/>
      <c r="ASM25" s="2858"/>
      <c r="ASN25" s="2858"/>
      <c r="ASO25" s="2858"/>
      <c r="ASP25" s="2858"/>
      <c r="ASQ25" s="2858"/>
      <c r="ASR25" s="2858"/>
      <c r="ASS25" s="2858"/>
      <c r="AST25" s="2858"/>
      <c r="ASU25" s="2858"/>
      <c r="ASV25" s="2858"/>
      <c r="ASW25" s="2858"/>
      <c r="ASX25" s="2858"/>
      <c r="ASY25" s="2858"/>
      <c r="ASZ25" s="2858"/>
      <c r="ATA25" s="2858"/>
      <c r="ATB25" s="2858"/>
      <c r="ATC25" s="2858"/>
      <c r="ATD25" s="2858"/>
      <c r="ATE25" s="2858"/>
      <c r="ATF25" s="2858"/>
      <c r="ATG25" s="2858"/>
      <c r="ATH25" s="2858"/>
      <c r="ATI25" s="2858"/>
      <c r="ATJ25" s="2858"/>
      <c r="ATK25" s="2858"/>
      <c r="ATL25" s="2858"/>
      <c r="ATM25" s="2858"/>
      <c r="ATN25" s="2858"/>
      <c r="ATO25" s="2858"/>
      <c r="ATP25" s="2858"/>
      <c r="ATQ25" s="2858"/>
      <c r="ATR25" s="2858"/>
      <c r="ATS25" s="2858"/>
      <c r="ATT25" s="2858"/>
      <c r="ATU25" s="2858"/>
      <c r="ATV25" s="2858"/>
      <c r="ATW25" s="2858"/>
      <c r="ATX25" s="2858"/>
      <c r="ATY25" s="2858"/>
      <c r="ATZ25" s="2858"/>
      <c r="AUA25" s="2858"/>
      <c r="AUB25" s="2858"/>
      <c r="AUC25" s="2858"/>
      <c r="AUD25" s="2858"/>
      <c r="AUE25" s="2858"/>
      <c r="AUF25" s="2858"/>
      <c r="AUG25" s="2858"/>
      <c r="AUH25" s="2858"/>
      <c r="AUI25" s="2858"/>
      <c r="AUJ25" s="2858"/>
      <c r="AUK25" s="2858"/>
      <c r="AUL25" s="2858"/>
      <c r="AUM25" s="2858"/>
      <c r="AUN25" s="2858"/>
      <c r="AUO25" s="2858"/>
      <c r="AUP25" s="2858"/>
      <c r="AUQ25" s="2858"/>
      <c r="AUR25" s="2858"/>
      <c r="AUS25" s="2858"/>
      <c r="AUT25" s="2858"/>
      <c r="AUU25" s="2858"/>
      <c r="AUV25" s="2858"/>
      <c r="AUW25" s="2858"/>
      <c r="AUX25" s="2858"/>
      <c r="AUY25" s="2858"/>
      <c r="AUZ25" s="2858"/>
      <c r="AVA25" s="2858"/>
      <c r="AVB25" s="2858"/>
      <c r="AVC25" s="2858"/>
      <c r="AVD25" s="2858"/>
      <c r="AVE25" s="2858"/>
      <c r="AVF25" s="2858"/>
      <c r="AVG25" s="2858"/>
      <c r="AVH25" s="2858"/>
      <c r="AVI25" s="2858"/>
      <c r="AVJ25" s="2858"/>
      <c r="AVK25" s="2858"/>
      <c r="AVL25" s="2858"/>
      <c r="AVM25" s="2858"/>
      <c r="AVN25" s="2858"/>
      <c r="AVO25" s="2858"/>
      <c r="AVP25" s="2858"/>
      <c r="AVQ25" s="2858"/>
      <c r="AVR25" s="2858"/>
      <c r="AVS25" s="2858"/>
      <c r="AVT25" s="2858"/>
      <c r="AVU25" s="2858"/>
      <c r="AVV25" s="2858"/>
      <c r="AVW25" s="2858"/>
      <c r="AVX25" s="2858"/>
      <c r="AVY25" s="2858"/>
      <c r="AVZ25" s="2858"/>
      <c r="AWA25" s="2858"/>
      <c r="AWB25" s="2858"/>
      <c r="AWC25" s="2858"/>
      <c r="AWD25" s="2858"/>
      <c r="AWE25" s="2858"/>
      <c r="AWF25" s="2858"/>
      <c r="AWG25" s="2858"/>
      <c r="AWH25" s="2858"/>
      <c r="AWI25" s="2858"/>
      <c r="AWJ25" s="2858"/>
      <c r="AWK25" s="2858"/>
      <c r="AWL25" s="2858"/>
      <c r="AWM25" s="2858"/>
      <c r="AWN25" s="2858"/>
      <c r="AWO25" s="2858"/>
      <c r="AWP25" s="2858"/>
      <c r="AWQ25" s="2858"/>
      <c r="AWR25" s="2858"/>
      <c r="AWS25" s="2858"/>
      <c r="AWT25" s="2858"/>
      <c r="AWU25" s="2858"/>
      <c r="AWV25" s="2858"/>
      <c r="AWW25" s="2858"/>
      <c r="AWX25" s="2858"/>
      <c r="AWY25" s="2858"/>
      <c r="AWZ25" s="2858"/>
      <c r="AXA25" s="2858"/>
      <c r="AXB25" s="2858"/>
      <c r="AXC25" s="2858"/>
      <c r="AXD25" s="2858"/>
      <c r="AXE25" s="2858"/>
      <c r="AXF25" s="2858"/>
      <c r="AXG25" s="2858"/>
      <c r="AXH25" s="2858"/>
      <c r="AXI25" s="2858"/>
      <c r="AXJ25" s="2858"/>
      <c r="AXK25" s="2858"/>
      <c r="AXL25" s="2858"/>
      <c r="AXM25" s="2858"/>
      <c r="AXN25" s="2858"/>
      <c r="AXO25" s="2858"/>
      <c r="AXP25" s="2858"/>
      <c r="AXQ25" s="2858"/>
      <c r="AXR25" s="2858"/>
      <c r="AXS25" s="2858"/>
      <c r="AXT25" s="2858"/>
      <c r="AXU25" s="2858"/>
      <c r="AXV25" s="2858"/>
      <c r="AXW25" s="2858"/>
      <c r="AXX25" s="2858"/>
      <c r="AXY25" s="2858"/>
      <c r="AXZ25" s="2858"/>
      <c r="AYA25" s="2858"/>
      <c r="AYB25" s="2858"/>
      <c r="AYC25" s="2858"/>
      <c r="AYD25" s="2858"/>
      <c r="AYE25" s="2858"/>
      <c r="AYF25" s="2858"/>
      <c r="AYG25" s="2858"/>
      <c r="AYH25" s="2858"/>
      <c r="AYI25" s="2858"/>
      <c r="AYJ25" s="2858"/>
      <c r="AYK25" s="2858"/>
      <c r="AYL25" s="2858"/>
      <c r="AYM25" s="2858"/>
      <c r="AYN25" s="2858"/>
      <c r="AYO25" s="2858"/>
      <c r="AYP25" s="2858"/>
      <c r="AYQ25" s="2858"/>
      <c r="AYR25" s="2858"/>
      <c r="AYS25" s="2858"/>
      <c r="AYT25" s="2858"/>
      <c r="AYU25" s="2858"/>
      <c r="AYV25" s="2858"/>
      <c r="AYW25" s="2858"/>
      <c r="AYX25" s="2858"/>
      <c r="AYY25" s="2858"/>
      <c r="AYZ25" s="2858"/>
      <c r="AZA25" s="2858"/>
      <c r="AZB25" s="2858"/>
      <c r="AZC25" s="2858"/>
      <c r="AZD25" s="2858"/>
      <c r="AZE25" s="2858"/>
      <c r="AZF25" s="2858"/>
      <c r="AZG25" s="2858"/>
      <c r="AZH25" s="2858"/>
      <c r="AZI25" s="2858"/>
      <c r="AZJ25" s="2858"/>
      <c r="AZK25" s="2858"/>
      <c r="AZL25" s="2858"/>
      <c r="AZM25" s="2858"/>
      <c r="AZN25" s="2858"/>
      <c r="AZO25" s="2858"/>
      <c r="AZP25" s="2858"/>
      <c r="AZQ25" s="2858"/>
      <c r="AZR25" s="2858"/>
      <c r="AZS25" s="2858"/>
      <c r="AZT25" s="2858"/>
      <c r="AZU25" s="2858"/>
      <c r="AZV25" s="2858"/>
      <c r="AZW25" s="2858"/>
      <c r="AZX25" s="2858"/>
      <c r="AZY25" s="2858"/>
      <c r="AZZ25" s="2858"/>
      <c r="BAA25" s="2858"/>
      <c r="BAB25" s="2858"/>
      <c r="BAC25" s="2858"/>
      <c r="BAD25" s="2858"/>
      <c r="BAE25" s="2858"/>
      <c r="BAF25" s="2858"/>
      <c r="BAG25" s="2858"/>
      <c r="BAH25" s="2858"/>
      <c r="BAI25" s="2858"/>
      <c r="BAJ25" s="2858"/>
      <c r="BAK25" s="2858"/>
      <c r="BAL25" s="2858"/>
      <c r="BAM25" s="2858"/>
      <c r="BAN25" s="2858"/>
      <c r="BAO25" s="2858"/>
      <c r="BAP25" s="2858"/>
      <c r="BAQ25" s="2858"/>
      <c r="BAR25" s="2858"/>
      <c r="BAS25" s="2858"/>
      <c r="BAT25" s="2858"/>
      <c r="BAU25" s="2858"/>
      <c r="BAV25" s="2858"/>
      <c r="BAW25" s="2858"/>
      <c r="BAX25" s="2858"/>
      <c r="BAY25" s="2858"/>
      <c r="BAZ25" s="2858"/>
      <c r="BBA25" s="2858"/>
      <c r="BBB25" s="2858"/>
      <c r="BBC25" s="2858"/>
      <c r="BBD25" s="2858"/>
      <c r="BBE25" s="2858"/>
      <c r="BBF25" s="2858"/>
      <c r="BBG25" s="2858"/>
      <c r="BBH25" s="2858"/>
      <c r="BBI25" s="2858"/>
      <c r="BBJ25" s="2858"/>
      <c r="BBK25" s="2858"/>
      <c r="BBL25" s="2858"/>
      <c r="BBM25" s="2858"/>
      <c r="BBN25" s="2858"/>
      <c r="BBO25" s="2858"/>
      <c r="BBP25" s="2858"/>
      <c r="BBQ25" s="2858"/>
      <c r="BBR25" s="2858"/>
      <c r="BBS25" s="2858"/>
      <c r="BBT25" s="2858"/>
      <c r="BBU25" s="2858"/>
      <c r="BBV25" s="2858"/>
      <c r="BBW25" s="2858"/>
      <c r="BBX25" s="2858"/>
      <c r="BBY25" s="2858"/>
      <c r="BBZ25" s="2858"/>
      <c r="BCA25" s="2858"/>
      <c r="BCB25" s="2858"/>
      <c r="BCC25" s="2858"/>
      <c r="BCD25" s="2858"/>
      <c r="BCE25" s="2858"/>
      <c r="BCF25" s="2858"/>
      <c r="BCG25" s="2858"/>
      <c r="BCH25" s="2858"/>
      <c r="BCI25" s="2858"/>
      <c r="BCJ25" s="2858"/>
      <c r="BCK25" s="2858"/>
      <c r="BCL25" s="2858"/>
      <c r="BCM25" s="2858"/>
      <c r="BCN25" s="2858"/>
      <c r="BCO25" s="2858"/>
      <c r="BCP25" s="2858"/>
      <c r="BCQ25" s="2858"/>
      <c r="BCR25" s="2858"/>
      <c r="BCS25" s="2858"/>
      <c r="BCT25" s="2858"/>
      <c r="BCU25" s="2858"/>
      <c r="BCV25" s="2858"/>
      <c r="BCW25" s="2858"/>
      <c r="BCX25" s="2858"/>
      <c r="BCY25" s="2858"/>
      <c r="BCZ25" s="2858"/>
      <c r="BDA25" s="2858"/>
      <c r="BDB25" s="2858"/>
      <c r="BDC25" s="2858"/>
      <c r="BDD25" s="2858"/>
      <c r="BDE25" s="2858"/>
      <c r="BDF25" s="2858"/>
      <c r="BDG25" s="2858"/>
      <c r="BDH25" s="2858"/>
      <c r="BDI25" s="2858"/>
      <c r="BDJ25" s="2858"/>
      <c r="BDK25" s="2858"/>
      <c r="BDL25" s="2858"/>
      <c r="BDM25" s="2858"/>
      <c r="BDN25" s="2858"/>
      <c r="BDO25" s="2858"/>
      <c r="BDP25" s="2858"/>
      <c r="BDQ25" s="2858"/>
      <c r="BDR25" s="2858"/>
      <c r="BDS25" s="2858"/>
      <c r="BDT25" s="2858"/>
      <c r="BDU25" s="2858"/>
      <c r="BDV25" s="2858"/>
      <c r="BDW25" s="2858"/>
      <c r="BDX25" s="2858"/>
      <c r="BDY25" s="2858"/>
      <c r="BDZ25" s="2858"/>
      <c r="BEA25" s="2858"/>
      <c r="BEB25" s="2858"/>
      <c r="BEC25" s="2858"/>
      <c r="BED25" s="2858"/>
      <c r="BEE25" s="2858"/>
      <c r="BEF25" s="2858"/>
      <c r="BEG25" s="2858"/>
      <c r="BEH25" s="2858"/>
      <c r="BEI25" s="2858"/>
      <c r="BEJ25" s="2858"/>
      <c r="BEK25" s="2858"/>
      <c r="BEL25" s="2858"/>
      <c r="BEM25" s="2858"/>
      <c r="BEN25" s="2858"/>
      <c r="BEO25" s="2858"/>
      <c r="BEP25" s="2858"/>
      <c r="BEQ25" s="2858"/>
      <c r="BER25" s="2858"/>
      <c r="BES25" s="2858"/>
      <c r="BET25" s="2858"/>
      <c r="BEU25" s="2858"/>
      <c r="BEV25" s="2858"/>
      <c r="BEW25" s="2858"/>
      <c r="BEX25" s="2858"/>
      <c r="BEY25" s="2858"/>
      <c r="BEZ25" s="2858"/>
      <c r="BFA25" s="2858"/>
      <c r="BFB25" s="2858"/>
      <c r="BFC25" s="2858"/>
      <c r="BFD25" s="2858"/>
      <c r="BFE25" s="2858"/>
      <c r="BFF25" s="2858"/>
      <c r="BFG25" s="2858"/>
      <c r="BFH25" s="2858"/>
      <c r="BFI25" s="2858"/>
      <c r="BFJ25" s="2858"/>
      <c r="BFK25" s="2858"/>
      <c r="BFL25" s="2858"/>
      <c r="BFM25" s="2858"/>
      <c r="BFN25" s="2858"/>
      <c r="BFO25" s="2858"/>
      <c r="BFP25" s="2858"/>
      <c r="BFQ25" s="2858"/>
      <c r="BFR25" s="2858"/>
      <c r="BFS25" s="2858"/>
      <c r="BFT25" s="2858"/>
      <c r="BFU25" s="2858"/>
      <c r="BFV25" s="2858"/>
      <c r="BFW25" s="2858"/>
      <c r="BFX25" s="2858"/>
      <c r="BFY25" s="2858"/>
      <c r="BFZ25" s="2858"/>
      <c r="BGA25" s="2858"/>
      <c r="BGB25" s="2858"/>
      <c r="BGC25" s="2858"/>
      <c r="BGD25" s="2858"/>
      <c r="BGE25" s="2858"/>
      <c r="BGF25" s="2858"/>
      <c r="BGG25" s="2858"/>
      <c r="BGH25" s="2858"/>
      <c r="BGI25" s="2858"/>
      <c r="BGJ25" s="2858"/>
      <c r="BGK25" s="2858"/>
      <c r="BGL25" s="2858"/>
      <c r="BGM25" s="2858"/>
      <c r="BGN25" s="2858"/>
      <c r="BGO25" s="2858"/>
      <c r="BGP25" s="2858"/>
      <c r="BGQ25" s="2858"/>
      <c r="BGR25" s="2858"/>
      <c r="BGS25" s="2858"/>
      <c r="BGT25" s="2858"/>
      <c r="BGU25" s="2858"/>
      <c r="BGV25" s="2858"/>
      <c r="BGW25" s="2858"/>
      <c r="BGX25" s="2858"/>
      <c r="BGY25" s="2858"/>
      <c r="BGZ25" s="2858"/>
      <c r="BHA25" s="2858"/>
      <c r="BHB25" s="2858"/>
      <c r="BHC25" s="2858"/>
      <c r="BHD25" s="2858"/>
      <c r="BHE25" s="2858"/>
      <c r="BHF25" s="2858"/>
      <c r="BHG25" s="2858"/>
      <c r="BHH25" s="2858"/>
      <c r="BHI25" s="2858"/>
      <c r="BHJ25" s="2858"/>
      <c r="BHK25" s="2858"/>
      <c r="BHL25" s="2858"/>
      <c r="BHM25" s="2858"/>
      <c r="BHN25" s="2858"/>
      <c r="BHO25" s="2858"/>
      <c r="BHP25" s="2858"/>
      <c r="BHQ25" s="2858"/>
      <c r="BHR25" s="2858"/>
      <c r="BHS25" s="2858"/>
      <c r="BHT25" s="2858"/>
      <c r="BHU25" s="2858"/>
      <c r="BHV25" s="2858"/>
      <c r="BHW25" s="2858"/>
      <c r="BHX25" s="2858"/>
      <c r="BHY25" s="2858"/>
      <c r="BHZ25" s="2858"/>
      <c r="BIA25" s="2858"/>
      <c r="BIB25" s="2858"/>
      <c r="BIC25" s="2858"/>
      <c r="BID25" s="2858"/>
      <c r="BIE25" s="2858"/>
      <c r="BIF25" s="2858"/>
      <c r="BIG25" s="2858"/>
      <c r="BIH25" s="2858"/>
      <c r="BII25" s="2858"/>
      <c r="BIJ25" s="2858"/>
      <c r="BIK25" s="2858"/>
      <c r="BIL25" s="2858"/>
      <c r="BIM25" s="2858"/>
      <c r="BIN25" s="2858"/>
      <c r="BIO25" s="2858"/>
      <c r="BIP25" s="2858"/>
      <c r="BIQ25" s="2858"/>
      <c r="BIR25" s="2858"/>
      <c r="BIS25" s="2858"/>
      <c r="BIT25" s="2858"/>
      <c r="BIU25" s="2858"/>
      <c r="BIV25" s="2858"/>
      <c r="BIW25" s="2858"/>
      <c r="BIX25" s="2858"/>
      <c r="BIY25" s="2858"/>
      <c r="BIZ25" s="2858"/>
      <c r="BJA25" s="2858"/>
      <c r="BJB25" s="2858"/>
      <c r="BJC25" s="2858"/>
      <c r="BJD25" s="2858"/>
      <c r="BJE25" s="2858"/>
      <c r="BJF25" s="2858"/>
      <c r="BJG25" s="2858"/>
      <c r="BJH25" s="2858"/>
      <c r="BJI25" s="2858"/>
      <c r="BJJ25" s="2858"/>
      <c r="BJK25" s="2858"/>
      <c r="BJL25" s="2858"/>
      <c r="BJM25" s="2858"/>
      <c r="BJN25" s="2858"/>
      <c r="BJO25" s="2858"/>
      <c r="BJP25" s="2858"/>
      <c r="BJQ25" s="2858"/>
      <c r="BJR25" s="2858"/>
      <c r="BJS25" s="2858"/>
      <c r="BJT25" s="2858"/>
      <c r="BJU25" s="2858"/>
      <c r="BJV25" s="2858"/>
      <c r="BJW25" s="2858"/>
      <c r="BJX25" s="2858"/>
      <c r="BJY25" s="2858"/>
      <c r="BJZ25" s="2858"/>
      <c r="BKA25" s="2858"/>
      <c r="BKB25" s="2858"/>
      <c r="BKC25" s="2858"/>
      <c r="BKD25" s="2858"/>
      <c r="BKE25" s="2858"/>
      <c r="BKF25" s="2858"/>
      <c r="BKG25" s="2858"/>
      <c r="BKH25" s="2858"/>
      <c r="BKI25" s="2858"/>
      <c r="BKJ25" s="2858"/>
      <c r="BKK25" s="2858"/>
      <c r="BKL25" s="2858"/>
      <c r="BKM25" s="2858"/>
      <c r="BKN25" s="2858"/>
      <c r="BKO25" s="2858"/>
      <c r="BKP25" s="2858"/>
      <c r="BKQ25" s="2858"/>
      <c r="BKR25" s="2858"/>
      <c r="BKS25" s="2858"/>
      <c r="BKT25" s="2858"/>
      <c r="BKU25" s="2858"/>
      <c r="BKV25" s="2858"/>
      <c r="BKW25" s="2858"/>
      <c r="BKX25" s="2858"/>
      <c r="BKY25" s="2858"/>
      <c r="BKZ25" s="2858"/>
      <c r="BLA25" s="2858"/>
      <c r="BLB25" s="2858"/>
      <c r="BLC25" s="2858"/>
      <c r="BLD25" s="2858"/>
      <c r="BLE25" s="2858"/>
      <c r="BLF25" s="2858"/>
      <c r="BLG25" s="2858"/>
      <c r="BLH25" s="2858"/>
      <c r="BLI25" s="2858"/>
      <c r="BLJ25" s="2858"/>
      <c r="BLK25" s="2858"/>
      <c r="BLL25" s="2858"/>
      <c r="BLM25" s="2858"/>
      <c r="BLN25" s="2858"/>
      <c r="BLO25" s="2858"/>
      <c r="BLP25" s="2858"/>
      <c r="BLQ25" s="2858"/>
      <c r="BLR25" s="2858"/>
      <c r="BLS25" s="2858"/>
      <c r="BLT25" s="2858"/>
      <c r="BLU25" s="2858"/>
      <c r="BLV25" s="2858"/>
      <c r="BLW25" s="2858"/>
      <c r="BLX25" s="2858"/>
      <c r="BLY25" s="2858"/>
      <c r="BLZ25" s="2858"/>
      <c r="BMA25" s="2858"/>
      <c r="BMB25" s="2858"/>
      <c r="BMC25" s="2858"/>
      <c r="BMD25" s="2858"/>
      <c r="BME25" s="2858"/>
      <c r="BMF25" s="2858"/>
      <c r="BMG25" s="2858"/>
      <c r="BMH25" s="2858"/>
      <c r="BMI25" s="2858"/>
      <c r="BMJ25" s="2858"/>
      <c r="BMK25" s="2858"/>
      <c r="BML25" s="2858"/>
      <c r="BMM25" s="2858"/>
      <c r="BMN25" s="2858"/>
      <c r="BMO25" s="2858"/>
      <c r="BMP25" s="2858"/>
      <c r="BMQ25" s="2858"/>
      <c r="BMR25" s="2858"/>
      <c r="BMS25" s="2858"/>
      <c r="BMT25" s="2858"/>
      <c r="BMU25" s="2858"/>
      <c r="BMV25" s="2858"/>
      <c r="BMW25" s="2858"/>
      <c r="BMX25" s="2858"/>
      <c r="BMY25" s="2858"/>
      <c r="BMZ25" s="2858"/>
      <c r="BNA25" s="2858"/>
      <c r="BNB25" s="2858"/>
      <c r="BNC25" s="2858"/>
      <c r="BND25" s="2858"/>
      <c r="BNE25" s="2858"/>
      <c r="BNF25" s="2858"/>
      <c r="BNG25" s="2858"/>
      <c r="BNH25" s="2858"/>
      <c r="BNI25" s="2858"/>
      <c r="BNJ25" s="2858"/>
      <c r="BNK25" s="2858"/>
      <c r="BNL25" s="2858"/>
      <c r="BNM25" s="2858"/>
      <c r="BNN25" s="2858"/>
      <c r="BNO25" s="2858"/>
      <c r="BNP25" s="2858"/>
      <c r="BNQ25" s="2858"/>
      <c r="BNR25" s="2858"/>
      <c r="BNS25" s="2858"/>
      <c r="BNT25" s="2858"/>
      <c r="BNU25" s="2858"/>
      <c r="BNV25" s="2858"/>
      <c r="BNW25" s="2858"/>
      <c r="BNX25" s="2858"/>
      <c r="BNY25" s="2858"/>
      <c r="BNZ25" s="2858"/>
      <c r="BOA25" s="2858"/>
      <c r="BOB25" s="2858"/>
      <c r="BOC25" s="2858"/>
      <c r="BOD25" s="2858"/>
      <c r="BOE25" s="2858"/>
      <c r="BOF25" s="2858"/>
      <c r="BOG25" s="2858"/>
      <c r="BOH25" s="2858"/>
      <c r="BOI25" s="2858"/>
      <c r="BOJ25" s="2858"/>
      <c r="BOK25" s="2858"/>
      <c r="BOL25" s="2858"/>
      <c r="BOM25" s="2858"/>
      <c r="BON25" s="2858"/>
      <c r="BOO25" s="2858"/>
      <c r="BOP25" s="2858"/>
      <c r="BOQ25" s="2858"/>
      <c r="BOR25" s="2858"/>
      <c r="BOS25" s="2858"/>
      <c r="BOT25" s="2858"/>
      <c r="BOU25" s="2858"/>
      <c r="BOV25" s="2858"/>
      <c r="BOW25" s="2858"/>
      <c r="BOX25" s="2858"/>
      <c r="BOY25" s="2858"/>
      <c r="BOZ25" s="2858"/>
      <c r="BPA25" s="2858"/>
      <c r="BPB25" s="2858"/>
      <c r="BPC25" s="2858"/>
      <c r="BPD25" s="2858"/>
      <c r="BPE25" s="2858"/>
      <c r="BPF25" s="2858"/>
      <c r="BPG25" s="2858"/>
      <c r="BPH25" s="2858"/>
      <c r="BPI25" s="2858"/>
      <c r="BPJ25" s="2858"/>
      <c r="BPK25" s="2858"/>
      <c r="BPL25" s="2858"/>
      <c r="BPM25" s="2858"/>
      <c r="BPN25" s="2858"/>
      <c r="BPO25" s="2858"/>
      <c r="BPP25" s="2858"/>
      <c r="BPQ25" s="2858"/>
      <c r="BPR25" s="2858"/>
      <c r="BPS25" s="2858"/>
      <c r="BPT25" s="2858"/>
      <c r="BPU25" s="2858"/>
      <c r="BPV25" s="2858"/>
      <c r="BPW25" s="2858"/>
      <c r="BPX25" s="2858"/>
      <c r="BPY25" s="2858"/>
      <c r="BPZ25" s="2858"/>
      <c r="BQA25" s="2858"/>
      <c r="BQB25" s="2858"/>
      <c r="BQC25" s="2858"/>
      <c r="BQD25" s="2858"/>
      <c r="BQE25" s="2858"/>
      <c r="BQF25" s="2858"/>
      <c r="BQG25" s="2858"/>
      <c r="BQH25" s="2858"/>
      <c r="BQI25" s="2858"/>
      <c r="BQJ25" s="2858"/>
      <c r="BQK25" s="2858"/>
      <c r="BQL25" s="2858"/>
      <c r="BQM25" s="2858"/>
      <c r="BQN25" s="2858"/>
      <c r="BQO25" s="2858"/>
      <c r="BQP25" s="2858"/>
      <c r="BQQ25" s="2858"/>
      <c r="BQR25" s="2858"/>
      <c r="BQS25" s="2858"/>
      <c r="BQT25" s="2858"/>
      <c r="BQU25" s="2858"/>
      <c r="BQV25" s="2858"/>
      <c r="BQW25" s="2858"/>
      <c r="BQX25" s="2858"/>
      <c r="BQY25" s="2858"/>
      <c r="BQZ25" s="2858"/>
      <c r="BRA25" s="2858"/>
      <c r="BRB25" s="2858"/>
      <c r="BRC25" s="2858"/>
      <c r="BRD25" s="2858"/>
      <c r="BRE25" s="2858"/>
      <c r="BRF25" s="2858"/>
      <c r="BRG25" s="2858"/>
      <c r="BRH25" s="2858"/>
      <c r="BRI25" s="2858"/>
      <c r="BRJ25" s="2858"/>
      <c r="BRK25" s="2858"/>
      <c r="BRL25" s="2858"/>
      <c r="BRM25" s="2858"/>
      <c r="BRN25" s="2858"/>
      <c r="BRO25" s="2858"/>
      <c r="BRP25" s="2858"/>
      <c r="BRQ25" s="2858"/>
      <c r="BRR25" s="2858"/>
      <c r="BRS25" s="2858"/>
      <c r="BRT25" s="2858"/>
      <c r="BRU25" s="2858"/>
      <c r="BRV25" s="2858"/>
      <c r="BRW25" s="2858"/>
      <c r="BRX25" s="2858"/>
      <c r="BRY25" s="2858"/>
      <c r="BRZ25" s="2858"/>
      <c r="BSA25" s="2858"/>
      <c r="BSB25" s="2858"/>
      <c r="BSC25" s="2858"/>
      <c r="BSD25" s="2858"/>
      <c r="BSE25" s="2858"/>
      <c r="BSF25" s="2858"/>
      <c r="BSG25" s="2858"/>
      <c r="BSH25" s="2858"/>
      <c r="BSI25" s="2858"/>
      <c r="BSJ25" s="2858"/>
      <c r="BSK25" s="2858"/>
      <c r="BSL25" s="2858"/>
      <c r="BSM25" s="2858"/>
      <c r="BSN25" s="2858"/>
      <c r="BSO25" s="2858"/>
      <c r="BSP25" s="2858"/>
      <c r="BSQ25" s="2858"/>
      <c r="BSR25" s="2858"/>
      <c r="BSS25" s="2858"/>
      <c r="BST25" s="2858"/>
      <c r="BSU25" s="2858"/>
      <c r="BSV25" s="2858"/>
      <c r="BSW25" s="2858"/>
      <c r="BSX25" s="2858"/>
      <c r="BSY25" s="2858"/>
      <c r="BSZ25" s="2858"/>
      <c r="BTA25" s="2858"/>
      <c r="BTB25" s="2858"/>
      <c r="BTC25" s="2858"/>
      <c r="BTD25" s="2858"/>
      <c r="BTE25" s="2858"/>
      <c r="BTF25" s="2858"/>
      <c r="BTG25" s="2858"/>
      <c r="BTH25" s="2858"/>
      <c r="BTI25" s="2858"/>
      <c r="BTJ25" s="2858"/>
      <c r="BTK25" s="2858"/>
      <c r="BTL25" s="2858"/>
      <c r="BTM25" s="2858"/>
      <c r="BTN25" s="2858"/>
      <c r="BTO25" s="2858"/>
      <c r="BTP25" s="2858"/>
      <c r="BTQ25" s="2858"/>
      <c r="BTR25" s="2858"/>
      <c r="BTS25" s="2858"/>
      <c r="BTT25" s="2858"/>
      <c r="BTU25" s="2858"/>
      <c r="BTV25" s="2858"/>
      <c r="BTW25" s="2858"/>
      <c r="BTX25" s="2858"/>
      <c r="BTY25" s="2858"/>
      <c r="BTZ25" s="2858"/>
      <c r="BUA25" s="2858"/>
      <c r="BUB25" s="2858"/>
      <c r="BUC25" s="2858"/>
      <c r="BUD25" s="2858"/>
      <c r="BUE25" s="2858"/>
      <c r="BUF25" s="2858"/>
      <c r="BUG25" s="2858"/>
      <c r="BUH25" s="2858"/>
      <c r="BUI25" s="2858"/>
      <c r="BUJ25" s="2858"/>
      <c r="BUK25" s="2858"/>
      <c r="BUL25" s="2858"/>
      <c r="BUM25" s="2858"/>
      <c r="BUN25" s="2858"/>
      <c r="BUO25" s="2858"/>
      <c r="BUP25" s="2858"/>
      <c r="BUQ25" s="2858"/>
      <c r="BUR25" s="2858"/>
      <c r="BUS25" s="2858"/>
      <c r="BUT25" s="2858"/>
      <c r="BUU25" s="2858"/>
      <c r="BUV25" s="2858"/>
      <c r="BUW25" s="2858"/>
      <c r="BUX25" s="2858"/>
      <c r="BUY25" s="2858"/>
      <c r="BUZ25" s="2858"/>
      <c r="BVA25" s="2858"/>
      <c r="BVB25" s="2858"/>
      <c r="BVC25" s="2858"/>
      <c r="BVD25" s="2858"/>
      <c r="BVE25" s="2858"/>
      <c r="BVF25" s="2858"/>
      <c r="BVG25" s="2858"/>
      <c r="BVH25" s="2858"/>
      <c r="BVI25" s="2858"/>
      <c r="BVJ25" s="2858"/>
      <c r="BVK25" s="2858"/>
      <c r="BVL25" s="2858"/>
      <c r="BVM25" s="2858"/>
      <c r="BVN25" s="2858"/>
      <c r="BVO25" s="2858"/>
      <c r="BVP25" s="2858"/>
      <c r="BVQ25" s="2858"/>
      <c r="BVR25" s="2858"/>
      <c r="BVS25" s="2858"/>
      <c r="BVT25" s="2858"/>
      <c r="BVU25" s="2858"/>
      <c r="BVV25" s="2858"/>
      <c r="BVW25" s="2858"/>
      <c r="BVX25" s="2858"/>
      <c r="BVY25" s="2858"/>
      <c r="BVZ25" s="2858"/>
      <c r="BWA25" s="2858"/>
      <c r="BWB25" s="2858"/>
      <c r="BWC25" s="2858"/>
      <c r="BWD25" s="2858"/>
      <c r="BWE25" s="2858"/>
      <c r="BWF25" s="2858"/>
      <c r="BWG25" s="2858"/>
      <c r="BWH25" s="2858"/>
      <c r="BWI25" s="2858"/>
      <c r="BWJ25" s="2858"/>
      <c r="BWK25" s="2858"/>
      <c r="BWL25" s="2858"/>
      <c r="BWM25" s="2858"/>
      <c r="BWN25" s="2858"/>
      <c r="BWO25" s="2858"/>
      <c r="BWP25" s="2858"/>
      <c r="BWQ25" s="2858"/>
      <c r="BWR25" s="2858"/>
      <c r="BWS25" s="2858"/>
      <c r="BWT25" s="2858"/>
      <c r="BWU25" s="2858"/>
      <c r="BWV25" s="2858"/>
      <c r="BWW25" s="2858"/>
      <c r="BWX25" s="2858"/>
      <c r="BWY25" s="2858"/>
      <c r="BWZ25" s="2858"/>
      <c r="BXA25" s="2858"/>
      <c r="BXB25" s="2858"/>
      <c r="BXC25" s="2858"/>
      <c r="BXD25" s="2858"/>
      <c r="BXE25" s="2858"/>
      <c r="BXF25" s="2858"/>
      <c r="BXG25" s="2858"/>
      <c r="BXH25" s="2858"/>
      <c r="BXI25" s="2858"/>
      <c r="BXJ25" s="2858"/>
      <c r="BXK25" s="2858"/>
      <c r="BXL25" s="2858"/>
      <c r="BXM25" s="2858"/>
      <c r="BXN25" s="2858"/>
      <c r="BXO25" s="2858"/>
      <c r="BXP25" s="2858"/>
      <c r="BXQ25" s="2858"/>
      <c r="BXR25" s="2858"/>
      <c r="BXS25" s="2858"/>
      <c r="BXT25" s="2858"/>
      <c r="BXU25" s="2858"/>
      <c r="BXV25" s="2858"/>
      <c r="BXW25" s="2858"/>
      <c r="BXX25" s="2858"/>
      <c r="BXY25" s="2858"/>
      <c r="BXZ25" s="2858"/>
      <c r="BYA25" s="2858"/>
      <c r="BYB25" s="2858"/>
      <c r="BYC25" s="2858"/>
      <c r="BYD25" s="2858"/>
      <c r="BYE25" s="2858"/>
      <c r="BYF25" s="2858"/>
      <c r="BYG25" s="2858"/>
      <c r="BYH25" s="2858"/>
      <c r="BYI25" s="2858"/>
      <c r="BYJ25" s="2858"/>
      <c r="BYK25" s="2858"/>
      <c r="BYL25" s="2858"/>
      <c r="BYM25" s="2858"/>
      <c r="BYN25" s="2858"/>
      <c r="BYO25" s="2858"/>
      <c r="BYP25" s="2858"/>
      <c r="BYQ25" s="2858"/>
      <c r="BYR25" s="2858"/>
      <c r="BYS25" s="2858"/>
      <c r="BYT25" s="2858"/>
      <c r="BYU25" s="2858"/>
      <c r="BYV25" s="2858"/>
      <c r="BYW25" s="2858"/>
      <c r="BYX25" s="2858"/>
      <c r="BYY25" s="2858"/>
      <c r="BYZ25" s="2858"/>
      <c r="BZA25" s="2858"/>
      <c r="BZB25" s="2858"/>
      <c r="BZC25" s="2858"/>
      <c r="BZD25" s="2858"/>
      <c r="BZE25" s="2858"/>
      <c r="BZF25" s="2858"/>
      <c r="BZG25" s="2858"/>
      <c r="BZH25" s="2858"/>
      <c r="BZI25" s="2858"/>
      <c r="BZJ25" s="2858"/>
      <c r="BZK25" s="2858"/>
      <c r="BZL25" s="2858"/>
      <c r="BZM25" s="2858"/>
      <c r="BZN25" s="2858"/>
      <c r="BZO25" s="2858"/>
      <c r="BZP25" s="2858"/>
      <c r="BZQ25" s="2858"/>
      <c r="BZR25" s="2858"/>
      <c r="BZS25" s="2858"/>
      <c r="BZT25" s="2858"/>
      <c r="BZU25" s="2858"/>
      <c r="BZV25" s="2858"/>
      <c r="BZW25" s="2858"/>
      <c r="BZX25" s="2858"/>
      <c r="BZY25" s="2858"/>
      <c r="BZZ25" s="2858"/>
      <c r="CAA25" s="2858"/>
      <c r="CAB25" s="2858"/>
      <c r="CAC25" s="2858"/>
      <c r="CAD25" s="2858"/>
      <c r="CAE25" s="2858"/>
      <c r="CAF25" s="2858"/>
      <c r="CAG25" s="2858"/>
      <c r="CAH25" s="2858"/>
      <c r="CAI25" s="2858"/>
      <c r="CAJ25" s="2858"/>
      <c r="CAK25" s="2858"/>
      <c r="CAL25" s="2858"/>
      <c r="CAM25" s="2858"/>
      <c r="CAN25" s="2858"/>
      <c r="CAO25" s="2858"/>
      <c r="CAP25" s="2858"/>
      <c r="CAQ25" s="2858"/>
      <c r="CAR25" s="2858"/>
      <c r="CAS25" s="2858"/>
      <c r="CAT25" s="2858"/>
      <c r="CAU25" s="2858"/>
      <c r="CAV25" s="2858"/>
      <c r="CAW25" s="2858"/>
      <c r="CAX25" s="2858"/>
      <c r="CAY25" s="2858"/>
      <c r="CAZ25" s="2858"/>
      <c r="CBA25" s="2858"/>
      <c r="CBB25" s="2858"/>
      <c r="CBC25" s="2858"/>
      <c r="CBD25" s="2858"/>
      <c r="CBE25" s="2858"/>
      <c r="CBF25" s="2858"/>
      <c r="CBG25" s="2858"/>
      <c r="CBH25" s="2858"/>
      <c r="CBI25" s="2858"/>
      <c r="CBJ25" s="2858"/>
      <c r="CBK25" s="2858"/>
      <c r="CBL25" s="2858"/>
      <c r="CBM25" s="2858"/>
      <c r="CBN25" s="2858"/>
      <c r="CBO25" s="2858"/>
      <c r="CBP25" s="2858"/>
      <c r="CBQ25" s="2858"/>
      <c r="CBR25" s="2858"/>
      <c r="CBS25" s="2858"/>
      <c r="CBT25" s="2858"/>
      <c r="CBU25" s="2858"/>
      <c r="CBV25" s="2858"/>
      <c r="CBW25" s="2858"/>
      <c r="CBX25" s="2858"/>
      <c r="CBY25" s="2858"/>
      <c r="CBZ25" s="2858"/>
      <c r="CCA25" s="2858"/>
      <c r="CCB25" s="2858"/>
      <c r="CCC25" s="2858"/>
      <c r="CCD25" s="2858"/>
      <c r="CCE25" s="2858"/>
      <c r="CCF25" s="2858"/>
      <c r="CCG25" s="2858"/>
      <c r="CCH25" s="2858"/>
      <c r="CCI25" s="2858"/>
      <c r="CCJ25" s="2858"/>
      <c r="CCK25" s="2858"/>
      <c r="CCL25" s="2858"/>
      <c r="CCM25" s="2858"/>
      <c r="CCN25" s="2858"/>
      <c r="CCO25" s="2858"/>
      <c r="CCP25" s="2858"/>
      <c r="CCQ25" s="2858"/>
      <c r="CCR25" s="2858"/>
      <c r="CCS25" s="2858"/>
      <c r="CCT25" s="2858"/>
      <c r="CCU25" s="2858"/>
      <c r="CCV25" s="2858"/>
      <c r="CCW25" s="2858"/>
      <c r="CCX25" s="2858"/>
      <c r="CCY25" s="2858"/>
      <c r="CCZ25" s="2858"/>
      <c r="CDA25" s="2858"/>
      <c r="CDB25" s="2858"/>
      <c r="CDC25" s="2858"/>
      <c r="CDD25" s="2858"/>
      <c r="CDE25" s="2858"/>
      <c r="CDF25" s="2858"/>
      <c r="CDG25" s="2858"/>
      <c r="CDH25" s="2858"/>
      <c r="CDI25" s="2858"/>
      <c r="CDJ25" s="2858"/>
      <c r="CDK25" s="2858"/>
      <c r="CDL25" s="2858"/>
      <c r="CDM25" s="2858"/>
      <c r="CDN25" s="2858"/>
      <c r="CDO25" s="2858"/>
      <c r="CDP25" s="2858"/>
      <c r="CDQ25" s="2858"/>
      <c r="CDR25" s="2858"/>
      <c r="CDS25" s="2858"/>
      <c r="CDT25" s="2858"/>
      <c r="CDU25" s="2858"/>
      <c r="CDV25" s="2858"/>
      <c r="CDW25" s="2858"/>
      <c r="CDX25" s="2858"/>
      <c r="CDY25" s="2858"/>
      <c r="CDZ25" s="2858"/>
      <c r="CEA25" s="2858"/>
      <c r="CEB25" s="2858"/>
      <c r="CEC25" s="2858"/>
      <c r="CED25" s="2858"/>
      <c r="CEE25" s="2858"/>
      <c r="CEF25" s="2858"/>
      <c r="CEG25" s="2858"/>
      <c r="CEH25" s="2858"/>
      <c r="CEI25" s="2858"/>
      <c r="CEJ25" s="2858"/>
      <c r="CEK25" s="2858"/>
      <c r="CEL25" s="2858"/>
      <c r="CEM25" s="2858"/>
      <c r="CEN25" s="2858"/>
      <c r="CEO25" s="2858"/>
      <c r="CEP25" s="2858"/>
      <c r="CEQ25" s="2858"/>
      <c r="CER25" s="2858"/>
      <c r="CES25" s="2858"/>
      <c r="CET25" s="2858"/>
      <c r="CEU25" s="2858"/>
      <c r="CEV25" s="2858"/>
      <c r="CEW25" s="2858"/>
      <c r="CEX25" s="2858"/>
      <c r="CEY25" s="2858"/>
      <c r="CEZ25" s="2858"/>
      <c r="CFA25" s="2858"/>
      <c r="CFB25" s="2858"/>
      <c r="CFC25" s="2858"/>
      <c r="CFD25" s="2858"/>
      <c r="CFE25" s="2858"/>
      <c r="CFF25" s="2858"/>
      <c r="CFG25" s="2858"/>
      <c r="CFH25" s="2858"/>
      <c r="CFI25" s="2858"/>
      <c r="CFJ25" s="2858"/>
      <c r="CFK25" s="2858"/>
      <c r="CFL25" s="2858"/>
      <c r="CFM25" s="2858"/>
      <c r="CFN25" s="2858"/>
      <c r="CFO25" s="2858"/>
      <c r="CFP25" s="2858"/>
      <c r="CFQ25" s="2858"/>
      <c r="CFR25" s="2858"/>
      <c r="CFS25" s="2858"/>
      <c r="CFT25" s="2858"/>
      <c r="CFU25" s="2858"/>
      <c r="CFV25" s="2858"/>
      <c r="CFW25" s="2858"/>
      <c r="CFX25" s="2858"/>
      <c r="CFY25" s="2858"/>
      <c r="CFZ25" s="2858"/>
      <c r="CGA25" s="2858"/>
      <c r="CGB25" s="2858"/>
      <c r="CGC25" s="2858"/>
      <c r="CGD25" s="2858"/>
      <c r="CGE25" s="2858"/>
      <c r="CGF25" s="2858"/>
      <c r="CGG25" s="2858"/>
      <c r="CGH25" s="2858"/>
      <c r="CGI25" s="2858"/>
      <c r="CGJ25" s="2858"/>
      <c r="CGK25" s="2858"/>
      <c r="CGL25" s="2858"/>
      <c r="CGM25" s="2858"/>
      <c r="CGN25" s="2858"/>
      <c r="CGO25" s="2858"/>
      <c r="CGP25" s="2858"/>
      <c r="CGQ25" s="2858"/>
      <c r="CGR25" s="2858"/>
      <c r="CGS25" s="2858"/>
      <c r="CGT25" s="2858"/>
      <c r="CGU25" s="2858"/>
      <c r="CGV25" s="2858"/>
      <c r="CGW25" s="2858"/>
      <c r="CGX25" s="2858"/>
      <c r="CGY25" s="2858"/>
      <c r="CGZ25" s="2858"/>
      <c r="CHA25" s="2858"/>
      <c r="CHB25" s="2858"/>
      <c r="CHC25" s="2858"/>
      <c r="CHD25" s="2858"/>
      <c r="CHE25" s="2858"/>
      <c r="CHF25" s="2858"/>
      <c r="CHG25" s="2858"/>
      <c r="CHH25" s="2858"/>
      <c r="CHI25" s="2858"/>
      <c r="CHJ25" s="2858"/>
      <c r="CHK25" s="2858"/>
      <c r="CHL25" s="2858"/>
      <c r="CHM25" s="2858"/>
      <c r="CHN25" s="2858"/>
      <c r="CHO25" s="2858"/>
      <c r="CHP25" s="2858"/>
      <c r="CHQ25" s="2858"/>
      <c r="CHR25" s="2858"/>
      <c r="CHS25" s="2858"/>
      <c r="CHT25" s="2858"/>
      <c r="CHU25" s="2858"/>
      <c r="CHV25" s="2858"/>
      <c r="CHW25" s="2858"/>
      <c r="CHX25" s="2858"/>
      <c r="CHY25" s="2858"/>
      <c r="CHZ25" s="2858"/>
      <c r="CIA25" s="2858"/>
      <c r="CIB25" s="2858"/>
      <c r="CIC25" s="2858"/>
      <c r="CID25" s="2858"/>
      <c r="CIE25" s="2858"/>
      <c r="CIF25" s="2858"/>
      <c r="CIG25" s="2858"/>
      <c r="CIH25" s="2858"/>
      <c r="CII25" s="2858"/>
      <c r="CIJ25" s="2858"/>
      <c r="CIK25" s="2858"/>
      <c r="CIL25" s="2858"/>
      <c r="CIM25" s="2858"/>
      <c r="CIN25" s="2858"/>
      <c r="CIO25" s="2858"/>
      <c r="CIP25" s="2858"/>
      <c r="CIQ25" s="2858"/>
      <c r="CIR25" s="2858"/>
      <c r="CIS25" s="2858"/>
      <c r="CIT25" s="2858"/>
      <c r="CIU25" s="2858"/>
      <c r="CIV25" s="2858"/>
      <c r="CIW25" s="2858"/>
      <c r="CIX25" s="2858"/>
      <c r="CIY25" s="2858"/>
      <c r="CIZ25" s="2858"/>
      <c r="CJA25" s="2858"/>
      <c r="CJB25" s="2858"/>
      <c r="CJC25" s="2858"/>
      <c r="CJD25" s="2858"/>
      <c r="CJE25" s="2858"/>
      <c r="CJF25" s="2858"/>
      <c r="CJG25" s="2858"/>
      <c r="CJH25" s="2858"/>
      <c r="CJI25" s="2858"/>
      <c r="CJJ25" s="2858"/>
      <c r="CJK25" s="2858"/>
      <c r="CJL25" s="2858"/>
      <c r="CJM25" s="2858"/>
      <c r="CJN25" s="2858"/>
      <c r="CJO25" s="2858"/>
      <c r="CJP25" s="2858"/>
      <c r="CJQ25" s="2858"/>
      <c r="CJR25" s="2858"/>
      <c r="CJS25" s="2858"/>
      <c r="CJT25" s="2858"/>
      <c r="CJU25" s="2858"/>
      <c r="CJV25" s="2858"/>
      <c r="CJW25" s="2858"/>
      <c r="CJX25" s="2858"/>
      <c r="CJY25" s="2858"/>
      <c r="CJZ25" s="2858"/>
      <c r="CKA25" s="2858"/>
      <c r="CKB25" s="2858"/>
      <c r="CKC25" s="2858"/>
      <c r="CKD25" s="2858"/>
      <c r="CKE25" s="2858"/>
      <c r="CKF25" s="2858"/>
      <c r="CKG25" s="2858"/>
      <c r="CKH25" s="2858"/>
      <c r="CKI25" s="2858"/>
      <c r="CKJ25" s="2858"/>
      <c r="CKK25" s="2858"/>
      <c r="CKL25" s="2858"/>
      <c r="CKM25" s="2858"/>
      <c r="CKN25" s="2858"/>
      <c r="CKO25" s="2858"/>
      <c r="CKP25" s="2858"/>
      <c r="CKQ25" s="2858"/>
      <c r="CKR25" s="2858"/>
      <c r="CKS25" s="2858"/>
      <c r="CKT25" s="2858"/>
      <c r="CKU25" s="2858"/>
      <c r="CKV25" s="2858"/>
      <c r="CKW25" s="2858"/>
      <c r="CKX25" s="2858"/>
      <c r="CKY25" s="2858"/>
      <c r="CKZ25" s="2858"/>
      <c r="CLA25" s="2858"/>
      <c r="CLB25" s="2858"/>
      <c r="CLC25" s="2858"/>
      <c r="CLD25" s="2858"/>
      <c r="CLE25" s="2858"/>
      <c r="CLF25" s="2858"/>
      <c r="CLG25" s="2858"/>
      <c r="CLH25" s="2858"/>
      <c r="CLI25" s="2858"/>
      <c r="CLJ25" s="2858"/>
      <c r="CLK25" s="2858"/>
      <c r="CLL25" s="2858"/>
      <c r="CLM25" s="2858"/>
      <c r="CLN25" s="2858"/>
      <c r="CLO25" s="2858"/>
      <c r="CLP25" s="2858"/>
      <c r="CLQ25" s="2858"/>
      <c r="CLR25" s="2858"/>
      <c r="CLS25" s="2858"/>
      <c r="CLT25" s="2858"/>
      <c r="CLU25" s="2858"/>
      <c r="CLV25" s="2858"/>
      <c r="CLW25" s="2858"/>
    </row>
    <row r="26" spans="1:2363" ht="15" customHeight="1" x14ac:dyDescent="0.25">
      <c r="A26" s="3860"/>
      <c r="B26" s="3873"/>
      <c r="C26" s="3219">
        <v>8</v>
      </c>
      <c r="D26" s="3586"/>
      <c r="E26" s="2726"/>
      <c r="F26" s="1799"/>
      <c r="G26" s="1800"/>
      <c r="H26" s="3213"/>
      <c r="I26" s="2008"/>
      <c r="J26" s="1805"/>
      <c r="K26" s="2979"/>
      <c r="L26" s="2980"/>
      <c r="M26" s="1817"/>
      <c r="N26" s="3264"/>
      <c r="O26" s="2000"/>
      <c r="P26" s="2115"/>
      <c r="Q26" s="2958"/>
      <c r="R26" s="2959"/>
      <c r="S26" s="2959"/>
      <c r="T26" s="2909"/>
      <c r="U26" s="2110"/>
      <c r="V26" s="2960"/>
      <c r="W26" s="2961"/>
      <c r="X26" s="2962"/>
      <c r="Y26" s="2929"/>
      <c r="Z26" s="3212"/>
      <c r="AA26" s="1851"/>
      <c r="AB26" s="1894"/>
      <c r="AC26" s="1966"/>
      <c r="AD26" s="1897"/>
      <c r="AE26" s="1897"/>
      <c r="AF26" s="1893"/>
      <c r="AG26" s="2874"/>
      <c r="AH26" s="2112"/>
      <c r="AI26" s="3424"/>
      <c r="AJ26" s="1851"/>
      <c r="AK26" s="2456"/>
      <c r="AL26" s="3265">
        <v>0</v>
      </c>
      <c r="AM26" s="1846">
        <v>0</v>
      </c>
      <c r="AN26" s="2131">
        <f>+AL26-AM26</f>
        <v>0</v>
      </c>
      <c r="AO26" s="2163"/>
      <c r="AP26" s="2182"/>
      <c r="AQ26" s="2182"/>
      <c r="AR26" s="3295"/>
      <c r="AS26" s="3256">
        <f t="shared" si="27"/>
        <v>0</v>
      </c>
      <c r="AT26" s="2507"/>
      <c r="AU26" s="1846"/>
      <c r="AV26" s="1846"/>
      <c r="AW26" s="2495">
        <f>+AU26+AV26</f>
        <v>0</v>
      </c>
      <c r="AX26" s="3299"/>
      <c r="AY26" s="3303"/>
      <c r="AZ26" s="2131"/>
      <c r="BA26" s="3093"/>
      <c r="BB26" s="3094"/>
      <c r="BC26" s="3094"/>
      <c r="BD26" s="3094"/>
      <c r="BE26" s="3083">
        <f t="shared" si="25"/>
        <v>0</v>
      </c>
      <c r="BF26" s="3190"/>
      <c r="BG26" s="2507"/>
      <c r="BH26" s="1846"/>
      <c r="BI26" s="3218"/>
      <c r="BJ26" s="1892">
        <v>0</v>
      </c>
      <c r="BK26" s="1970">
        <v>0</v>
      </c>
      <c r="BL26" s="3413">
        <f>+BJ26+BK26</f>
        <v>0</v>
      </c>
      <c r="BM26" s="3443">
        <f t="shared" si="34"/>
        <v>0</v>
      </c>
      <c r="BN26" s="3454">
        <f t="shared" si="23"/>
        <v>0</v>
      </c>
      <c r="BO26" s="3455">
        <f t="shared" si="23"/>
        <v>0</v>
      </c>
      <c r="BP26" s="3312">
        <f t="shared" si="23"/>
        <v>0</v>
      </c>
      <c r="BQ26" s="3453">
        <f t="shared" si="29"/>
        <v>0</v>
      </c>
      <c r="BR26" s="3459">
        <f t="shared" si="24"/>
        <v>0</v>
      </c>
      <c r="BS26" s="1858">
        <f t="shared" si="24"/>
        <v>0</v>
      </c>
      <c r="BT26" s="3462">
        <f t="shared" si="26"/>
        <v>0</v>
      </c>
      <c r="BU26" s="3152"/>
      <c r="BV26" s="3066"/>
      <c r="BW26" s="3066"/>
      <c r="BX26" s="3066"/>
      <c r="BY26" s="3152"/>
      <c r="BZ26" s="3152"/>
      <c r="CA26" s="3155"/>
      <c r="CB26" s="3156"/>
      <c r="CC26" s="3155"/>
      <c r="CD26" s="3155"/>
      <c r="CE26" s="3155"/>
      <c r="CF26" s="3155"/>
      <c r="CG26" s="3155"/>
      <c r="CH26" s="1050"/>
      <c r="CI26" s="2858"/>
      <c r="CJ26" s="175"/>
      <c r="CK26" s="2858"/>
      <c r="CL26" s="175"/>
      <c r="CM26" s="2858"/>
      <c r="CN26" s="175"/>
      <c r="CO26" s="2858"/>
      <c r="CP26" s="175"/>
      <c r="CQ26" s="2858"/>
      <c r="CR26" s="2858"/>
      <c r="CS26" s="2858"/>
      <c r="CT26" s="2858"/>
      <c r="CU26" s="175"/>
      <c r="CV26" s="2858"/>
      <c r="CW26" s="2858"/>
      <c r="CX26" s="2858"/>
      <c r="CY26" s="2858"/>
      <c r="CZ26" s="2858"/>
      <c r="DA26" s="2858"/>
      <c r="DB26" s="2858"/>
      <c r="DC26" s="2858"/>
      <c r="DD26" s="2858"/>
      <c r="DE26" s="2858"/>
      <c r="DF26" s="2858"/>
      <c r="DG26" s="2858"/>
      <c r="DH26" s="2858"/>
      <c r="DI26" s="2858"/>
      <c r="DJ26" s="2858"/>
      <c r="DK26" s="2858"/>
      <c r="DL26" s="2858"/>
      <c r="DM26" s="2858"/>
      <c r="DN26" s="2858"/>
      <c r="DO26" s="2858"/>
      <c r="DP26" s="2858"/>
      <c r="DQ26" s="2858"/>
      <c r="DR26" s="2858"/>
      <c r="DS26" s="2858"/>
      <c r="DT26" s="2858"/>
      <c r="DU26" s="2858"/>
      <c r="DV26" s="2858"/>
      <c r="DW26" s="2858"/>
      <c r="DX26" s="2858"/>
      <c r="DY26" s="2858"/>
      <c r="DZ26" s="2858"/>
      <c r="EA26" s="2858"/>
      <c r="EB26" s="2858"/>
      <c r="EC26" s="2858"/>
      <c r="ED26" s="2858"/>
      <c r="EE26" s="2858"/>
      <c r="EF26" s="2858"/>
      <c r="EG26" s="2858"/>
      <c r="EH26" s="2858"/>
      <c r="EI26" s="2858"/>
      <c r="EJ26" s="2858"/>
      <c r="EK26" s="2858"/>
      <c r="EL26" s="2858"/>
      <c r="EM26" s="2858"/>
      <c r="EN26" s="2858"/>
      <c r="EO26" s="2858"/>
      <c r="EP26" s="2858"/>
      <c r="EQ26" s="2858"/>
      <c r="ER26" s="2858"/>
      <c r="ES26" s="2858"/>
      <c r="ET26" s="2858"/>
      <c r="EU26" s="2858"/>
      <c r="EV26" s="2858"/>
      <c r="EW26" s="2858"/>
      <c r="EX26" s="2858"/>
      <c r="EY26" s="2858"/>
      <c r="EZ26" s="2858"/>
      <c r="FA26" s="2858"/>
      <c r="FB26" s="2858"/>
      <c r="FC26" s="2858"/>
      <c r="FD26" s="2858"/>
      <c r="FE26" s="2858"/>
      <c r="FF26" s="2858"/>
      <c r="FG26" s="2858"/>
      <c r="FH26" s="2858"/>
      <c r="FI26" s="2858"/>
      <c r="FJ26" s="2858"/>
      <c r="FK26" s="2858"/>
      <c r="FL26" s="2858"/>
      <c r="FM26" s="2858"/>
      <c r="FN26" s="2858"/>
      <c r="FO26" s="2858"/>
      <c r="FP26" s="2858"/>
      <c r="FQ26" s="2858"/>
      <c r="FR26" s="2858"/>
      <c r="FS26" s="2858"/>
      <c r="FT26" s="2858"/>
      <c r="FU26" s="2858"/>
      <c r="FV26" s="2858"/>
      <c r="FW26" s="2858"/>
      <c r="FX26" s="2858"/>
      <c r="FY26" s="2858"/>
      <c r="FZ26" s="2858"/>
      <c r="GA26" s="2858"/>
      <c r="GB26" s="2858"/>
      <c r="GC26" s="2858"/>
      <c r="GD26" s="2858"/>
      <c r="GE26" s="2858"/>
      <c r="GF26" s="2858"/>
      <c r="GG26" s="2858"/>
      <c r="GH26" s="2858"/>
      <c r="GI26" s="2858"/>
      <c r="GJ26" s="2858"/>
      <c r="GK26" s="2858"/>
      <c r="GL26" s="2858"/>
      <c r="GM26" s="2858"/>
      <c r="GN26" s="2858"/>
      <c r="GO26" s="2858"/>
      <c r="GP26" s="2858"/>
      <c r="GQ26" s="2858"/>
      <c r="GR26" s="2858"/>
      <c r="GS26" s="2858"/>
      <c r="GT26" s="2858"/>
      <c r="GU26" s="2858"/>
      <c r="GV26" s="2858"/>
      <c r="GW26" s="2858"/>
      <c r="GX26" s="2858"/>
      <c r="GY26" s="2858"/>
      <c r="GZ26" s="2858"/>
      <c r="HA26" s="2858"/>
      <c r="HB26" s="2858"/>
      <c r="HC26" s="2858"/>
      <c r="HD26" s="2858"/>
      <c r="HE26" s="2858"/>
      <c r="HF26" s="2858"/>
      <c r="HG26" s="2858"/>
      <c r="HH26" s="2858"/>
      <c r="HI26" s="2858"/>
      <c r="HJ26" s="2858"/>
      <c r="HK26" s="2858"/>
      <c r="HL26" s="2858"/>
      <c r="HM26" s="2858"/>
      <c r="HN26" s="2858"/>
      <c r="HO26" s="2858"/>
      <c r="HP26" s="2858"/>
      <c r="HQ26" s="2858"/>
      <c r="HR26" s="2858"/>
      <c r="HS26" s="2858"/>
      <c r="HT26" s="2858"/>
      <c r="HU26" s="2858"/>
      <c r="HV26" s="2858"/>
      <c r="HW26" s="2858"/>
      <c r="HX26" s="2858"/>
      <c r="HY26" s="2858"/>
      <c r="HZ26" s="2858"/>
      <c r="IA26" s="2858"/>
      <c r="IB26" s="2858"/>
      <c r="IC26" s="2858"/>
      <c r="ID26" s="2858"/>
      <c r="IE26" s="2858"/>
      <c r="IF26" s="2858"/>
      <c r="IG26" s="2858"/>
      <c r="IH26" s="2858"/>
      <c r="II26" s="2858"/>
      <c r="IJ26" s="2858"/>
      <c r="IK26" s="2858"/>
      <c r="IL26" s="2858"/>
      <c r="IM26" s="2858"/>
      <c r="IN26" s="2858"/>
      <c r="IO26" s="2858"/>
      <c r="IP26" s="2858"/>
      <c r="IQ26" s="2858"/>
      <c r="IR26" s="2858"/>
      <c r="IS26" s="2858"/>
      <c r="IT26" s="2858"/>
      <c r="IU26" s="2858"/>
      <c r="IV26" s="2858"/>
      <c r="IW26" s="2858"/>
      <c r="IX26" s="2858"/>
      <c r="IY26" s="2858"/>
      <c r="IZ26" s="2858"/>
      <c r="JA26" s="2858"/>
      <c r="JB26" s="2858"/>
      <c r="JC26" s="2858"/>
      <c r="JD26" s="2858"/>
      <c r="JE26" s="2858"/>
      <c r="JF26" s="2858"/>
      <c r="JG26" s="2858"/>
      <c r="JH26" s="2858"/>
      <c r="JI26" s="2858"/>
      <c r="JJ26" s="2858"/>
      <c r="JK26" s="2858"/>
      <c r="JL26" s="2858"/>
      <c r="JM26" s="2858"/>
      <c r="JN26" s="2858"/>
      <c r="JO26" s="2858"/>
      <c r="JP26" s="2858"/>
      <c r="JQ26" s="2858"/>
      <c r="JR26" s="2858"/>
      <c r="JS26" s="2858"/>
      <c r="JT26" s="2858"/>
      <c r="JU26" s="2858"/>
      <c r="JV26" s="2858"/>
      <c r="JW26" s="2858"/>
      <c r="JX26" s="2858"/>
      <c r="JY26" s="2858"/>
      <c r="JZ26" s="2858"/>
      <c r="KA26" s="2858"/>
      <c r="KB26" s="2858"/>
      <c r="KC26" s="2858"/>
      <c r="KD26" s="2858"/>
      <c r="KE26" s="2858"/>
      <c r="KF26" s="2858"/>
      <c r="KG26" s="2858"/>
      <c r="KH26" s="2858"/>
      <c r="KI26" s="2858"/>
      <c r="KJ26" s="2858"/>
      <c r="KK26" s="2858"/>
      <c r="KL26" s="2858"/>
      <c r="KM26" s="2858"/>
      <c r="KN26" s="2858"/>
      <c r="KO26" s="2858"/>
      <c r="KP26" s="2858"/>
      <c r="KQ26" s="2858"/>
      <c r="KR26" s="2858"/>
      <c r="KS26" s="2858"/>
      <c r="KT26" s="2858"/>
      <c r="KU26" s="2858"/>
      <c r="KV26" s="2858"/>
      <c r="KW26" s="2858"/>
      <c r="KX26" s="2858"/>
      <c r="KY26" s="2858"/>
      <c r="KZ26" s="2858"/>
      <c r="LA26" s="2858"/>
      <c r="LB26" s="2858"/>
      <c r="LC26" s="2858"/>
      <c r="LD26" s="2858"/>
      <c r="LE26" s="2858"/>
      <c r="LF26" s="2858"/>
      <c r="LG26" s="2858"/>
      <c r="LH26" s="2858"/>
      <c r="LI26" s="2858"/>
      <c r="LJ26" s="2858"/>
      <c r="LK26" s="2858"/>
      <c r="LL26" s="2858"/>
      <c r="LM26" s="2858"/>
      <c r="LN26" s="2858"/>
      <c r="LO26" s="2858"/>
      <c r="LP26" s="2858"/>
      <c r="LQ26" s="2858"/>
      <c r="LR26" s="2858"/>
      <c r="LS26" s="2858"/>
      <c r="LT26" s="2858"/>
      <c r="LU26" s="2858"/>
      <c r="LV26" s="2858"/>
      <c r="LW26" s="2858"/>
      <c r="LX26" s="2858"/>
      <c r="LY26" s="2858"/>
      <c r="LZ26" s="2858"/>
      <c r="MA26" s="2858"/>
      <c r="MB26" s="2858"/>
      <c r="MC26" s="2858"/>
      <c r="MD26" s="2858"/>
      <c r="ME26" s="2858"/>
      <c r="MF26" s="2858"/>
      <c r="MG26" s="2858"/>
      <c r="MH26" s="2858"/>
      <c r="MI26" s="2858"/>
      <c r="MJ26" s="2858"/>
      <c r="MK26" s="2858"/>
      <c r="ML26" s="2858"/>
      <c r="MM26" s="2858"/>
      <c r="MN26" s="2858"/>
      <c r="MO26" s="2858"/>
      <c r="MP26" s="2858"/>
      <c r="MQ26" s="2858"/>
      <c r="MR26" s="2858"/>
      <c r="MS26" s="2858"/>
      <c r="MT26" s="2858"/>
      <c r="MU26" s="2858"/>
      <c r="MV26" s="2858"/>
      <c r="MW26" s="2858"/>
      <c r="MX26" s="2858"/>
      <c r="MY26" s="2858"/>
      <c r="MZ26" s="2858"/>
      <c r="NA26" s="2858"/>
      <c r="NB26" s="2858"/>
      <c r="NC26" s="2858"/>
      <c r="ND26" s="2858"/>
      <c r="NE26" s="2858"/>
      <c r="NF26" s="2858"/>
      <c r="NG26" s="2858"/>
      <c r="NH26" s="2858"/>
      <c r="NI26" s="2858"/>
      <c r="NJ26" s="2858"/>
      <c r="NK26" s="2858"/>
      <c r="NL26" s="2858"/>
      <c r="NM26" s="2858"/>
      <c r="NN26" s="2858"/>
      <c r="NO26" s="2858"/>
      <c r="NP26" s="2858"/>
      <c r="NQ26" s="2858"/>
      <c r="NR26" s="2858"/>
      <c r="NS26" s="2858"/>
      <c r="NT26" s="2858"/>
      <c r="NU26" s="2858"/>
      <c r="NV26" s="2858"/>
      <c r="NW26" s="2858"/>
      <c r="NX26" s="2858"/>
      <c r="NY26" s="2858"/>
      <c r="NZ26" s="2858"/>
      <c r="OA26" s="2858"/>
      <c r="OB26" s="2858"/>
      <c r="OC26" s="2858"/>
      <c r="OD26" s="2858"/>
      <c r="OE26" s="2858"/>
      <c r="OF26" s="2858"/>
      <c r="OG26" s="2858"/>
      <c r="OH26" s="2858"/>
      <c r="OI26" s="2858"/>
      <c r="OJ26" s="2858"/>
      <c r="OK26" s="2858"/>
      <c r="OL26" s="2858"/>
      <c r="OM26" s="2858"/>
      <c r="ON26" s="2858"/>
      <c r="OO26" s="2858"/>
      <c r="OP26" s="2858"/>
      <c r="OQ26" s="2858"/>
      <c r="OR26" s="2858"/>
      <c r="OS26" s="2858"/>
      <c r="OT26" s="2858"/>
      <c r="OU26" s="2858"/>
      <c r="OV26" s="2858"/>
      <c r="OW26" s="2858"/>
      <c r="OX26" s="2858"/>
      <c r="OY26" s="2858"/>
      <c r="OZ26" s="2858"/>
      <c r="PA26" s="2858"/>
      <c r="PB26" s="2858"/>
      <c r="PC26" s="2858"/>
      <c r="PD26" s="2858"/>
      <c r="PE26" s="2858"/>
      <c r="PF26" s="2858"/>
      <c r="PG26" s="2858"/>
      <c r="PH26" s="2858"/>
      <c r="PI26" s="2858"/>
      <c r="PJ26" s="2858"/>
      <c r="PK26" s="2858"/>
      <c r="PL26" s="2858"/>
      <c r="PM26" s="2858"/>
      <c r="PN26" s="2858"/>
      <c r="PO26" s="2858"/>
      <c r="PP26" s="2858"/>
      <c r="PQ26" s="2858"/>
      <c r="PR26" s="2858"/>
      <c r="PS26" s="2858"/>
      <c r="PT26" s="2858"/>
      <c r="PU26" s="2858"/>
      <c r="PV26" s="2858"/>
      <c r="PW26" s="2858"/>
      <c r="PX26" s="2858"/>
      <c r="PY26" s="2858"/>
      <c r="PZ26" s="2858"/>
      <c r="QA26" s="2858"/>
      <c r="QB26" s="2858"/>
      <c r="QC26" s="2858"/>
      <c r="QD26" s="2858"/>
      <c r="QE26" s="2858"/>
      <c r="QF26" s="2858"/>
      <c r="QG26" s="2858"/>
      <c r="QH26" s="2858"/>
      <c r="QI26" s="2858"/>
      <c r="QJ26" s="2858"/>
      <c r="QK26" s="2858"/>
      <c r="QL26" s="2858"/>
      <c r="QM26" s="2858"/>
      <c r="QN26" s="2858"/>
      <c r="QO26" s="2858"/>
      <c r="QP26" s="2858"/>
      <c r="QQ26" s="2858"/>
      <c r="QR26" s="2858"/>
      <c r="QS26" s="2858"/>
      <c r="QT26" s="2858"/>
      <c r="QU26" s="2858"/>
      <c r="QV26" s="2858"/>
      <c r="QW26" s="2858"/>
      <c r="QX26" s="2858"/>
      <c r="QY26" s="2858"/>
      <c r="QZ26" s="2858"/>
      <c r="RA26" s="2858"/>
      <c r="RB26" s="2858"/>
      <c r="RC26" s="2858"/>
      <c r="RD26" s="2858"/>
      <c r="RE26" s="2858"/>
      <c r="RF26" s="2858"/>
      <c r="RG26" s="2858"/>
      <c r="RH26" s="2858"/>
      <c r="RI26" s="2858"/>
      <c r="RJ26" s="2858"/>
      <c r="RK26" s="2858"/>
      <c r="RL26" s="2858"/>
      <c r="RM26" s="2858"/>
      <c r="RN26" s="2858"/>
      <c r="RO26" s="2858"/>
      <c r="RP26" s="2858"/>
      <c r="RQ26" s="2858"/>
      <c r="RR26" s="2858"/>
      <c r="RS26" s="2858"/>
      <c r="RT26" s="2858"/>
      <c r="RU26" s="2858"/>
      <c r="RV26" s="2858"/>
      <c r="RW26" s="2858"/>
      <c r="RX26" s="2858"/>
      <c r="RY26" s="2858"/>
      <c r="RZ26" s="2858"/>
      <c r="SA26" s="2858"/>
      <c r="SB26" s="2858"/>
      <c r="SC26" s="2858"/>
      <c r="SD26" s="2858"/>
      <c r="SE26" s="2858"/>
      <c r="SF26" s="2858"/>
      <c r="SG26" s="2858"/>
      <c r="SH26" s="2858"/>
      <c r="SI26" s="2858"/>
      <c r="SJ26" s="2858"/>
      <c r="SK26" s="2858"/>
      <c r="SL26" s="2858"/>
      <c r="SM26" s="2858"/>
      <c r="SN26" s="2858"/>
      <c r="SO26" s="2858"/>
      <c r="SP26" s="2858"/>
      <c r="SQ26" s="2858"/>
      <c r="SR26" s="2858"/>
      <c r="SS26" s="2858"/>
      <c r="ST26" s="2858"/>
      <c r="SU26" s="2858"/>
      <c r="SV26" s="2858"/>
      <c r="SW26" s="2858"/>
      <c r="SX26" s="2858"/>
      <c r="SY26" s="2858"/>
      <c r="SZ26" s="2858"/>
      <c r="TA26" s="2858"/>
      <c r="TB26" s="2858"/>
      <c r="TC26" s="2858"/>
      <c r="TD26" s="2858"/>
      <c r="TE26" s="2858"/>
      <c r="TF26" s="2858"/>
      <c r="TG26" s="2858"/>
      <c r="TH26" s="2858"/>
      <c r="TI26" s="2858"/>
      <c r="TJ26" s="2858"/>
      <c r="TK26" s="2858"/>
      <c r="TL26" s="2858"/>
      <c r="TM26" s="2858"/>
      <c r="TN26" s="2858"/>
      <c r="TO26" s="2858"/>
      <c r="TP26" s="2858"/>
      <c r="TQ26" s="2858"/>
      <c r="TR26" s="2858"/>
      <c r="TS26" s="2858"/>
      <c r="TT26" s="2858"/>
      <c r="TU26" s="3937"/>
      <c r="TV26" s="3937"/>
      <c r="TW26" s="3937"/>
      <c r="TX26" s="3937"/>
      <c r="TY26" s="3937"/>
      <c r="TZ26" s="3937"/>
      <c r="UA26" s="3937"/>
      <c r="UB26" s="3937"/>
      <c r="UC26" s="3937"/>
      <c r="UD26" s="3937"/>
      <c r="UE26" s="3937"/>
      <c r="UF26" s="3937"/>
      <c r="UG26" s="3937"/>
      <c r="UH26" s="3937"/>
      <c r="UI26" s="3937"/>
      <c r="UJ26" s="3937"/>
      <c r="UK26" s="3937"/>
      <c r="UL26" s="3937"/>
      <c r="UM26" s="3937"/>
      <c r="UN26" s="3937"/>
      <c r="UO26" s="3937"/>
      <c r="UP26" s="2858"/>
      <c r="UQ26" s="2858"/>
      <c r="UR26" s="2858"/>
      <c r="US26" s="2858"/>
      <c r="UT26" s="2858"/>
      <c r="UU26" s="2858"/>
      <c r="UV26" s="2858"/>
      <c r="UW26" s="2858"/>
      <c r="UX26" s="2858"/>
      <c r="UY26" s="2858"/>
      <c r="UZ26" s="2858"/>
      <c r="VA26" s="2858"/>
      <c r="VB26" s="2858"/>
      <c r="VC26" s="2858"/>
      <c r="VD26" s="2858"/>
      <c r="VE26" s="2858"/>
      <c r="VF26" s="2858"/>
      <c r="VG26" s="2858"/>
      <c r="VH26" s="2858"/>
      <c r="VI26" s="2858"/>
      <c r="VJ26" s="2858"/>
      <c r="VK26" s="2858"/>
      <c r="VL26" s="2858"/>
      <c r="VM26" s="2858"/>
      <c r="VN26" s="2858"/>
      <c r="VO26" s="2858"/>
      <c r="VP26" s="2858"/>
      <c r="VQ26" s="2858"/>
      <c r="VR26" s="2858"/>
      <c r="VS26" s="2858"/>
      <c r="VT26" s="2858"/>
      <c r="VU26" s="2858"/>
      <c r="VV26" s="2858"/>
      <c r="VW26" s="2858"/>
      <c r="VX26" s="2858"/>
      <c r="VY26" s="2858"/>
      <c r="VZ26" s="2858"/>
      <c r="WA26" s="2858"/>
      <c r="WB26" s="2858"/>
      <c r="WC26" s="2858"/>
      <c r="WD26" s="2858"/>
      <c r="WE26" s="2858"/>
      <c r="WF26" s="2858"/>
      <c r="WG26" s="2858"/>
      <c r="WH26" s="2858"/>
      <c r="WI26" s="2858"/>
      <c r="WJ26" s="2858"/>
      <c r="WK26" s="2858"/>
      <c r="WL26" s="2858"/>
      <c r="WM26" s="2858"/>
      <c r="WN26" s="2858"/>
      <c r="WO26" s="2858"/>
      <c r="WP26" s="2858"/>
      <c r="WQ26" s="2858"/>
      <c r="WR26" s="2858"/>
      <c r="WS26" s="2858"/>
      <c r="WT26" s="2858"/>
      <c r="WU26" s="2858"/>
      <c r="WV26" s="2858"/>
      <c r="WW26" s="2858"/>
      <c r="WX26" s="2858"/>
      <c r="WY26" s="2858"/>
      <c r="WZ26" s="2858"/>
      <c r="XA26" s="2858"/>
      <c r="XB26" s="2858"/>
      <c r="XC26" s="2858"/>
      <c r="XD26" s="2858"/>
      <c r="XE26" s="2858"/>
      <c r="XF26" s="2858"/>
      <c r="XG26" s="2858"/>
      <c r="XH26" s="2858"/>
      <c r="XI26" s="2858"/>
      <c r="XJ26" s="2858"/>
      <c r="XK26" s="2858"/>
      <c r="XL26" s="2858"/>
      <c r="XM26" s="2858"/>
      <c r="XN26" s="2858"/>
      <c r="XO26" s="2858"/>
      <c r="XP26" s="2858"/>
      <c r="XQ26" s="2858"/>
      <c r="XR26" s="2858"/>
      <c r="XS26" s="2858"/>
      <c r="XT26" s="2858"/>
      <c r="XU26" s="2858"/>
      <c r="XV26" s="2858"/>
      <c r="XW26" s="2858"/>
      <c r="XX26" s="2858"/>
      <c r="XY26" s="2858"/>
      <c r="XZ26" s="2858"/>
      <c r="YA26" s="2858"/>
      <c r="YB26" s="2858"/>
      <c r="YC26" s="2858"/>
      <c r="YD26" s="2858"/>
      <c r="YE26" s="2858"/>
      <c r="YF26" s="2858"/>
      <c r="YG26" s="2858"/>
      <c r="YH26" s="2858"/>
      <c r="YI26" s="2858"/>
      <c r="YJ26" s="2858"/>
      <c r="YK26" s="2858"/>
      <c r="YL26" s="2858"/>
      <c r="YM26" s="2858"/>
      <c r="YN26" s="2858"/>
      <c r="YO26" s="2858"/>
      <c r="YP26" s="2858"/>
      <c r="YQ26" s="2858"/>
      <c r="YR26" s="2858"/>
      <c r="YS26" s="2858"/>
      <c r="YT26" s="2858"/>
      <c r="YU26" s="2858"/>
      <c r="YV26" s="2858"/>
      <c r="YW26" s="2858"/>
      <c r="YX26" s="2858"/>
      <c r="YY26" s="2858"/>
      <c r="YZ26" s="2858"/>
      <c r="ZA26" s="2858"/>
      <c r="ZB26" s="2858"/>
      <c r="ZC26" s="2858"/>
      <c r="ZD26" s="2858"/>
      <c r="ZE26" s="2858"/>
      <c r="ZF26" s="2858"/>
      <c r="ZG26" s="2858"/>
      <c r="ZH26" s="2858"/>
      <c r="ZI26" s="2858"/>
      <c r="ZJ26" s="2858"/>
      <c r="ZK26" s="2858"/>
      <c r="ZL26" s="2858"/>
      <c r="ZM26" s="2858"/>
      <c r="ZN26" s="2858"/>
      <c r="ZO26" s="2858"/>
      <c r="ZP26" s="2858"/>
      <c r="ZQ26" s="2858"/>
      <c r="ZR26" s="2858"/>
      <c r="ZS26" s="2858"/>
      <c r="ZT26" s="2858"/>
      <c r="ZU26" s="2858"/>
      <c r="ZV26" s="2858"/>
      <c r="ZW26" s="2858"/>
      <c r="ZX26" s="2858"/>
      <c r="ZY26" s="2858"/>
      <c r="ZZ26" s="2858"/>
      <c r="AAA26" s="2858"/>
      <c r="AAB26" s="2858"/>
      <c r="AAC26" s="2858"/>
      <c r="AAD26" s="2858"/>
      <c r="AAE26" s="2858"/>
      <c r="AAF26" s="2858"/>
      <c r="AAG26" s="2858"/>
      <c r="AAH26" s="2858"/>
      <c r="AAI26" s="2858"/>
      <c r="AAJ26" s="2858"/>
      <c r="AAK26" s="2858"/>
      <c r="AAL26" s="2858"/>
      <c r="AAM26" s="2858"/>
      <c r="AAN26" s="2858"/>
      <c r="AAO26" s="2858"/>
      <c r="AAP26" s="2858"/>
      <c r="AAQ26" s="2858"/>
      <c r="AAR26" s="2858"/>
      <c r="AAS26" s="2858"/>
      <c r="AAT26" s="2858"/>
      <c r="AAU26" s="2858"/>
      <c r="AAV26" s="2858"/>
      <c r="AAW26" s="2858"/>
      <c r="AAX26" s="2858"/>
      <c r="AAY26" s="2858"/>
      <c r="AAZ26" s="2858"/>
      <c r="ABA26" s="2858"/>
      <c r="ABB26" s="2858"/>
      <c r="ABC26" s="2858"/>
      <c r="ABD26" s="2858"/>
      <c r="ABE26" s="2858"/>
      <c r="ABF26" s="2858"/>
      <c r="ABG26" s="2858"/>
      <c r="ABH26" s="2858"/>
      <c r="ABI26" s="2858"/>
      <c r="ABJ26" s="2858"/>
      <c r="ABK26" s="2858"/>
      <c r="ABL26" s="2858"/>
      <c r="ABM26" s="2858"/>
      <c r="ABN26" s="2858"/>
      <c r="ABO26" s="2858"/>
      <c r="ABP26" s="2858"/>
      <c r="ABQ26" s="2858"/>
      <c r="ABR26" s="2858"/>
      <c r="ABS26" s="2858"/>
      <c r="ABT26" s="2858"/>
      <c r="ABU26" s="2858"/>
      <c r="ABV26" s="2858"/>
      <c r="ABW26" s="2858"/>
      <c r="ABX26" s="2858"/>
      <c r="ABY26" s="2858"/>
      <c r="ABZ26" s="2858"/>
      <c r="ACA26" s="2858"/>
      <c r="ACB26" s="2858"/>
      <c r="ACC26" s="2858"/>
      <c r="ACD26" s="2858"/>
      <c r="ACE26" s="2858"/>
      <c r="ACF26" s="2858"/>
      <c r="ACG26" s="2858"/>
      <c r="ACH26" s="2858"/>
      <c r="ACI26" s="2858"/>
      <c r="ACJ26" s="2858"/>
      <c r="ACK26" s="2858"/>
      <c r="ACL26" s="2858"/>
      <c r="ACM26" s="2858"/>
      <c r="ACN26" s="2858"/>
      <c r="ACO26" s="2858"/>
      <c r="ACP26" s="2858"/>
      <c r="ACQ26" s="2858"/>
      <c r="ACR26" s="2858"/>
      <c r="ACS26" s="2858"/>
      <c r="ACT26" s="2858"/>
      <c r="ACU26" s="2858"/>
      <c r="ACV26" s="2858"/>
      <c r="ACW26" s="2858"/>
      <c r="ACX26" s="2858"/>
      <c r="ACY26" s="2858"/>
      <c r="ACZ26" s="2858"/>
      <c r="ADA26" s="2858"/>
      <c r="ADB26" s="2858"/>
      <c r="ADC26" s="2858"/>
      <c r="ADD26" s="2858"/>
      <c r="ADE26" s="2858"/>
      <c r="ADF26" s="2858"/>
      <c r="ADG26" s="2858"/>
      <c r="ADH26" s="2858"/>
      <c r="ADI26" s="2858"/>
      <c r="ADJ26" s="2858"/>
      <c r="ADK26" s="2858"/>
      <c r="ADL26" s="2858"/>
      <c r="ADM26" s="2858"/>
      <c r="ADN26" s="2858"/>
      <c r="ADO26" s="2858"/>
      <c r="ADP26" s="2858"/>
      <c r="ADQ26" s="2858"/>
      <c r="ADR26" s="2858"/>
      <c r="ADS26" s="2858"/>
      <c r="ADT26" s="2858"/>
      <c r="ADU26" s="2858"/>
      <c r="ADV26" s="2858"/>
      <c r="ADW26" s="2858"/>
      <c r="ADX26" s="2858"/>
      <c r="ADY26" s="2858"/>
      <c r="ADZ26" s="2858"/>
      <c r="AEA26" s="2858"/>
      <c r="AEB26" s="2858"/>
      <c r="AEC26" s="2858"/>
      <c r="AED26" s="2858"/>
      <c r="AEE26" s="2858"/>
      <c r="AEF26" s="2858"/>
      <c r="AEG26" s="2858"/>
      <c r="AEH26" s="2858"/>
      <c r="AEI26" s="2858"/>
      <c r="AEJ26" s="2858"/>
      <c r="AEK26" s="2858"/>
      <c r="AEL26" s="2858"/>
      <c r="AEM26" s="2858"/>
      <c r="AEN26" s="2858"/>
      <c r="AEO26" s="2858"/>
      <c r="AEP26" s="2858"/>
      <c r="AEQ26" s="2858"/>
      <c r="AER26" s="2858"/>
      <c r="AES26" s="2858"/>
      <c r="AET26" s="2858"/>
      <c r="AEU26" s="2858"/>
      <c r="AEV26" s="2858"/>
      <c r="AEW26" s="2858"/>
      <c r="AEX26" s="2858"/>
      <c r="AEY26" s="2858"/>
      <c r="AEZ26" s="2858"/>
      <c r="AFA26" s="2858"/>
      <c r="AFB26" s="2858"/>
      <c r="AFC26" s="2858"/>
      <c r="AFD26" s="2858"/>
      <c r="AFE26" s="2858"/>
      <c r="AFF26" s="2858"/>
      <c r="AFG26" s="2858"/>
      <c r="AFH26" s="2858"/>
      <c r="AFI26" s="2858"/>
      <c r="AFJ26" s="2858"/>
      <c r="AFK26" s="2858"/>
      <c r="AFL26" s="2858"/>
      <c r="AFM26" s="2858"/>
      <c r="AFN26" s="2858"/>
      <c r="AFO26" s="2858"/>
      <c r="AFP26" s="2858"/>
      <c r="AFQ26" s="2858"/>
      <c r="AFR26" s="2858"/>
      <c r="AFS26" s="2858"/>
      <c r="AFT26" s="2858"/>
      <c r="AFU26" s="2858"/>
      <c r="AFV26" s="2858"/>
      <c r="AFW26" s="2858"/>
      <c r="AFX26" s="2858"/>
      <c r="AFY26" s="2858"/>
      <c r="AFZ26" s="2858"/>
      <c r="AGA26" s="2858"/>
      <c r="AGB26" s="2858"/>
      <c r="AGC26" s="2858"/>
      <c r="AGD26" s="2858"/>
      <c r="AGE26" s="2858"/>
      <c r="AGF26" s="2858"/>
      <c r="AGG26" s="2858"/>
      <c r="AGH26" s="2858"/>
      <c r="AGI26" s="2858"/>
      <c r="AGJ26" s="2858"/>
      <c r="AGK26" s="2858"/>
      <c r="AGL26" s="2858"/>
      <c r="AGM26" s="2858"/>
      <c r="AGN26" s="2858"/>
      <c r="AGO26" s="2858"/>
      <c r="AGP26" s="2858"/>
      <c r="AGQ26" s="2858"/>
      <c r="AGR26" s="2858"/>
      <c r="AGS26" s="2858"/>
      <c r="AGT26" s="2858"/>
      <c r="AGU26" s="2858"/>
      <c r="AGV26" s="2858"/>
      <c r="AGW26" s="2858"/>
      <c r="AGX26" s="2858"/>
      <c r="AGY26" s="2858"/>
      <c r="AGZ26" s="2858"/>
      <c r="AHA26" s="2858"/>
      <c r="AHB26" s="2858"/>
      <c r="AHC26" s="2858"/>
      <c r="AHD26" s="2858"/>
      <c r="AHE26" s="2858"/>
      <c r="AHF26" s="2858"/>
      <c r="AHG26" s="2858"/>
      <c r="AHH26" s="2858"/>
      <c r="AHI26" s="2858"/>
      <c r="AHJ26" s="2858"/>
      <c r="AHK26" s="2858"/>
      <c r="AHL26" s="2858"/>
      <c r="AHM26" s="2858"/>
      <c r="AHN26" s="2858"/>
      <c r="AHO26" s="2858"/>
      <c r="AHP26" s="2858"/>
      <c r="AHQ26" s="2858"/>
      <c r="AHR26" s="2858"/>
      <c r="AHS26" s="2858"/>
      <c r="AHT26" s="2858"/>
      <c r="AHU26" s="2858"/>
      <c r="AHV26" s="2858"/>
      <c r="AHW26" s="2858"/>
      <c r="AHX26" s="2858"/>
      <c r="AHY26" s="2858"/>
      <c r="AHZ26" s="2858"/>
      <c r="AIA26" s="2858"/>
      <c r="AIB26" s="2858"/>
      <c r="AIC26" s="2858"/>
      <c r="AID26" s="2858"/>
      <c r="AIE26" s="2858"/>
      <c r="AIF26" s="2858"/>
      <c r="AIG26" s="2858"/>
      <c r="AIH26" s="2858"/>
      <c r="AII26" s="2858"/>
      <c r="AIJ26" s="2858"/>
      <c r="AIK26" s="2858"/>
      <c r="AIL26" s="2858"/>
      <c r="AIM26" s="2858"/>
      <c r="AIN26" s="2858"/>
      <c r="AIO26" s="2858"/>
      <c r="AIP26" s="2858"/>
      <c r="AIQ26" s="2858"/>
      <c r="AIR26" s="2858"/>
      <c r="AIS26" s="2858"/>
      <c r="AIT26" s="2858"/>
      <c r="AIU26" s="2858"/>
      <c r="AIV26" s="2858"/>
      <c r="AIW26" s="2858"/>
      <c r="AIX26" s="2858"/>
      <c r="AIY26" s="2858"/>
      <c r="AIZ26" s="2858"/>
      <c r="AJA26" s="2858"/>
      <c r="AJB26" s="2858"/>
      <c r="AJC26" s="2858"/>
      <c r="AJD26" s="2858"/>
      <c r="AJE26" s="2858"/>
      <c r="AJF26" s="2858"/>
      <c r="AJG26" s="2858"/>
      <c r="AJH26" s="2858"/>
      <c r="AJI26" s="2858"/>
      <c r="AJJ26" s="2858"/>
      <c r="AJK26" s="2858"/>
      <c r="AJL26" s="2858"/>
      <c r="AJM26" s="2858"/>
      <c r="AJN26" s="2858"/>
      <c r="AJO26" s="2858"/>
      <c r="AJP26" s="2858"/>
      <c r="AJQ26" s="2858"/>
      <c r="AJR26" s="2858"/>
      <c r="AJS26" s="2858"/>
      <c r="AJT26" s="2858"/>
      <c r="AJU26" s="2858"/>
      <c r="AJV26" s="2858"/>
      <c r="AJW26" s="2858"/>
      <c r="AJX26" s="2858"/>
      <c r="AJY26" s="2858"/>
      <c r="AJZ26" s="2858"/>
      <c r="AKA26" s="2858"/>
      <c r="AKB26" s="2858"/>
      <c r="AKC26" s="2858"/>
      <c r="AKD26" s="2858"/>
      <c r="AKE26" s="2858"/>
      <c r="AKF26" s="2858"/>
      <c r="AKG26" s="2858"/>
      <c r="AKH26" s="2858"/>
      <c r="AKI26" s="2858"/>
      <c r="AKJ26" s="2858"/>
      <c r="AKK26" s="2858"/>
      <c r="AKL26" s="2858"/>
      <c r="AKM26" s="2858"/>
      <c r="AKN26" s="2858"/>
      <c r="AKO26" s="2858"/>
      <c r="AKP26" s="2858"/>
      <c r="AKQ26" s="2858"/>
      <c r="AKR26" s="2858"/>
      <c r="AKS26" s="2858"/>
      <c r="AKT26" s="2858"/>
      <c r="AKU26" s="2858"/>
      <c r="AKV26" s="2858"/>
      <c r="AKW26" s="2858"/>
      <c r="AKX26" s="2858"/>
      <c r="AKY26" s="2858"/>
      <c r="AKZ26" s="2858"/>
      <c r="ALA26" s="2858"/>
      <c r="ALB26" s="2858"/>
      <c r="ALC26" s="2858"/>
      <c r="ALD26" s="2858"/>
      <c r="ALE26" s="2858"/>
      <c r="ALF26" s="2858"/>
      <c r="ALG26" s="2858"/>
      <c r="ALH26" s="2858"/>
      <c r="ALI26" s="2858"/>
      <c r="ALJ26" s="2858"/>
      <c r="ALK26" s="2858"/>
      <c r="ALL26" s="2858"/>
      <c r="ALM26" s="2858"/>
      <c r="ALN26" s="2858"/>
      <c r="ALO26" s="2858"/>
      <c r="ALP26" s="2858"/>
      <c r="ALQ26" s="2858"/>
      <c r="ALR26" s="2858"/>
      <c r="ALS26" s="2858"/>
      <c r="ALT26" s="2858"/>
      <c r="ALU26" s="2858"/>
      <c r="ALV26" s="2858"/>
      <c r="ALW26" s="2858"/>
      <c r="ALX26" s="2858"/>
      <c r="ALY26" s="2858"/>
      <c r="ALZ26" s="2858"/>
      <c r="AMA26" s="2858"/>
      <c r="AMB26" s="2858"/>
      <c r="AMC26" s="2858"/>
      <c r="AMD26" s="2858"/>
      <c r="AME26" s="2858"/>
      <c r="AMF26" s="2858"/>
      <c r="AMG26" s="2858"/>
      <c r="AMH26" s="2858"/>
      <c r="AMI26" s="2858"/>
      <c r="AMJ26" s="2858"/>
      <c r="AMK26" s="2858"/>
      <c r="AML26" s="2858"/>
      <c r="AMM26" s="2858"/>
      <c r="AMN26" s="2858"/>
      <c r="AMO26" s="2858"/>
      <c r="AMP26" s="2858"/>
      <c r="AMQ26" s="2858"/>
      <c r="AMR26" s="2858"/>
      <c r="AMS26" s="2858"/>
      <c r="AMT26" s="2858"/>
      <c r="AMU26" s="2858"/>
      <c r="AMV26" s="2858"/>
      <c r="AMW26" s="2858"/>
      <c r="AMX26" s="2858"/>
      <c r="AMY26" s="2858"/>
      <c r="AMZ26" s="2858"/>
      <c r="ANA26" s="2858"/>
      <c r="ANB26" s="2858"/>
      <c r="ANC26" s="2858"/>
      <c r="AND26" s="2858"/>
      <c r="ANE26" s="2858"/>
      <c r="ANF26" s="2858"/>
      <c r="ANG26" s="2858"/>
      <c r="ANH26" s="2858"/>
      <c r="ANI26" s="2858"/>
      <c r="ANJ26" s="2858"/>
      <c r="ANK26" s="2858"/>
      <c r="ANL26" s="2858"/>
      <c r="ANM26" s="2858"/>
      <c r="ANN26" s="2858"/>
      <c r="ANO26" s="2858"/>
      <c r="ANP26" s="2858"/>
      <c r="ANQ26" s="2858"/>
      <c r="ANR26" s="2858"/>
      <c r="ANS26" s="2858"/>
      <c r="ANT26" s="2858"/>
      <c r="ANU26" s="2858"/>
      <c r="ANV26" s="2858"/>
      <c r="ANW26" s="2858"/>
      <c r="ANX26" s="2858"/>
      <c r="ANY26" s="2858"/>
      <c r="ANZ26" s="2858"/>
      <c r="AOA26" s="2858"/>
      <c r="AOB26" s="2858"/>
      <c r="AOC26" s="2858"/>
      <c r="AOD26" s="2858"/>
      <c r="AOE26" s="2858"/>
      <c r="AOF26" s="2858"/>
      <c r="AOG26" s="2858"/>
      <c r="AOH26" s="2858"/>
      <c r="AOI26" s="2858"/>
      <c r="AOJ26" s="2858"/>
      <c r="AOK26" s="2858"/>
      <c r="AOL26" s="2858"/>
      <c r="AOM26" s="2858"/>
      <c r="AON26" s="2858"/>
      <c r="AOO26" s="2858"/>
      <c r="AOP26" s="2858"/>
      <c r="AOQ26" s="2858"/>
      <c r="AOR26" s="2858"/>
      <c r="AOS26" s="2858"/>
      <c r="AOT26" s="2858"/>
      <c r="AOU26" s="2858"/>
      <c r="AOV26" s="2858"/>
      <c r="AOW26" s="2858"/>
      <c r="AOX26" s="2858"/>
      <c r="AOY26" s="2858"/>
      <c r="AOZ26" s="2858"/>
      <c r="APA26" s="2858"/>
      <c r="APB26" s="2858"/>
      <c r="APC26" s="2858"/>
      <c r="APD26" s="2858"/>
      <c r="APE26" s="2858"/>
      <c r="APF26" s="2858"/>
      <c r="APG26" s="2858"/>
      <c r="APH26" s="2858"/>
      <c r="API26" s="2858"/>
      <c r="APJ26" s="2858"/>
      <c r="APK26" s="2858"/>
      <c r="APL26" s="2858"/>
      <c r="APM26" s="2858"/>
      <c r="APN26" s="2858"/>
      <c r="APO26" s="2858"/>
      <c r="APP26" s="2858"/>
      <c r="APQ26" s="2858"/>
      <c r="APR26" s="2858"/>
      <c r="APS26" s="2858"/>
      <c r="APT26" s="2858"/>
      <c r="APU26" s="2858"/>
      <c r="APV26" s="2858"/>
      <c r="APW26" s="2858"/>
      <c r="APX26" s="2858"/>
      <c r="APY26" s="2858"/>
      <c r="APZ26" s="2858"/>
      <c r="AQA26" s="2858"/>
      <c r="AQB26" s="2858"/>
      <c r="AQC26" s="2858"/>
      <c r="AQD26" s="2858"/>
      <c r="AQE26" s="2858"/>
      <c r="AQF26" s="2858"/>
      <c r="AQG26" s="2858"/>
      <c r="AQH26" s="2858"/>
      <c r="AQI26" s="2858"/>
      <c r="AQJ26" s="2858"/>
      <c r="AQK26" s="2858"/>
      <c r="AQL26" s="2858"/>
      <c r="AQM26" s="2858"/>
      <c r="AQN26" s="2858"/>
      <c r="AQO26" s="2858"/>
      <c r="AQP26" s="2858"/>
      <c r="AQQ26" s="2858"/>
      <c r="AQR26" s="2858"/>
      <c r="AQS26" s="2858"/>
      <c r="AQT26" s="2858"/>
      <c r="AQU26" s="2858"/>
      <c r="AQV26" s="2858"/>
      <c r="AQW26" s="2858"/>
      <c r="AQX26" s="2858"/>
      <c r="AQY26" s="2858"/>
      <c r="AQZ26" s="2858"/>
      <c r="ARA26" s="2858"/>
      <c r="ARB26" s="2858"/>
      <c r="ARC26" s="2858"/>
      <c r="ARD26" s="2858"/>
      <c r="ARE26" s="2858"/>
      <c r="ARF26" s="2858"/>
      <c r="ARG26" s="2858"/>
      <c r="ARH26" s="2858"/>
      <c r="ARI26" s="2858"/>
      <c r="ARJ26" s="2858"/>
      <c r="ARK26" s="2858"/>
      <c r="ARL26" s="2858"/>
      <c r="ARM26" s="2858"/>
      <c r="ARN26" s="2858"/>
      <c r="ARO26" s="2858"/>
      <c r="ARP26" s="2858"/>
      <c r="ARQ26" s="2858"/>
      <c r="ARR26" s="2858"/>
      <c r="ARS26" s="2858"/>
      <c r="ART26" s="2858"/>
      <c r="ARU26" s="2858"/>
      <c r="ARV26" s="2858"/>
      <c r="ARW26" s="2858"/>
      <c r="ARX26" s="2858"/>
      <c r="ARY26" s="2858"/>
      <c r="ARZ26" s="2858"/>
      <c r="ASA26" s="2858"/>
      <c r="ASB26" s="2858"/>
      <c r="ASC26" s="2858"/>
      <c r="ASD26" s="2858"/>
      <c r="ASE26" s="2858"/>
      <c r="ASF26" s="2858"/>
      <c r="ASG26" s="2858"/>
      <c r="ASH26" s="2858"/>
      <c r="ASI26" s="2858"/>
      <c r="ASJ26" s="2858"/>
      <c r="ASK26" s="2858"/>
      <c r="ASL26" s="2858"/>
      <c r="ASM26" s="2858"/>
      <c r="ASN26" s="2858"/>
      <c r="ASO26" s="2858"/>
      <c r="ASP26" s="2858"/>
      <c r="ASQ26" s="2858"/>
      <c r="ASR26" s="2858"/>
      <c r="ASS26" s="2858"/>
      <c r="AST26" s="2858"/>
      <c r="ASU26" s="2858"/>
      <c r="ASV26" s="2858"/>
      <c r="ASW26" s="2858"/>
      <c r="ASX26" s="2858"/>
      <c r="ASY26" s="2858"/>
      <c r="ASZ26" s="2858"/>
      <c r="ATA26" s="2858"/>
      <c r="ATB26" s="2858"/>
      <c r="ATC26" s="2858"/>
      <c r="ATD26" s="2858"/>
      <c r="ATE26" s="2858"/>
      <c r="ATF26" s="2858"/>
      <c r="ATG26" s="2858"/>
      <c r="ATH26" s="2858"/>
      <c r="ATI26" s="2858"/>
      <c r="ATJ26" s="2858"/>
      <c r="ATK26" s="2858"/>
      <c r="ATL26" s="2858"/>
      <c r="ATM26" s="2858"/>
      <c r="ATN26" s="2858"/>
      <c r="ATO26" s="2858"/>
      <c r="ATP26" s="2858"/>
      <c r="ATQ26" s="2858"/>
      <c r="ATR26" s="2858"/>
      <c r="ATS26" s="2858"/>
      <c r="ATT26" s="2858"/>
      <c r="ATU26" s="2858"/>
      <c r="ATV26" s="2858"/>
      <c r="ATW26" s="2858"/>
      <c r="ATX26" s="2858"/>
      <c r="ATY26" s="2858"/>
      <c r="ATZ26" s="2858"/>
      <c r="AUA26" s="2858"/>
      <c r="AUB26" s="2858"/>
      <c r="AUC26" s="2858"/>
      <c r="AUD26" s="2858"/>
      <c r="AUE26" s="2858"/>
      <c r="AUF26" s="2858"/>
      <c r="AUG26" s="2858"/>
      <c r="AUH26" s="2858"/>
      <c r="AUI26" s="2858"/>
      <c r="AUJ26" s="2858"/>
      <c r="AUK26" s="2858"/>
      <c r="AUL26" s="2858"/>
      <c r="AUM26" s="2858"/>
      <c r="AUN26" s="2858"/>
      <c r="AUO26" s="2858"/>
      <c r="AUP26" s="2858"/>
      <c r="AUQ26" s="2858"/>
      <c r="AUR26" s="2858"/>
      <c r="AUS26" s="2858"/>
      <c r="AUT26" s="2858"/>
      <c r="AUU26" s="2858"/>
      <c r="AUV26" s="2858"/>
      <c r="AUW26" s="2858"/>
      <c r="AUX26" s="2858"/>
      <c r="AUY26" s="2858"/>
      <c r="AUZ26" s="2858"/>
      <c r="AVA26" s="2858"/>
      <c r="AVB26" s="2858"/>
      <c r="AVC26" s="2858"/>
      <c r="AVD26" s="2858"/>
      <c r="AVE26" s="2858"/>
      <c r="AVF26" s="2858"/>
      <c r="AVG26" s="2858"/>
      <c r="AVH26" s="2858"/>
      <c r="AVI26" s="2858"/>
      <c r="AVJ26" s="2858"/>
      <c r="AVK26" s="2858"/>
      <c r="AVL26" s="2858"/>
      <c r="AVM26" s="2858"/>
      <c r="AVN26" s="2858"/>
      <c r="AVO26" s="2858"/>
      <c r="AVP26" s="2858"/>
      <c r="AVQ26" s="2858"/>
      <c r="AVR26" s="2858"/>
      <c r="AVS26" s="2858"/>
      <c r="AVT26" s="2858"/>
      <c r="AVU26" s="2858"/>
      <c r="AVV26" s="2858"/>
      <c r="AVW26" s="2858"/>
      <c r="AVX26" s="2858"/>
      <c r="AVY26" s="2858"/>
      <c r="AVZ26" s="2858"/>
      <c r="AWA26" s="2858"/>
      <c r="AWB26" s="2858"/>
      <c r="AWC26" s="2858"/>
      <c r="AWD26" s="2858"/>
      <c r="AWE26" s="2858"/>
      <c r="AWF26" s="2858"/>
      <c r="AWG26" s="2858"/>
      <c r="AWH26" s="2858"/>
      <c r="AWI26" s="2858"/>
      <c r="AWJ26" s="2858"/>
      <c r="AWK26" s="2858"/>
      <c r="AWL26" s="2858"/>
      <c r="AWM26" s="2858"/>
      <c r="AWN26" s="2858"/>
      <c r="AWO26" s="2858"/>
      <c r="AWP26" s="2858"/>
      <c r="AWQ26" s="2858"/>
      <c r="AWR26" s="2858"/>
      <c r="AWS26" s="2858"/>
      <c r="AWT26" s="2858"/>
      <c r="AWU26" s="2858"/>
      <c r="AWV26" s="2858"/>
      <c r="AWW26" s="2858"/>
      <c r="AWX26" s="2858"/>
      <c r="AWY26" s="2858"/>
      <c r="AWZ26" s="2858"/>
      <c r="AXA26" s="2858"/>
      <c r="AXB26" s="2858"/>
      <c r="AXC26" s="2858"/>
      <c r="AXD26" s="2858"/>
      <c r="AXE26" s="2858"/>
      <c r="AXF26" s="2858"/>
      <c r="AXG26" s="2858"/>
      <c r="AXH26" s="2858"/>
      <c r="AXI26" s="2858"/>
      <c r="AXJ26" s="2858"/>
      <c r="AXK26" s="2858"/>
      <c r="AXL26" s="2858"/>
      <c r="AXM26" s="2858"/>
      <c r="AXN26" s="2858"/>
      <c r="AXO26" s="2858"/>
      <c r="AXP26" s="2858"/>
      <c r="AXQ26" s="2858"/>
      <c r="AXR26" s="2858"/>
      <c r="AXS26" s="2858"/>
      <c r="AXT26" s="2858"/>
      <c r="AXU26" s="2858"/>
      <c r="AXV26" s="2858"/>
      <c r="AXW26" s="2858"/>
      <c r="AXX26" s="2858"/>
      <c r="AXY26" s="2858"/>
      <c r="AXZ26" s="2858"/>
      <c r="AYA26" s="2858"/>
      <c r="AYB26" s="2858"/>
      <c r="AYC26" s="2858"/>
      <c r="AYD26" s="2858"/>
      <c r="AYE26" s="2858"/>
      <c r="AYF26" s="2858"/>
      <c r="AYG26" s="2858"/>
      <c r="AYH26" s="2858"/>
      <c r="AYI26" s="2858"/>
      <c r="AYJ26" s="2858"/>
      <c r="AYK26" s="2858"/>
      <c r="AYL26" s="2858"/>
      <c r="AYM26" s="2858"/>
      <c r="AYN26" s="2858"/>
      <c r="AYO26" s="2858"/>
      <c r="AYP26" s="2858"/>
      <c r="AYQ26" s="2858"/>
      <c r="AYR26" s="2858"/>
      <c r="AYS26" s="2858"/>
      <c r="AYT26" s="2858"/>
      <c r="AYU26" s="2858"/>
      <c r="AYV26" s="2858"/>
      <c r="AYW26" s="2858"/>
      <c r="AYX26" s="2858"/>
      <c r="AYY26" s="2858"/>
      <c r="AYZ26" s="2858"/>
      <c r="AZA26" s="2858"/>
      <c r="AZB26" s="2858"/>
      <c r="AZC26" s="2858"/>
      <c r="AZD26" s="2858"/>
      <c r="AZE26" s="2858"/>
      <c r="AZF26" s="2858"/>
      <c r="AZG26" s="2858"/>
      <c r="AZH26" s="2858"/>
      <c r="AZI26" s="2858"/>
      <c r="AZJ26" s="2858"/>
      <c r="AZK26" s="2858"/>
      <c r="AZL26" s="2858"/>
      <c r="AZM26" s="2858"/>
      <c r="AZN26" s="2858"/>
      <c r="AZO26" s="2858"/>
      <c r="AZP26" s="2858"/>
      <c r="AZQ26" s="2858"/>
      <c r="AZR26" s="2858"/>
      <c r="AZS26" s="2858"/>
      <c r="AZT26" s="2858"/>
      <c r="AZU26" s="2858"/>
      <c r="AZV26" s="2858"/>
      <c r="AZW26" s="2858"/>
      <c r="AZX26" s="2858"/>
      <c r="AZY26" s="2858"/>
      <c r="AZZ26" s="2858"/>
      <c r="BAA26" s="2858"/>
      <c r="BAB26" s="2858"/>
      <c r="BAC26" s="2858"/>
      <c r="BAD26" s="2858"/>
      <c r="BAE26" s="2858"/>
      <c r="BAF26" s="2858"/>
      <c r="BAG26" s="2858"/>
      <c r="BAH26" s="2858"/>
      <c r="BAI26" s="2858"/>
      <c r="BAJ26" s="2858"/>
      <c r="BAK26" s="2858"/>
      <c r="BAL26" s="2858"/>
      <c r="BAM26" s="2858"/>
      <c r="BAN26" s="2858"/>
      <c r="BAO26" s="2858"/>
      <c r="BAP26" s="2858"/>
      <c r="BAQ26" s="2858"/>
      <c r="BAR26" s="2858"/>
      <c r="BAS26" s="2858"/>
      <c r="BAT26" s="2858"/>
      <c r="BAU26" s="2858"/>
      <c r="BAV26" s="2858"/>
      <c r="BAW26" s="2858"/>
      <c r="BAX26" s="2858"/>
      <c r="BAY26" s="2858"/>
      <c r="BAZ26" s="2858"/>
      <c r="BBA26" s="2858"/>
      <c r="BBB26" s="2858"/>
      <c r="BBC26" s="2858"/>
      <c r="BBD26" s="2858"/>
      <c r="BBE26" s="2858"/>
      <c r="BBF26" s="2858"/>
      <c r="BBG26" s="2858"/>
      <c r="BBH26" s="2858"/>
      <c r="BBI26" s="2858"/>
      <c r="BBJ26" s="2858"/>
      <c r="BBK26" s="2858"/>
      <c r="BBL26" s="2858"/>
      <c r="BBM26" s="2858"/>
      <c r="BBN26" s="2858"/>
      <c r="BBO26" s="2858"/>
      <c r="BBP26" s="2858"/>
      <c r="BBQ26" s="2858"/>
      <c r="BBR26" s="2858"/>
      <c r="BBS26" s="2858"/>
      <c r="BBT26" s="2858"/>
      <c r="BBU26" s="2858"/>
      <c r="BBV26" s="2858"/>
      <c r="BBW26" s="2858"/>
      <c r="BBX26" s="2858"/>
      <c r="BBY26" s="2858"/>
      <c r="BBZ26" s="2858"/>
      <c r="BCA26" s="2858"/>
      <c r="BCB26" s="2858"/>
      <c r="BCC26" s="2858"/>
      <c r="BCD26" s="2858"/>
      <c r="BCE26" s="2858"/>
      <c r="BCF26" s="2858"/>
      <c r="BCG26" s="2858"/>
      <c r="BCH26" s="2858"/>
      <c r="BCI26" s="2858"/>
      <c r="BCJ26" s="2858"/>
      <c r="BCK26" s="2858"/>
      <c r="BCL26" s="2858"/>
      <c r="BCM26" s="2858"/>
      <c r="BCN26" s="2858"/>
      <c r="BCO26" s="2858"/>
      <c r="BCP26" s="2858"/>
      <c r="BCQ26" s="2858"/>
      <c r="BCR26" s="2858"/>
      <c r="BCS26" s="2858"/>
      <c r="BCT26" s="2858"/>
      <c r="BCU26" s="2858"/>
      <c r="BCV26" s="2858"/>
      <c r="BCW26" s="2858"/>
      <c r="BCX26" s="2858"/>
      <c r="BCY26" s="2858"/>
      <c r="BCZ26" s="2858"/>
      <c r="BDA26" s="2858"/>
      <c r="BDB26" s="2858"/>
      <c r="BDC26" s="2858"/>
      <c r="BDD26" s="2858"/>
      <c r="BDE26" s="2858"/>
      <c r="BDF26" s="2858"/>
      <c r="BDG26" s="2858"/>
      <c r="BDH26" s="2858"/>
      <c r="BDI26" s="2858"/>
      <c r="BDJ26" s="2858"/>
      <c r="BDK26" s="2858"/>
      <c r="BDL26" s="2858"/>
      <c r="BDM26" s="2858"/>
      <c r="BDN26" s="2858"/>
      <c r="BDO26" s="2858"/>
      <c r="BDP26" s="2858"/>
      <c r="BDQ26" s="2858"/>
      <c r="BDR26" s="2858"/>
      <c r="BDS26" s="2858"/>
      <c r="BDT26" s="2858"/>
      <c r="BDU26" s="2858"/>
      <c r="BDV26" s="2858"/>
      <c r="BDW26" s="2858"/>
      <c r="BDX26" s="2858"/>
      <c r="BDY26" s="2858"/>
      <c r="BDZ26" s="2858"/>
      <c r="BEA26" s="2858"/>
      <c r="BEB26" s="2858"/>
      <c r="BEC26" s="2858"/>
      <c r="BED26" s="2858"/>
      <c r="BEE26" s="2858"/>
      <c r="BEF26" s="2858"/>
      <c r="BEG26" s="2858"/>
      <c r="BEH26" s="2858"/>
      <c r="BEI26" s="2858"/>
      <c r="BEJ26" s="2858"/>
      <c r="BEK26" s="2858"/>
      <c r="BEL26" s="2858"/>
      <c r="BEM26" s="2858"/>
      <c r="BEN26" s="2858"/>
      <c r="BEO26" s="2858"/>
      <c r="BEP26" s="2858"/>
      <c r="BEQ26" s="2858"/>
      <c r="BER26" s="2858"/>
      <c r="BES26" s="2858"/>
      <c r="BET26" s="2858"/>
      <c r="BEU26" s="2858"/>
      <c r="BEV26" s="2858"/>
      <c r="BEW26" s="2858"/>
      <c r="BEX26" s="2858"/>
      <c r="BEY26" s="2858"/>
      <c r="BEZ26" s="2858"/>
      <c r="BFA26" s="2858"/>
      <c r="BFB26" s="2858"/>
      <c r="BFC26" s="2858"/>
      <c r="BFD26" s="2858"/>
      <c r="BFE26" s="2858"/>
      <c r="BFF26" s="2858"/>
      <c r="BFG26" s="2858"/>
      <c r="BFH26" s="2858"/>
      <c r="BFI26" s="2858"/>
      <c r="BFJ26" s="2858"/>
      <c r="BFK26" s="2858"/>
      <c r="BFL26" s="2858"/>
      <c r="BFM26" s="2858"/>
      <c r="BFN26" s="2858"/>
      <c r="BFO26" s="2858"/>
      <c r="BFP26" s="2858"/>
      <c r="BFQ26" s="2858"/>
      <c r="BFR26" s="2858"/>
      <c r="BFS26" s="2858"/>
      <c r="BFT26" s="2858"/>
      <c r="BFU26" s="2858"/>
      <c r="BFV26" s="2858"/>
      <c r="BFW26" s="2858"/>
      <c r="BFX26" s="2858"/>
      <c r="BFY26" s="2858"/>
      <c r="BFZ26" s="2858"/>
      <c r="BGA26" s="2858"/>
      <c r="BGB26" s="2858"/>
      <c r="BGC26" s="2858"/>
      <c r="BGD26" s="2858"/>
      <c r="BGE26" s="2858"/>
      <c r="BGF26" s="2858"/>
      <c r="BGG26" s="2858"/>
      <c r="BGH26" s="2858"/>
      <c r="BGI26" s="2858"/>
      <c r="BGJ26" s="2858"/>
      <c r="BGK26" s="2858"/>
      <c r="BGL26" s="2858"/>
      <c r="BGM26" s="2858"/>
      <c r="BGN26" s="2858"/>
      <c r="BGO26" s="2858"/>
      <c r="BGP26" s="2858"/>
      <c r="BGQ26" s="2858"/>
      <c r="BGR26" s="2858"/>
      <c r="BGS26" s="2858"/>
      <c r="BGT26" s="2858"/>
      <c r="BGU26" s="2858"/>
      <c r="BGV26" s="2858"/>
      <c r="BGW26" s="2858"/>
      <c r="BGX26" s="2858"/>
      <c r="BGY26" s="2858"/>
      <c r="BGZ26" s="2858"/>
      <c r="BHA26" s="2858"/>
      <c r="BHB26" s="2858"/>
      <c r="BHC26" s="2858"/>
      <c r="BHD26" s="2858"/>
      <c r="BHE26" s="2858"/>
      <c r="BHF26" s="2858"/>
      <c r="BHG26" s="2858"/>
      <c r="BHH26" s="2858"/>
      <c r="BHI26" s="2858"/>
      <c r="BHJ26" s="2858"/>
      <c r="BHK26" s="2858"/>
      <c r="BHL26" s="2858"/>
      <c r="BHM26" s="2858"/>
      <c r="BHN26" s="2858"/>
      <c r="BHO26" s="2858"/>
      <c r="BHP26" s="2858"/>
      <c r="BHQ26" s="2858"/>
      <c r="BHR26" s="2858"/>
      <c r="BHS26" s="2858"/>
      <c r="BHT26" s="2858"/>
      <c r="BHU26" s="2858"/>
      <c r="BHV26" s="2858"/>
      <c r="BHW26" s="2858"/>
      <c r="BHX26" s="2858"/>
      <c r="BHY26" s="2858"/>
      <c r="BHZ26" s="2858"/>
      <c r="BIA26" s="2858"/>
      <c r="BIB26" s="2858"/>
      <c r="BIC26" s="2858"/>
      <c r="BID26" s="2858"/>
      <c r="BIE26" s="2858"/>
      <c r="BIF26" s="2858"/>
      <c r="BIG26" s="2858"/>
      <c r="BIH26" s="2858"/>
      <c r="BII26" s="2858"/>
      <c r="BIJ26" s="2858"/>
      <c r="BIK26" s="2858"/>
      <c r="BIL26" s="2858"/>
      <c r="BIM26" s="2858"/>
      <c r="BIN26" s="2858"/>
      <c r="BIO26" s="2858"/>
      <c r="BIP26" s="2858"/>
      <c r="BIQ26" s="2858"/>
      <c r="BIR26" s="2858"/>
      <c r="BIS26" s="2858"/>
      <c r="BIT26" s="2858"/>
      <c r="BIU26" s="2858"/>
      <c r="BIV26" s="2858"/>
      <c r="BIW26" s="2858"/>
      <c r="BIX26" s="2858"/>
      <c r="BIY26" s="2858"/>
      <c r="BIZ26" s="2858"/>
      <c r="BJA26" s="2858"/>
      <c r="BJB26" s="2858"/>
      <c r="BJC26" s="2858"/>
      <c r="BJD26" s="2858"/>
      <c r="BJE26" s="2858"/>
      <c r="BJF26" s="2858"/>
      <c r="BJG26" s="2858"/>
      <c r="BJH26" s="2858"/>
      <c r="BJI26" s="2858"/>
      <c r="BJJ26" s="2858"/>
      <c r="BJK26" s="2858"/>
      <c r="BJL26" s="2858"/>
      <c r="BJM26" s="2858"/>
      <c r="BJN26" s="2858"/>
      <c r="BJO26" s="2858"/>
      <c r="BJP26" s="2858"/>
      <c r="BJQ26" s="2858"/>
      <c r="BJR26" s="2858"/>
      <c r="BJS26" s="2858"/>
      <c r="BJT26" s="2858"/>
      <c r="BJU26" s="2858"/>
      <c r="BJV26" s="2858"/>
      <c r="BJW26" s="2858"/>
      <c r="BJX26" s="2858"/>
      <c r="BJY26" s="2858"/>
      <c r="BJZ26" s="2858"/>
      <c r="BKA26" s="2858"/>
      <c r="BKB26" s="2858"/>
      <c r="BKC26" s="2858"/>
      <c r="BKD26" s="2858"/>
      <c r="BKE26" s="2858"/>
      <c r="BKF26" s="2858"/>
      <c r="BKG26" s="2858"/>
      <c r="BKH26" s="2858"/>
      <c r="BKI26" s="2858"/>
      <c r="BKJ26" s="2858"/>
      <c r="BKK26" s="2858"/>
      <c r="BKL26" s="2858"/>
      <c r="BKM26" s="2858"/>
      <c r="BKN26" s="2858"/>
      <c r="BKO26" s="2858"/>
      <c r="BKP26" s="2858"/>
      <c r="BKQ26" s="2858"/>
      <c r="BKR26" s="2858"/>
      <c r="BKS26" s="2858"/>
      <c r="BKT26" s="2858"/>
      <c r="BKU26" s="2858"/>
      <c r="BKV26" s="2858"/>
      <c r="BKW26" s="2858"/>
      <c r="BKX26" s="2858"/>
      <c r="BKY26" s="2858"/>
      <c r="BKZ26" s="2858"/>
      <c r="BLA26" s="2858"/>
      <c r="BLB26" s="2858"/>
      <c r="BLC26" s="2858"/>
      <c r="BLD26" s="2858"/>
      <c r="BLE26" s="2858"/>
      <c r="BLF26" s="2858"/>
      <c r="BLG26" s="2858"/>
      <c r="BLH26" s="2858"/>
      <c r="BLI26" s="2858"/>
      <c r="BLJ26" s="2858"/>
      <c r="BLK26" s="2858"/>
      <c r="BLL26" s="2858"/>
      <c r="BLM26" s="2858"/>
      <c r="BLN26" s="2858"/>
      <c r="BLO26" s="2858"/>
      <c r="BLP26" s="2858"/>
      <c r="BLQ26" s="2858"/>
      <c r="BLR26" s="2858"/>
      <c r="BLS26" s="2858"/>
      <c r="BLT26" s="2858"/>
      <c r="BLU26" s="2858"/>
      <c r="BLV26" s="2858"/>
      <c r="BLW26" s="2858"/>
      <c r="BLX26" s="2858"/>
      <c r="BLY26" s="2858"/>
      <c r="BLZ26" s="2858"/>
      <c r="BMA26" s="2858"/>
      <c r="BMB26" s="2858"/>
      <c r="BMC26" s="2858"/>
      <c r="BMD26" s="2858"/>
      <c r="BME26" s="2858"/>
      <c r="BMF26" s="2858"/>
      <c r="BMG26" s="2858"/>
      <c r="BMH26" s="2858"/>
      <c r="BMI26" s="2858"/>
      <c r="BMJ26" s="2858"/>
      <c r="BMK26" s="2858"/>
      <c r="BML26" s="2858"/>
      <c r="BMM26" s="2858"/>
      <c r="BMN26" s="2858"/>
      <c r="BMO26" s="2858"/>
      <c r="BMP26" s="2858"/>
      <c r="BMQ26" s="2858"/>
      <c r="BMR26" s="2858"/>
      <c r="BMS26" s="2858"/>
      <c r="BMT26" s="2858"/>
      <c r="BMU26" s="2858"/>
      <c r="BMV26" s="2858"/>
      <c r="BMW26" s="2858"/>
      <c r="BMX26" s="2858"/>
      <c r="BMY26" s="2858"/>
      <c r="BMZ26" s="2858"/>
      <c r="BNA26" s="2858"/>
      <c r="BNB26" s="2858"/>
      <c r="BNC26" s="2858"/>
      <c r="BND26" s="2858"/>
      <c r="BNE26" s="2858"/>
      <c r="BNF26" s="2858"/>
      <c r="BNG26" s="2858"/>
      <c r="BNH26" s="2858"/>
      <c r="BNI26" s="2858"/>
      <c r="BNJ26" s="2858"/>
      <c r="BNK26" s="2858"/>
      <c r="BNL26" s="2858"/>
      <c r="BNM26" s="2858"/>
      <c r="BNN26" s="2858"/>
      <c r="BNO26" s="2858"/>
      <c r="BNP26" s="2858"/>
      <c r="BNQ26" s="2858"/>
      <c r="BNR26" s="2858"/>
      <c r="BNS26" s="2858"/>
      <c r="BNT26" s="2858"/>
      <c r="BNU26" s="2858"/>
      <c r="BNV26" s="2858"/>
      <c r="BNW26" s="2858"/>
      <c r="BNX26" s="2858"/>
      <c r="BNY26" s="2858"/>
      <c r="BNZ26" s="2858"/>
      <c r="BOA26" s="2858"/>
      <c r="BOB26" s="2858"/>
      <c r="BOC26" s="2858"/>
      <c r="BOD26" s="2858"/>
      <c r="BOE26" s="2858"/>
      <c r="BOF26" s="2858"/>
      <c r="BOG26" s="2858"/>
      <c r="BOH26" s="2858"/>
      <c r="BOI26" s="2858"/>
      <c r="BOJ26" s="2858"/>
      <c r="BOK26" s="2858"/>
      <c r="BOL26" s="2858"/>
      <c r="BOM26" s="2858"/>
      <c r="BON26" s="2858"/>
      <c r="BOO26" s="2858"/>
      <c r="BOP26" s="2858"/>
      <c r="BOQ26" s="2858"/>
      <c r="BOR26" s="2858"/>
      <c r="BOS26" s="2858"/>
      <c r="BOT26" s="2858"/>
      <c r="BOU26" s="2858"/>
      <c r="BOV26" s="2858"/>
      <c r="BOW26" s="2858"/>
      <c r="BOX26" s="2858"/>
      <c r="BOY26" s="2858"/>
      <c r="BOZ26" s="2858"/>
      <c r="BPA26" s="2858"/>
      <c r="BPB26" s="2858"/>
      <c r="BPC26" s="2858"/>
      <c r="BPD26" s="2858"/>
      <c r="BPE26" s="2858"/>
      <c r="BPF26" s="2858"/>
      <c r="BPG26" s="2858"/>
      <c r="BPH26" s="2858"/>
      <c r="BPI26" s="2858"/>
      <c r="BPJ26" s="2858"/>
      <c r="BPK26" s="2858"/>
      <c r="BPL26" s="2858"/>
      <c r="BPM26" s="2858"/>
      <c r="BPN26" s="2858"/>
      <c r="BPO26" s="2858"/>
      <c r="BPP26" s="2858"/>
      <c r="BPQ26" s="2858"/>
      <c r="BPR26" s="2858"/>
      <c r="BPS26" s="2858"/>
      <c r="BPT26" s="2858"/>
      <c r="BPU26" s="2858"/>
      <c r="BPV26" s="2858"/>
      <c r="BPW26" s="2858"/>
      <c r="BPX26" s="2858"/>
      <c r="BPY26" s="2858"/>
      <c r="BPZ26" s="2858"/>
      <c r="BQA26" s="2858"/>
      <c r="BQB26" s="2858"/>
      <c r="BQC26" s="2858"/>
      <c r="BQD26" s="2858"/>
      <c r="BQE26" s="2858"/>
      <c r="BQF26" s="2858"/>
      <c r="BQG26" s="2858"/>
      <c r="BQH26" s="2858"/>
      <c r="BQI26" s="2858"/>
      <c r="BQJ26" s="2858"/>
      <c r="BQK26" s="2858"/>
      <c r="BQL26" s="2858"/>
      <c r="BQM26" s="2858"/>
      <c r="BQN26" s="2858"/>
      <c r="BQO26" s="2858"/>
      <c r="BQP26" s="2858"/>
      <c r="BQQ26" s="2858"/>
      <c r="BQR26" s="2858"/>
      <c r="BQS26" s="2858"/>
      <c r="BQT26" s="2858"/>
      <c r="BQU26" s="2858"/>
      <c r="BQV26" s="2858"/>
      <c r="BQW26" s="2858"/>
      <c r="BQX26" s="2858"/>
      <c r="BQY26" s="2858"/>
      <c r="BQZ26" s="2858"/>
      <c r="BRA26" s="2858"/>
      <c r="BRB26" s="2858"/>
      <c r="BRC26" s="2858"/>
      <c r="BRD26" s="2858"/>
      <c r="BRE26" s="2858"/>
      <c r="BRF26" s="2858"/>
      <c r="BRG26" s="2858"/>
      <c r="BRH26" s="2858"/>
      <c r="BRI26" s="2858"/>
      <c r="BRJ26" s="2858"/>
      <c r="BRK26" s="2858"/>
      <c r="BRL26" s="2858"/>
      <c r="BRM26" s="2858"/>
      <c r="BRN26" s="2858"/>
      <c r="BRO26" s="2858"/>
      <c r="BRP26" s="2858"/>
      <c r="BRQ26" s="2858"/>
      <c r="BRR26" s="2858"/>
      <c r="BRS26" s="2858"/>
      <c r="BRT26" s="2858"/>
      <c r="BRU26" s="2858"/>
      <c r="BRV26" s="2858"/>
      <c r="BRW26" s="2858"/>
      <c r="BRX26" s="2858"/>
      <c r="BRY26" s="2858"/>
      <c r="BRZ26" s="2858"/>
      <c r="BSA26" s="2858"/>
      <c r="BSB26" s="2858"/>
      <c r="BSC26" s="2858"/>
      <c r="BSD26" s="2858"/>
      <c r="BSE26" s="2858"/>
      <c r="BSF26" s="2858"/>
      <c r="BSG26" s="2858"/>
      <c r="BSH26" s="2858"/>
      <c r="BSI26" s="2858"/>
      <c r="BSJ26" s="2858"/>
      <c r="BSK26" s="2858"/>
      <c r="BSL26" s="2858"/>
      <c r="BSM26" s="2858"/>
      <c r="BSN26" s="2858"/>
      <c r="BSO26" s="2858"/>
      <c r="BSP26" s="2858"/>
      <c r="BSQ26" s="2858"/>
      <c r="BSR26" s="2858"/>
      <c r="BSS26" s="2858"/>
      <c r="BST26" s="2858"/>
      <c r="BSU26" s="2858"/>
      <c r="BSV26" s="2858"/>
      <c r="BSW26" s="2858"/>
      <c r="BSX26" s="2858"/>
      <c r="BSY26" s="2858"/>
      <c r="BSZ26" s="2858"/>
      <c r="BTA26" s="2858"/>
      <c r="BTB26" s="2858"/>
      <c r="BTC26" s="2858"/>
      <c r="BTD26" s="2858"/>
      <c r="BTE26" s="2858"/>
      <c r="BTF26" s="2858"/>
      <c r="BTG26" s="2858"/>
      <c r="BTH26" s="2858"/>
      <c r="BTI26" s="2858"/>
      <c r="BTJ26" s="2858"/>
      <c r="BTK26" s="2858"/>
      <c r="BTL26" s="2858"/>
      <c r="BTM26" s="2858"/>
      <c r="BTN26" s="2858"/>
      <c r="BTO26" s="2858"/>
      <c r="BTP26" s="2858"/>
      <c r="BTQ26" s="2858"/>
      <c r="BTR26" s="2858"/>
      <c r="BTS26" s="2858"/>
      <c r="BTT26" s="2858"/>
      <c r="BTU26" s="2858"/>
      <c r="BTV26" s="2858"/>
      <c r="BTW26" s="2858"/>
      <c r="BTX26" s="2858"/>
      <c r="BTY26" s="2858"/>
      <c r="BTZ26" s="2858"/>
      <c r="BUA26" s="2858"/>
      <c r="BUB26" s="2858"/>
      <c r="BUC26" s="2858"/>
      <c r="BUD26" s="2858"/>
      <c r="BUE26" s="2858"/>
      <c r="BUF26" s="2858"/>
      <c r="BUG26" s="2858"/>
      <c r="BUH26" s="2858"/>
      <c r="BUI26" s="2858"/>
      <c r="BUJ26" s="2858"/>
      <c r="BUK26" s="2858"/>
      <c r="BUL26" s="2858"/>
      <c r="BUM26" s="2858"/>
      <c r="BUN26" s="2858"/>
      <c r="BUO26" s="2858"/>
      <c r="BUP26" s="2858"/>
      <c r="BUQ26" s="2858"/>
      <c r="BUR26" s="2858"/>
      <c r="BUS26" s="2858"/>
      <c r="BUT26" s="2858"/>
      <c r="BUU26" s="2858"/>
      <c r="BUV26" s="2858"/>
      <c r="BUW26" s="2858"/>
      <c r="BUX26" s="2858"/>
      <c r="BUY26" s="2858"/>
      <c r="BUZ26" s="2858"/>
      <c r="BVA26" s="2858"/>
      <c r="BVB26" s="2858"/>
      <c r="BVC26" s="2858"/>
      <c r="BVD26" s="2858"/>
      <c r="BVE26" s="2858"/>
      <c r="BVF26" s="2858"/>
      <c r="BVG26" s="2858"/>
      <c r="BVH26" s="2858"/>
      <c r="BVI26" s="2858"/>
      <c r="BVJ26" s="2858"/>
      <c r="BVK26" s="2858"/>
      <c r="BVL26" s="2858"/>
      <c r="BVM26" s="2858"/>
      <c r="BVN26" s="2858"/>
      <c r="BVO26" s="2858"/>
      <c r="BVP26" s="2858"/>
      <c r="BVQ26" s="2858"/>
      <c r="BVR26" s="2858"/>
      <c r="BVS26" s="2858"/>
      <c r="BVT26" s="2858"/>
      <c r="BVU26" s="2858"/>
      <c r="BVV26" s="2858"/>
      <c r="BVW26" s="2858"/>
      <c r="BVX26" s="2858"/>
      <c r="BVY26" s="2858"/>
      <c r="BVZ26" s="2858"/>
      <c r="BWA26" s="2858"/>
      <c r="BWB26" s="2858"/>
      <c r="BWC26" s="2858"/>
      <c r="BWD26" s="2858"/>
      <c r="BWE26" s="2858"/>
      <c r="BWF26" s="2858"/>
      <c r="BWG26" s="2858"/>
      <c r="BWH26" s="2858"/>
      <c r="BWI26" s="2858"/>
      <c r="BWJ26" s="2858"/>
      <c r="BWK26" s="2858"/>
      <c r="BWL26" s="2858"/>
      <c r="BWM26" s="2858"/>
      <c r="BWN26" s="2858"/>
      <c r="BWO26" s="2858"/>
      <c r="BWP26" s="2858"/>
      <c r="BWQ26" s="2858"/>
      <c r="BWR26" s="2858"/>
      <c r="BWS26" s="2858"/>
      <c r="BWT26" s="2858"/>
      <c r="BWU26" s="2858"/>
      <c r="BWV26" s="2858"/>
      <c r="BWW26" s="2858"/>
      <c r="BWX26" s="2858"/>
      <c r="BWY26" s="2858"/>
      <c r="BWZ26" s="2858"/>
      <c r="BXA26" s="2858"/>
      <c r="BXB26" s="2858"/>
      <c r="BXC26" s="2858"/>
      <c r="BXD26" s="2858"/>
      <c r="BXE26" s="2858"/>
      <c r="BXF26" s="2858"/>
      <c r="BXG26" s="2858"/>
      <c r="BXH26" s="2858"/>
      <c r="BXI26" s="2858"/>
      <c r="BXJ26" s="2858"/>
      <c r="BXK26" s="2858"/>
      <c r="BXL26" s="2858"/>
      <c r="BXM26" s="2858"/>
      <c r="BXN26" s="2858"/>
      <c r="BXO26" s="2858"/>
      <c r="BXP26" s="2858"/>
      <c r="BXQ26" s="2858"/>
      <c r="BXR26" s="2858"/>
      <c r="BXS26" s="2858"/>
      <c r="BXT26" s="2858"/>
      <c r="BXU26" s="2858"/>
      <c r="BXV26" s="2858"/>
      <c r="BXW26" s="2858"/>
      <c r="BXX26" s="2858"/>
      <c r="BXY26" s="2858"/>
      <c r="BXZ26" s="2858"/>
      <c r="BYA26" s="2858"/>
      <c r="BYB26" s="2858"/>
      <c r="BYC26" s="2858"/>
      <c r="BYD26" s="2858"/>
      <c r="BYE26" s="2858"/>
      <c r="BYF26" s="2858"/>
      <c r="BYG26" s="2858"/>
      <c r="BYH26" s="2858"/>
      <c r="BYI26" s="2858"/>
      <c r="BYJ26" s="2858"/>
      <c r="BYK26" s="2858"/>
      <c r="BYL26" s="2858"/>
      <c r="BYM26" s="2858"/>
      <c r="BYN26" s="2858"/>
      <c r="BYO26" s="2858"/>
      <c r="BYP26" s="2858"/>
      <c r="BYQ26" s="2858"/>
      <c r="BYR26" s="2858"/>
      <c r="BYS26" s="2858"/>
      <c r="BYT26" s="2858"/>
      <c r="BYU26" s="2858"/>
      <c r="BYV26" s="2858"/>
      <c r="BYW26" s="2858"/>
      <c r="BYX26" s="2858"/>
      <c r="BYY26" s="2858"/>
      <c r="BYZ26" s="2858"/>
      <c r="BZA26" s="2858"/>
      <c r="BZB26" s="2858"/>
      <c r="BZC26" s="2858"/>
      <c r="BZD26" s="2858"/>
      <c r="BZE26" s="2858"/>
      <c r="BZF26" s="2858"/>
      <c r="BZG26" s="2858"/>
      <c r="BZH26" s="2858"/>
      <c r="BZI26" s="2858"/>
      <c r="BZJ26" s="2858"/>
      <c r="BZK26" s="2858"/>
      <c r="BZL26" s="2858"/>
      <c r="BZM26" s="2858"/>
      <c r="BZN26" s="2858"/>
      <c r="BZO26" s="2858"/>
      <c r="BZP26" s="2858"/>
      <c r="BZQ26" s="2858"/>
      <c r="BZR26" s="2858"/>
      <c r="BZS26" s="2858"/>
      <c r="BZT26" s="2858"/>
      <c r="BZU26" s="2858"/>
      <c r="BZV26" s="2858"/>
      <c r="BZW26" s="2858"/>
      <c r="BZX26" s="2858"/>
      <c r="BZY26" s="2858"/>
      <c r="BZZ26" s="2858"/>
      <c r="CAA26" s="2858"/>
      <c r="CAB26" s="2858"/>
      <c r="CAC26" s="2858"/>
      <c r="CAD26" s="2858"/>
      <c r="CAE26" s="2858"/>
      <c r="CAF26" s="2858"/>
      <c r="CAG26" s="2858"/>
      <c r="CAH26" s="2858"/>
      <c r="CAI26" s="2858"/>
      <c r="CAJ26" s="2858"/>
      <c r="CAK26" s="2858"/>
      <c r="CAL26" s="2858"/>
      <c r="CAM26" s="2858"/>
      <c r="CAN26" s="2858"/>
      <c r="CAO26" s="2858"/>
      <c r="CAP26" s="2858"/>
      <c r="CAQ26" s="2858"/>
      <c r="CAR26" s="2858"/>
      <c r="CAS26" s="2858"/>
      <c r="CAT26" s="2858"/>
      <c r="CAU26" s="2858"/>
      <c r="CAV26" s="2858"/>
      <c r="CAW26" s="2858"/>
      <c r="CAX26" s="2858"/>
      <c r="CAY26" s="2858"/>
      <c r="CAZ26" s="2858"/>
      <c r="CBA26" s="2858"/>
      <c r="CBB26" s="2858"/>
      <c r="CBC26" s="2858"/>
      <c r="CBD26" s="2858"/>
      <c r="CBE26" s="2858"/>
      <c r="CBF26" s="2858"/>
      <c r="CBG26" s="2858"/>
      <c r="CBH26" s="2858"/>
      <c r="CBI26" s="2858"/>
      <c r="CBJ26" s="2858"/>
      <c r="CBK26" s="2858"/>
      <c r="CBL26" s="2858"/>
      <c r="CBM26" s="2858"/>
      <c r="CBN26" s="2858"/>
      <c r="CBO26" s="2858"/>
      <c r="CBP26" s="2858"/>
      <c r="CBQ26" s="2858"/>
      <c r="CBR26" s="2858"/>
      <c r="CBS26" s="2858"/>
      <c r="CBT26" s="2858"/>
      <c r="CBU26" s="2858"/>
      <c r="CBV26" s="2858"/>
      <c r="CBW26" s="2858"/>
      <c r="CBX26" s="2858"/>
      <c r="CBY26" s="2858"/>
      <c r="CBZ26" s="2858"/>
      <c r="CCA26" s="2858"/>
      <c r="CCB26" s="2858"/>
      <c r="CCC26" s="2858"/>
      <c r="CCD26" s="2858"/>
      <c r="CCE26" s="2858"/>
      <c r="CCF26" s="2858"/>
      <c r="CCG26" s="2858"/>
      <c r="CCH26" s="2858"/>
      <c r="CCI26" s="2858"/>
      <c r="CCJ26" s="2858"/>
      <c r="CCK26" s="2858"/>
      <c r="CCL26" s="2858"/>
      <c r="CCM26" s="2858"/>
      <c r="CCN26" s="2858"/>
      <c r="CCO26" s="2858"/>
      <c r="CCP26" s="2858"/>
      <c r="CCQ26" s="2858"/>
      <c r="CCR26" s="2858"/>
      <c r="CCS26" s="2858"/>
      <c r="CCT26" s="2858"/>
      <c r="CCU26" s="2858"/>
      <c r="CCV26" s="2858"/>
      <c r="CCW26" s="2858"/>
      <c r="CCX26" s="2858"/>
      <c r="CCY26" s="2858"/>
      <c r="CCZ26" s="2858"/>
      <c r="CDA26" s="2858"/>
      <c r="CDB26" s="2858"/>
      <c r="CDC26" s="2858"/>
      <c r="CDD26" s="2858"/>
      <c r="CDE26" s="2858"/>
      <c r="CDF26" s="2858"/>
      <c r="CDG26" s="2858"/>
      <c r="CDH26" s="2858"/>
      <c r="CDI26" s="2858"/>
      <c r="CDJ26" s="2858"/>
      <c r="CDK26" s="2858"/>
      <c r="CDL26" s="2858"/>
      <c r="CDM26" s="2858"/>
      <c r="CDN26" s="2858"/>
      <c r="CDO26" s="2858"/>
      <c r="CDP26" s="2858"/>
      <c r="CDQ26" s="2858"/>
      <c r="CDR26" s="2858"/>
      <c r="CDS26" s="2858"/>
      <c r="CDT26" s="2858"/>
      <c r="CDU26" s="2858"/>
      <c r="CDV26" s="2858"/>
      <c r="CDW26" s="2858"/>
      <c r="CDX26" s="2858"/>
      <c r="CDY26" s="2858"/>
      <c r="CDZ26" s="2858"/>
      <c r="CEA26" s="2858"/>
      <c r="CEB26" s="2858"/>
      <c r="CEC26" s="2858"/>
      <c r="CED26" s="2858"/>
      <c r="CEE26" s="2858"/>
      <c r="CEF26" s="2858"/>
      <c r="CEG26" s="2858"/>
      <c r="CEH26" s="2858"/>
      <c r="CEI26" s="2858"/>
      <c r="CEJ26" s="2858"/>
      <c r="CEK26" s="2858"/>
      <c r="CEL26" s="2858"/>
      <c r="CEM26" s="2858"/>
      <c r="CEN26" s="2858"/>
      <c r="CEO26" s="2858"/>
      <c r="CEP26" s="2858"/>
      <c r="CEQ26" s="2858"/>
      <c r="CER26" s="2858"/>
      <c r="CES26" s="2858"/>
      <c r="CET26" s="2858"/>
      <c r="CEU26" s="2858"/>
      <c r="CEV26" s="2858"/>
      <c r="CEW26" s="2858"/>
      <c r="CEX26" s="2858"/>
      <c r="CEY26" s="2858"/>
      <c r="CEZ26" s="2858"/>
      <c r="CFA26" s="2858"/>
      <c r="CFB26" s="2858"/>
      <c r="CFC26" s="2858"/>
      <c r="CFD26" s="2858"/>
      <c r="CFE26" s="2858"/>
      <c r="CFF26" s="2858"/>
      <c r="CFG26" s="2858"/>
      <c r="CFH26" s="2858"/>
      <c r="CFI26" s="2858"/>
      <c r="CFJ26" s="2858"/>
      <c r="CFK26" s="2858"/>
      <c r="CFL26" s="2858"/>
      <c r="CFM26" s="2858"/>
      <c r="CFN26" s="2858"/>
      <c r="CFO26" s="2858"/>
      <c r="CFP26" s="2858"/>
      <c r="CFQ26" s="2858"/>
      <c r="CFR26" s="2858"/>
      <c r="CFS26" s="2858"/>
      <c r="CFT26" s="2858"/>
      <c r="CFU26" s="2858"/>
      <c r="CFV26" s="2858"/>
      <c r="CFW26" s="2858"/>
      <c r="CFX26" s="2858"/>
      <c r="CFY26" s="2858"/>
      <c r="CFZ26" s="2858"/>
      <c r="CGA26" s="2858"/>
      <c r="CGB26" s="2858"/>
      <c r="CGC26" s="2858"/>
      <c r="CGD26" s="2858"/>
      <c r="CGE26" s="2858"/>
      <c r="CGF26" s="2858"/>
      <c r="CGG26" s="2858"/>
      <c r="CGH26" s="2858"/>
      <c r="CGI26" s="2858"/>
      <c r="CGJ26" s="2858"/>
      <c r="CGK26" s="2858"/>
      <c r="CGL26" s="2858"/>
      <c r="CGM26" s="2858"/>
      <c r="CGN26" s="2858"/>
      <c r="CGO26" s="2858"/>
      <c r="CGP26" s="2858"/>
      <c r="CGQ26" s="2858"/>
      <c r="CGR26" s="2858"/>
      <c r="CGS26" s="2858"/>
      <c r="CGT26" s="2858"/>
      <c r="CGU26" s="2858"/>
      <c r="CGV26" s="2858"/>
      <c r="CGW26" s="2858"/>
      <c r="CGX26" s="2858"/>
      <c r="CGY26" s="2858"/>
      <c r="CGZ26" s="2858"/>
      <c r="CHA26" s="2858"/>
      <c r="CHB26" s="2858"/>
      <c r="CHC26" s="2858"/>
      <c r="CHD26" s="2858"/>
      <c r="CHE26" s="2858"/>
      <c r="CHF26" s="2858"/>
      <c r="CHG26" s="2858"/>
      <c r="CHH26" s="2858"/>
      <c r="CHI26" s="2858"/>
      <c r="CHJ26" s="2858"/>
      <c r="CHK26" s="2858"/>
      <c r="CHL26" s="2858"/>
      <c r="CHM26" s="2858"/>
      <c r="CHN26" s="2858"/>
      <c r="CHO26" s="2858"/>
      <c r="CHP26" s="2858"/>
      <c r="CHQ26" s="2858"/>
      <c r="CHR26" s="2858"/>
      <c r="CHS26" s="2858"/>
      <c r="CHT26" s="2858"/>
      <c r="CHU26" s="2858"/>
      <c r="CHV26" s="2858"/>
      <c r="CHW26" s="2858"/>
      <c r="CHX26" s="2858"/>
      <c r="CHY26" s="2858"/>
      <c r="CHZ26" s="2858"/>
      <c r="CIA26" s="2858"/>
      <c r="CIB26" s="2858"/>
      <c r="CIC26" s="2858"/>
      <c r="CID26" s="2858"/>
      <c r="CIE26" s="2858"/>
      <c r="CIF26" s="2858"/>
      <c r="CIG26" s="2858"/>
      <c r="CIH26" s="2858"/>
      <c r="CII26" s="2858"/>
      <c r="CIJ26" s="2858"/>
      <c r="CIK26" s="2858"/>
      <c r="CIL26" s="2858"/>
      <c r="CIM26" s="2858"/>
      <c r="CIN26" s="2858"/>
      <c r="CIO26" s="2858"/>
      <c r="CIP26" s="2858"/>
      <c r="CIQ26" s="2858"/>
      <c r="CIR26" s="2858"/>
      <c r="CIS26" s="2858"/>
      <c r="CIT26" s="2858"/>
      <c r="CIU26" s="2858"/>
      <c r="CIV26" s="2858"/>
      <c r="CIW26" s="2858"/>
      <c r="CIX26" s="2858"/>
      <c r="CIY26" s="2858"/>
      <c r="CIZ26" s="2858"/>
      <c r="CJA26" s="2858"/>
      <c r="CJB26" s="2858"/>
      <c r="CJC26" s="2858"/>
      <c r="CJD26" s="2858"/>
      <c r="CJE26" s="2858"/>
      <c r="CJF26" s="2858"/>
      <c r="CJG26" s="2858"/>
      <c r="CJH26" s="2858"/>
      <c r="CJI26" s="2858"/>
      <c r="CJJ26" s="2858"/>
      <c r="CJK26" s="2858"/>
      <c r="CJL26" s="2858"/>
      <c r="CJM26" s="2858"/>
      <c r="CJN26" s="2858"/>
      <c r="CJO26" s="2858"/>
      <c r="CJP26" s="2858"/>
      <c r="CJQ26" s="2858"/>
      <c r="CJR26" s="2858"/>
      <c r="CJS26" s="2858"/>
      <c r="CJT26" s="2858"/>
      <c r="CJU26" s="2858"/>
      <c r="CJV26" s="2858"/>
      <c r="CJW26" s="2858"/>
      <c r="CJX26" s="2858"/>
      <c r="CJY26" s="2858"/>
      <c r="CJZ26" s="2858"/>
      <c r="CKA26" s="2858"/>
      <c r="CKB26" s="2858"/>
      <c r="CKC26" s="2858"/>
      <c r="CKD26" s="2858"/>
      <c r="CKE26" s="2858"/>
      <c r="CKF26" s="2858"/>
      <c r="CKG26" s="2858"/>
      <c r="CKH26" s="2858"/>
      <c r="CKI26" s="2858"/>
      <c r="CKJ26" s="2858"/>
      <c r="CKK26" s="2858"/>
      <c r="CKL26" s="2858"/>
      <c r="CKM26" s="2858"/>
      <c r="CKN26" s="2858"/>
      <c r="CKO26" s="2858"/>
      <c r="CKP26" s="2858"/>
      <c r="CKQ26" s="2858"/>
      <c r="CKR26" s="2858"/>
      <c r="CKS26" s="2858"/>
      <c r="CKT26" s="2858"/>
      <c r="CKU26" s="2858"/>
      <c r="CKV26" s="2858"/>
      <c r="CKW26" s="2858"/>
      <c r="CKX26" s="2858"/>
      <c r="CKY26" s="2858"/>
      <c r="CKZ26" s="2858"/>
      <c r="CLA26" s="2858"/>
      <c r="CLB26" s="2858"/>
      <c r="CLC26" s="2858"/>
      <c r="CLD26" s="2858"/>
      <c r="CLE26" s="2858"/>
      <c r="CLF26" s="2858"/>
      <c r="CLG26" s="2858"/>
      <c r="CLH26" s="2858"/>
      <c r="CLI26" s="2858"/>
      <c r="CLJ26" s="2858"/>
      <c r="CLK26" s="2858"/>
      <c r="CLL26" s="2858"/>
      <c r="CLM26" s="2858"/>
      <c r="CLN26" s="2858"/>
      <c r="CLO26" s="2858"/>
      <c r="CLP26" s="2858"/>
      <c r="CLQ26" s="2858"/>
      <c r="CLR26" s="2858"/>
      <c r="CLS26" s="2858"/>
      <c r="CLT26" s="2858"/>
      <c r="CLU26" s="2858"/>
      <c r="CLV26" s="2858"/>
      <c r="CLW26" s="2858"/>
    </row>
    <row r="27" spans="1:2363" ht="15" customHeight="1" x14ac:dyDescent="0.25">
      <c r="A27" s="3860"/>
      <c r="B27" s="3874"/>
      <c r="C27" s="3221"/>
      <c r="D27" s="2957" t="s">
        <v>641</v>
      </c>
      <c r="E27" s="3202">
        <f>+E19+E22</f>
        <v>0</v>
      </c>
      <c r="F27" s="1799">
        <f>+F19+F22</f>
        <v>0</v>
      </c>
      <c r="G27" s="1800" t="e">
        <f>+F27/E27</f>
        <v>#DIV/0!</v>
      </c>
      <c r="H27" s="2726">
        <f>+H19</f>
        <v>13</v>
      </c>
      <c r="I27" s="2008">
        <f>+I19+I22</f>
        <v>171.35999999999996</v>
      </c>
      <c r="J27" s="1805">
        <f>+J19+J22</f>
        <v>13.181538461538459</v>
      </c>
      <c r="K27" s="2979"/>
      <c r="L27" s="2980"/>
      <c r="M27" s="1817"/>
      <c r="N27" s="2110">
        <f>+N19+N22+N24</f>
        <v>171.35999999999996</v>
      </c>
      <c r="O27" s="2000">
        <f>+O19+O22+O24</f>
        <v>171.35999999999996</v>
      </c>
      <c r="P27" s="2115">
        <f>+P19+P22</f>
        <v>0</v>
      </c>
      <c r="Q27" s="2958">
        <f>+Q22+Q24</f>
        <v>0</v>
      </c>
      <c r="R27" s="2959">
        <f>+R19+R22+R24</f>
        <v>1155319.8600000001</v>
      </c>
      <c r="S27" s="2959">
        <f>+S19+S22+S24</f>
        <v>0</v>
      </c>
      <c r="T27" s="2909">
        <f>+T19+T22+T24</f>
        <v>0</v>
      </c>
      <c r="U27" s="2959">
        <f>+U19+U22+U24</f>
        <v>255467.32</v>
      </c>
      <c r="V27" s="2960">
        <f>+V19+V22+V24</f>
        <v>1410787.1800000002</v>
      </c>
      <c r="W27" s="2961"/>
      <c r="X27" s="2962"/>
      <c r="Y27" s="3024"/>
      <c r="Z27" s="2129">
        <f>Z19+Z20+Z21+Z22+Z23+Z24+Z25+Z26</f>
        <v>524210.64999999997</v>
      </c>
      <c r="AA27" s="3189">
        <f>+AA19+AA22+AA23+AA24+AA20+AA26+AA21</f>
        <v>700705.34</v>
      </c>
      <c r="AB27" s="3189">
        <f>+AB19+AB22+AB23+AB24+AB20+AB21</f>
        <v>700705.34</v>
      </c>
      <c r="AC27" s="1966">
        <v>0</v>
      </c>
      <c r="AD27" s="1897">
        <f>+AD19+AD22+AD23+AD24</f>
        <v>1544306.38</v>
      </c>
      <c r="AE27" s="1897">
        <f>+AE19+AE22+AE23+AE24</f>
        <v>341271.28</v>
      </c>
      <c r="AF27" s="1893"/>
      <c r="AG27" s="2874">
        <f>+AG19+AG20+AG21+AG22+AG23+AG24+AG25+AG26</f>
        <v>0</v>
      </c>
      <c r="AH27" s="2112">
        <f>+AH19+AH22+AH23+AH24</f>
        <v>1885577.66</v>
      </c>
      <c r="AI27" s="1851"/>
      <c r="AJ27" s="1970"/>
      <c r="AK27" s="2456">
        <f>+AK19+AK22+AK23+AK24</f>
        <v>0</v>
      </c>
      <c r="AL27" s="3267">
        <f>+AL19+AL20+AL21+AL22+AL23+AL24+AL26</f>
        <v>0</v>
      </c>
      <c r="AM27" s="1836">
        <f>+AM19+AM20+AM21+AM22+AM23+AM24+AM26</f>
        <v>0</v>
      </c>
      <c r="AN27" s="2131">
        <f>+AL27-AM27</f>
        <v>0</v>
      </c>
      <c r="AO27" s="2162">
        <v>0</v>
      </c>
      <c r="AP27" s="2182">
        <f>+AP19+AP22</f>
        <v>0</v>
      </c>
      <c r="AQ27" s="2163">
        <f>+AQ19+AQ22</f>
        <v>0</v>
      </c>
      <c r="AR27" s="3294">
        <f>AR19+AR20+AR21+AR22+AR23+AR24+AR25+AR26</f>
        <v>779677.97</v>
      </c>
      <c r="AS27" s="3317">
        <f>AS19+AS20+AS21+AS22+AS23+AS24+AS25+AS26</f>
        <v>779677.97</v>
      </c>
      <c r="AT27" s="2507">
        <f>+AT19+AT22+AT24+AT20+AT21+AT23+AT25+AT26</f>
        <v>1886000</v>
      </c>
      <c r="AU27" s="1846">
        <f>+AU19+AU22+AU20+AU21+AU23+AU24+AU26</f>
        <v>1410787.18</v>
      </c>
      <c r="AV27" s="1846">
        <f>+AV19+AV20+AV21+AV22+AV23+AV24+AV26</f>
        <v>0</v>
      </c>
      <c r="AW27" s="2495">
        <f>AU27+AV27</f>
        <v>1410787.18</v>
      </c>
      <c r="AX27" s="3541">
        <f>+AX19+AX20</f>
        <v>524210.64999999997</v>
      </c>
      <c r="AY27" s="3542">
        <f>+AY19+AY20</f>
        <v>524210.64999999997</v>
      </c>
      <c r="AZ27" s="2131"/>
      <c r="BA27" s="3093">
        <f>+BA19</f>
        <v>906510.62</v>
      </c>
      <c r="BB27" s="3094">
        <f>+BB19</f>
        <v>0</v>
      </c>
      <c r="BC27" s="3094">
        <v>0</v>
      </c>
      <c r="BD27" s="3094">
        <f>+BD19+BD20+BD21+BD22+BD23+BD24+BD25+BD26</f>
        <v>779677.97</v>
      </c>
      <c r="BE27" s="3083">
        <f t="shared" si="25"/>
        <v>1686188.5899999999</v>
      </c>
      <c r="BF27" s="2123"/>
      <c r="BG27" s="2159">
        <f>+BG19+BG20+BG21+BG22+BG23+BG24+BG25+BG26</f>
        <v>1410787.18</v>
      </c>
      <c r="BH27" s="1835"/>
      <c r="BI27" s="2159">
        <f>+BI19+BI20+BI21+BI22+BI23+BI24+BI25+BI26</f>
        <v>1410787.18</v>
      </c>
      <c r="BJ27" s="2051">
        <f>+BJ19+BJ22+BJ23+BJ24+BJ20+BJ26+BJ21</f>
        <v>0</v>
      </c>
      <c r="BK27" s="1970">
        <f>+BK19+BK20+BK21</f>
        <v>0</v>
      </c>
      <c r="BL27" s="1837">
        <f>+BL19+BL22+BL23+BL24+BL20+BL26</f>
        <v>0</v>
      </c>
      <c r="BM27" s="1849">
        <f>+BM19+BM22</f>
        <v>0</v>
      </c>
      <c r="BN27" s="1968">
        <f>+BN19+BN22</f>
        <v>0</v>
      </c>
      <c r="BO27" s="1968">
        <f>+BO19+BO22</f>
        <v>0</v>
      </c>
      <c r="BP27" s="1968">
        <f>+BP19+BP20+BP22+BP23+BP24+BP26</f>
        <v>0</v>
      </c>
      <c r="BQ27" s="1968">
        <f>+BQ19+BQ22+BQ24</f>
        <v>0</v>
      </c>
      <c r="BR27" s="2118">
        <f>+BR19+BR22+BR24</f>
        <v>0</v>
      </c>
      <c r="BS27" s="1848">
        <f>+BS19+BS22</f>
        <v>0</v>
      </c>
      <c r="BT27" s="2456">
        <f>+BT19+BT22+BT24</f>
        <v>0</v>
      </c>
      <c r="BU27" s="3155"/>
      <c r="BV27" s="3066"/>
      <c r="BW27" s="3066"/>
      <c r="BX27" s="3066"/>
      <c r="BY27" s="3152"/>
      <c r="BZ27" s="3152"/>
      <c r="CA27" s="3155"/>
      <c r="CB27" s="3156"/>
      <c r="CC27" s="3155"/>
      <c r="CD27" s="3155"/>
      <c r="CE27" s="3155"/>
      <c r="CF27" s="3155"/>
      <c r="CG27" s="3155"/>
      <c r="CH27" s="1050"/>
      <c r="CI27" s="2858"/>
      <c r="CJ27" s="175"/>
      <c r="CK27" s="2858"/>
      <c r="CL27" s="175"/>
      <c r="CM27" s="2858"/>
      <c r="CN27" s="175"/>
      <c r="CO27" s="2858"/>
      <c r="CP27" s="175"/>
      <c r="CQ27" s="2858"/>
      <c r="CR27" s="2858"/>
      <c r="CS27" s="2858"/>
      <c r="CT27" s="2858"/>
      <c r="CU27" s="175"/>
      <c r="CV27" s="2858"/>
      <c r="CW27" s="2858"/>
      <c r="CX27" s="2858"/>
      <c r="CY27" s="2858"/>
      <c r="CZ27" s="2858"/>
      <c r="DA27" s="2858"/>
      <c r="DB27" s="2858"/>
      <c r="DC27" s="2858"/>
      <c r="DD27" s="2858"/>
      <c r="DE27" s="2858"/>
      <c r="DF27" s="2858"/>
      <c r="DG27" s="2858"/>
      <c r="DH27" s="2858"/>
      <c r="DI27" s="2858"/>
      <c r="DJ27" s="2858"/>
      <c r="DK27" s="2858"/>
      <c r="DL27" s="2858"/>
      <c r="DM27" s="2858"/>
      <c r="DN27" s="2858"/>
      <c r="DO27" s="2858"/>
      <c r="DP27" s="2858"/>
      <c r="DQ27" s="2858"/>
      <c r="DR27" s="2858"/>
      <c r="DS27" s="2858"/>
      <c r="DT27" s="2858"/>
      <c r="DU27" s="2858"/>
      <c r="DV27" s="2858"/>
      <c r="DW27" s="2858"/>
      <c r="DX27" s="2858"/>
      <c r="DY27" s="2858"/>
      <c r="DZ27" s="2858"/>
      <c r="EA27" s="2858"/>
      <c r="EB27" s="2858"/>
      <c r="EC27" s="2858"/>
      <c r="ED27" s="2858"/>
      <c r="EE27" s="2858"/>
      <c r="EF27" s="2858"/>
      <c r="EG27" s="2858"/>
      <c r="EH27" s="2858"/>
      <c r="EI27" s="2858"/>
      <c r="EJ27" s="2858"/>
      <c r="EK27" s="2858"/>
      <c r="EL27" s="2858"/>
      <c r="EM27" s="2858"/>
      <c r="EN27" s="2858"/>
      <c r="EO27" s="2858"/>
      <c r="EP27" s="2858"/>
      <c r="EQ27" s="2858"/>
      <c r="ER27" s="2858"/>
      <c r="ES27" s="2858"/>
      <c r="ET27" s="2858"/>
      <c r="EU27" s="2858"/>
      <c r="EV27" s="2858"/>
      <c r="EW27" s="2858"/>
      <c r="EX27" s="2858"/>
      <c r="EY27" s="2858"/>
      <c r="EZ27" s="2858"/>
      <c r="FA27" s="2858"/>
      <c r="FB27" s="2858"/>
      <c r="FC27" s="2858"/>
      <c r="FD27" s="2858"/>
      <c r="FE27" s="2858"/>
      <c r="FF27" s="2858"/>
      <c r="FG27" s="2858"/>
      <c r="FH27" s="2858"/>
      <c r="FI27" s="2858"/>
      <c r="FJ27" s="2858"/>
      <c r="FK27" s="2858"/>
      <c r="FL27" s="2858"/>
      <c r="FM27" s="2858"/>
      <c r="FN27" s="2858"/>
      <c r="FO27" s="2858"/>
      <c r="FP27" s="2858"/>
      <c r="FQ27" s="2858"/>
      <c r="FR27" s="2858"/>
      <c r="FS27" s="2858"/>
      <c r="FT27" s="2858"/>
      <c r="FU27" s="2858"/>
      <c r="FV27" s="2858"/>
      <c r="FW27" s="2858"/>
      <c r="FX27" s="2858"/>
      <c r="FY27" s="2858"/>
      <c r="FZ27" s="2858"/>
      <c r="GA27" s="2858"/>
      <c r="GB27" s="2858"/>
      <c r="GC27" s="2858"/>
      <c r="GD27" s="2858"/>
      <c r="GE27" s="2858"/>
      <c r="GF27" s="2858"/>
      <c r="GG27" s="2858"/>
      <c r="GH27" s="2858"/>
      <c r="GI27" s="2858"/>
      <c r="GJ27" s="2858"/>
      <c r="GK27" s="2858"/>
      <c r="GL27" s="2858"/>
      <c r="GM27" s="2858"/>
      <c r="GN27" s="2858"/>
      <c r="GO27" s="2858"/>
      <c r="GP27" s="2858"/>
      <c r="GQ27" s="2858"/>
      <c r="GR27" s="2858"/>
      <c r="GS27" s="2858"/>
      <c r="GT27" s="2858"/>
      <c r="GU27" s="2858"/>
      <c r="GV27" s="2858"/>
      <c r="GW27" s="2858"/>
      <c r="GX27" s="2858"/>
      <c r="GY27" s="2858"/>
      <c r="GZ27" s="2858"/>
      <c r="HA27" s="2858"/>
      <c r="HB27" s="2858"/>
      <c r="HC27" s="2858"/>
      <c r="HD27" s="2858"/>
      <c r="HE27" s="2858"/>
      <c r="HF27" s="2858"/>
      <c r="HG27" s="2858"/>
      <c r="HH27" s="2858"/>
      <c r="HI27" s="2858"/>
      <c r="HJ27" s="2858"/>
      <c r="HK27" s="2858"/>
      <c r="HL27" s="2858"/>
      <c r="HM27" s="2858"/>
      <c r="HN27" s="2858"/>
      <c r="HO27" s="2858"/>
      <c r="HP27" s="2858"/>
      <c r="HQ27" s="2858"/>
      <c r="HR27" s="2858"/>
      <c r="HS27" s="2858"/>
      <c r="HT27" s="2858"/>
      <c r="HU27" s="2858"/>
      <c r="HV27" s="2858"/>
      <c r="HW27" s="2858"/>
      <c r="HX27" s="2858"/>
      <c r="HY27" s="2858"/>
      <c r="HZ27" s="2858"/>
      <c r="IA27" s="2858"/>
      <c r="IB27" s="2858"/>
      <c r="IC27" s="2858"/>
      <c r="ID27" s="2858"/>
      <c r="IE27" s="2858"/>
      <c r="IF27" s="2858"/>
      <c r="IG27" s="2858"/>
      <c r="IH27" s="2858"/>
      <c r="II27" s="2858"/>
      <c r="IJ27" s="2858"/>
      <c r="IK27" s="2858"/>
      <c r="IL27" s="2858"/>
      <c r="IM27" s="2858"/>
      <c r="IN27" s="2858"/>
      <c r="IO27" s="2858"/>
      <c r="IP27" s="2858"/>
      <c r="IQ27" s="2858"/>
      <c r="IR27" s="2858"/>
      <c r="IS27" s="2858"/>
      <c r="IT27" s="2858"/>
      <c r="IU27" s="2858"/>
      <c r="IV27" s="2858"/>
      <c r="IW27" s="2858"/>
      <c r="IX27" s="2858"/>
      <c r="IY27" s="2858"/>
      <c r="IZ27" s="2858"/>
      <c r="JA27" s="2858"/>
      <c r="JB27" s="2858"/>
      <c r="JC27" s="2858"/>
      <c r="JD27" s="2858"/>
      <c r="JE27" s="2858"/>
      <c r="JF27" s="2858"/>
      <c r="JG27" s="2858"/>
      <c r="JH27" s="2858"/>
      <c r="JI27" s="2858"/>
      <c r="JJ27" s="2858"/>
      <c r="JK27" s="2858"/>
      <c r="JL27" s="2858"/>
      <c r="JM27" s="2858"/>
      <c r="JN27" s="2858"/>
      <c r="JO27" s="2858"/>
      <c r="JP27" s="2858"/>
      <c r="JQ27" s="2858"/>
      <c r="JR27" s="2858"/>
      <c r="JS27" s="2858"/>
      <c r="JT27" s="2858"/>
      <c r="JU27" s="2858"/>
      <c r="JV27" s="2858"/>
      <c r="JW27" s="2858"/>
      <c r="JX27" s="2858"/>
      <c r="JY27" s="2858"/>
      <c r="JZ27" s="2858"/>
      <c r="KA27" s="2858"/>
      <c r="KB27" s="2858"/>
      <c r="KC27" s="2858"/>
      <c r="KD27" s="2858"/>
      <c r="KE27" s="2858"/>
      <c r="KF27" s="2858"/>
      <c r="KG27" s="2858"/>
      <c r="KH27" s="2858"/>
      <c r="KI27" s="2858"/>
      <c r="KJ27" s="2858"/>
      <c r="KK27" s="2858"/>
      <c r="KL27" s="2858"/>
      <c r="KM27" s="2858"/>
      <c r="KN27" s="2858"/>
      <c r="KO27" s="2858"/>
      <c r="KP27" s="2858"/>
      <c r="KQ27" s="2858"/>
      <c r="KR27" s="2858"/>
      <c r="KS27" s="2858"/>
      <c r="KT27" s="2858"/>
      <c r="KU27" s="2858"/>
      <c r="KV27" s="2858"/>
      <c r="KW27" s="2858"/>
      <c r="KX27" s="2858"/>
      <c r="KY27" s="2858"/>
      <c r="KZ27" s="2858"/>
      <c r="LA27" s="2858"/>
      <c r="LB27" s="2858"/>
      <c r="LC27" s="2858"/>
      <c r="LD27" s="2858"/>
      <c r="LE27" s="2858"/>
      <c r="LF27" s="2858"/>
      <c r="LG27" s="2858"/>
      <c r="LH27" s="2858"/>
      <c r="LI27" s="2858"/>
      <c r="LJ27" s="2858"/>
      <c r="LK27" s="2858"/>
      <c r="LL27" s="2858"/>
      <c r="LM27" s="2858"/>
      <c r="LN27" s="2858"/>
      <c r="LO27" s="2858"/>
      <c r="LP27" s="2858"/>
      <c r="LQ27" s="2858"/>
      <c r="LR27" s="2858"/>
      <c r="LS27" s="2858"/>
      <c r="LT27" s="2858"/>
      <c r="LU27" s="2858"/>
      <c r="LV27" s="2858"/>
      <c r="LW27" s="2858"/>
      <c r="LX27" s="2858"/>
      <c r="LY27" s="2858"/>
      <c r="LZ27" s="2858"/>
      <c r="MA27" s="2858"/>
      <c r="MB27" s="2858"/>
      <c r="MC27" s="2858"/>
      <c r="MD27" s="2858"/>
      <c r="ME27" s="2858"/>
      <c r="MF27" s="2858"/>
      <c r="MG27" s="2858"/>
      <c r="MH27" s="2858"/>
      <c r="MI27" s="2858"/>
      <c r="MJ27" s="2858"/>
      <c r="MK27" s="2858"/>
      <c r="ML27" s="2858"/>
      <c r="MM27" s="2858"/>
      <c r="MN27" s="2858"/>
      <c r="MO27" s="2858"/>
      <c r="MP27" s="2858"/>
      <c r="MQ27" s="2858"/>
      <c r="MR27" s="2858"/>
      <c r="MS27" s="2858"/>
      <c r="MT27" s="2858"/>
      <c r="MU27" s="2858"/>
      <c r="MV27" s="2858"/>
      <c r="MW27" s="2858"/>
      <c r="MX27" s="2858"/>
      <c r="MY27" s="2858"/>
      <c r="MZ27" s="2858"/>
      <c r="NA27" s="2858"/>
      <c r="NB27" s="2858"/>
      <c r="NC27" s="2858"/>
      <c r="ND27" s="2858"/>
      <c r="NE27" s="2858"/>
      <c r="NF27" s="2858"/>
      <c r="NG27" s="2858"/>
      <c r="NH27" s="2858"/>
      <c r="NI27" s="2858"/>
      <c r="NJ27" s="2858"/>
      <c r="NK27" s="2858"/>
      <c r="NL27" s="2858"/>
      <c r="NM27" s="2858"/>
      <c r="NN27" s="2858"/>
      <c r="NO27" s="2858"/>
      <c r="NP27" s="2858"/>
      <c r="NQ27" s="2858"/>
      <c r="NR27" s="2858"/>
      <c r="NS27" s="2858"/>
      <c r="NT27" s="2858"/>
      <c r="NU27" s="2858"/>
      <c r="NV27" s="2858"/>
      <c r="NW27" s="2858"/>
      <c r="NX27" s="2858"/>
      <c r="NY27" s="2858"/>
      <c r="NZ27" s="2858"/>
      <c r="OA27" s="2858"/>
      <c r="OB27" s="2858"/>
      <c r="OC27" s="2858"/>
      <c r="OD27" s="2858"/>
      <c r="OE27" s="2858"/>
      <c r="OF27" s="2858"/>
      <c r="OG27" s="2858"/>
      <c r="OH27" s="2858"/>
      <c r="OI27" s="2858"/>
      <c r="OJ27" s="2858"/>
      <c r="OK27" s="2858"/>
      <c r="OL27" s="2858"/>
      <c r="OM27" s="2858"/>
      <c r="ON27" s="2858"/>
      <c r="OO27" s="2858"/>
      <c r="OP27" s="2858"/>
      <c r="OQ27" s="2858"/>
      <c r="OR27" s="2858"/>
      <c r="OS27" s="2858"/>
      <c r="OT27" s="2858"/>
      <c r="OU27" s="2858"/>
      <c r="OV27" s="2858"/>
      <c r="OW27" s="2858"/>
      <c r="OX27" s="2858"/>
      <c r="OY27" s="2858"/>
      <c r="OZ27" s="2858"/>
      <c r="PA27" s="2858"/>
      <c r="PB27" s="2858"/>
      <c r="PC27" s="2858"/>
      <c r="PD27" s="2858"/>
      <c r="PE27" s="2858"/>
      <c r="PF27" s="2858"/>
      <c r="PG27" s="2858"/>
      <c r="PH27" s="2858"/>
      <c r="PI27" s="2858"/>
      <c r="PJ27" s="2858"/>
      <c r="PK27" s="2858"/>
      <c r="PL27" s="2858"/>
      <c r="PM27" s="2858"/>
      <c r="PN27" s="2858"/>
      <c r="PO27" s="2858"/>
      <c r="PP27" s="2858"/>
      <c r="PQ27" s="2858"/>
      <c r="PR27" s="2858"/>
      <c r="PS27" s="2858"/>
      <c r="PT27" s="2858"/>
      <c r="PU27" s="2858"/>
      <c r="PV27" s="2858"/>
      <c r="PW27" s="2858"/>
      <c r="PX27" s="2858"/>
      <c r="PY27" s="2858"/>
      <c r="PZ27" s="2858"/>
      <c r="QA27" s="2858"/>
      <c r="QB27" s="2858"/>
      <c r="QC27" s="2858"/>
      <c r="QD27" s="2858"/>
      <c r="QE27" s="2858"/>
      <c r="QF27" s="2858"/>
      <c r="QG27" s="2858"/>
      <c r="QH27" s="2858"/>
      <c r="QI27" s="2858"/>
      <c r="QJ27" s="2858"/>
      <c r="QK27" s="2858"/>
      <c r="QL27" s="2858"/>
      <c r="QM27" s="2858"/>
      <c r="QN27" s="2858"/>
      <c r="QO27" s="2858"/>
      <c r="QP27" s="2858"/>
      <c r="QQ27" s="2858"/>
      <c r="QR27" s="2858"/>
      <c r="QS27" s="2858"/>
      <c r="QT27" s="2858"/>
      <c r="QU27" s="2858"/>
      <c r="QV27" s="2858"/>
      <c r="QW27" s="2858"/>
      <c r="QX27" s="2858"/>
      <c r="QY27" s="2858"/>
      <c r="QZ27" s="2858"/>
      <c r="RA27" s="2858"/>
      <c r="RB27" s="2858"/>
      <c r="RC27" s="2858"/>
      <c r="RD27" s="2858"/>
      <c r="RE27" s="2858"/>
      <c r="RF27" s="2858"/>
      <c r="RG27" s="2858"/>
      <c r="RH27" s="2858"/>
      <c r="RI27" s="2858"/>
      <c r="RJ27" s="2858"/>
      <c r="RK27" s="2858"/>
      <c r="RL27" s="2858"/>
      <c r="RM27" s="2858"/>
      <c r="RN27" s="2858"/>
      <c r="RO27" s="2858"/>
      <c r="RP27" s="2858"/>
      <c r="RQ27" s="2858"/>
      <c r="RR27" s="2858"/>
      <c r="RS27" s="2858"/>
      <c r="RT27" s="2858"/>
      <c r="RU27" s="2858"/>
      <c r="RV27" s="2858"/>
      <c r="RW27" s="2858"/>
      <c r="RX27" s="2858"/>
      <c r="RY27" s="2858"/>
      <c r="RZ27" s="2858"/>
      <c r="SA27" s="2858"/>
      <c r="SB27" s="2858"/>
      <c r="SC27" s="2858"/>
      <c r="SD27" s="2858"/>
      <c r="SE27" s="2858"/>
      <c r="SF27" s="2858"/>
      <c r="SG27" s="2858"/>
      <c r="SH27" s="2858"/>
      <c r="SI27" s="2858"/>
      <c r="SJ27" s="2858"/>
      <c r="SK27" s="2858"/>
      <c r="SL27" s="2858"/>
      <c r="SM27" s="2858"/>
      <c r="SN27" s="2858"/>
      <c r="SO27" s="2858"/>
      <c r="SP27" s="2858"/>
      <c r="SQ27" s="2858"/>
      <c r="SR27" s="2858"/>
      <c r="SS27" s="2858"/>
      <c r="ST27" s="2858"/>
      <c r="SU27" s="2858"/>
      <c r="SV27" s="2858"/>
      <c r="SW27" s="2858"/>
      <c r="SX27" s="2858"/>
      <c r="SY27" s="2858"/>
      <c r="SZ27" s="2858"/>
      <c r="TA27" s="2858"/>
      <c r="TB27" s="2858"/>
      <c r="TC27" s="2858"/>
      <c r="TD27" s="2858"/>
      <c r="TE27" s="2858"/>
      <c r="TF27" s="2858"/>
      <c r="TG27" s="2858"/>
      <c r="TH27" s="2858"/>
      <c r="TI27" s="2858"/>
      <c r="TJ27" s="2858"/>
      <c r="TK27" s="2858"/>
      <c r="TL27" s="2858"/>
      <c r="TM27" s="2858"/>
      <c r="TN27" s="2858"/>
      <c r="TO27" s="2858"/>
      <c r="TP27" s="2858"/>
      <c r="TQ27" s="2858"/>
      <c r="TR27" s="2858"/>
      <c r="TS27" s="2858"/>
      <c r="TT27" s="2858"/>
      <c r="TU27" s="3937"/>
      <c r="TV27" s="3937"/>
      <c r="TW27" s="3937"/>
      <c r="TX27" s="3937"/>
      <c r="TY27" s="3937"/>
      <c r="TZ27" s="3937"/>
      <c r="UA27" s="3937"/>
      <c r="UB27" s="3937"/>
      <c r="UC27" s="3937"/>
      <c r="UD27" s="3937"/>
      <c r="UE27" s="3937"/>
      <c r="UF27" s="3937"/>
      <c r="UG27" s="3937"/>
      <c r="UH27" s="3937"/>
      <c r="UI27" s="3937"/>
      <c r="UJ27" s="3937"/>
      <c r="UK27" s="3937"/>
      <c r="UL27" s="3937"/>
      <c r="UM27" s="3937"/>
      <c r="UN27" s="3937"/>
      <c r="UO27" s="3937"/>
      <c r="UP27" s="2858"/>
      <c r="UQ27" s="2858"/>
      <c r="UR27" s="2858"/>
      <c r="US27" s="2858"/>
      <c r="UT27" s="2858"/>
      <c r="UU27" s="2858"/>
      <c r="UV27" s="2858"/>
      <c r="UW27" s="2858"/>
      <c r="UX27" s="2858"/>
      <c r="UY27" s="2858"/>
      <c r="UZ27" s="2858"/>
      <c r="VA27" s="2858"/>
      <c r="VB27" s="2858"/>
      <c r="VC27" s="2858"/>
      <c r="VD27" s="2858"/>
      <c r="VE27" s="2858"/>
      <c r="VF27" s="2858"/>
      <c r="VG27" s="2858"/>
      <c r="VH27" s="2858"/>
      <c r="VI27" s="2858"/>
      <c r="VJ27" s="2858"/>
      <c r="VK27" s="2858"/>
      <c r="VL27" s="2858"/>
      <c r="VM27" s="2858"/>
      <c r="VN27" s="2858"/>
      <c r="VO27" s="2858"/>
      <c r="VP27" s="2858"/>
      <c r="VQ27" s="2858"/>
      <c r="VR27" s="2858"/>
      <c r="VS27" s="2858"/>
      <c r="VT27" s="2858"/>
      <c r="VU27" s="2858"/>
      <c r="VV27" s="2858"/>
      <c r="VW27" s="2858"/>
      <c r="VX27" s="2858"/>
      <c r="VY27" s="2858"/>
      <c r="VZ27" s="2858"/>
      <c r="WA27" s="2858"/>
      <c r="WB27" s="2858"/>
      <c r="WC27" s="2858"/>
      <c r="WD27" s="2858"/>
      <c r="WE27" s="2858"/>
      <c r="WF27" s="2858"/>
      <c r="WG27" s="2858"/>
      <c r="WH27" s="2858"/>
      <c r="WI27" s="2858"/>
      <c r="WJ27" s="2858"/>
      <c r="WK27" s="2858"/>
      <c r="WL27" s="2858"/>
      <c r="WM27" s="2858"/>
      <c r="WN27" s="2858"/>
      <c r="WO27" s="2858"/>
      <c r="WP27" s="2858"/>
      <c r="WQ27" s="2858"/>
      <c r="WR27" s="2858"/>
      <c r="WS27" s="2858"/>
      <c r="WT27" s="2858"/>
      <c r="WU27" s="2858"/>
      <c r="WV27" s="2858"/>
      <c r="WW27" s="2858"/>
      <c r="WX27" s="2858"/>
      <c r="WY27" s="2858"/>
      <c r="WZ27" s="2858"/>
      <c r="XA27" s="2858"/>
      <c r="XB27" s="2858"/>
      <c r="XC27" s="2858"/>
      <c r="XD27" s="2858"/>
      <c r="XE27" s="2858"/>
      <c r="XF27" s="2858"/>
      <c r="XG27" s="2858"/>
      <c r="XH27" s="2858"/>
      <c r="XI27" s="2858"/>
      <c r="XJ27" s="2858"/>
      <c r="XK27" s="2858"/>
      <c r="XL27" s="2858"/>
      <c r="XM27" s="2858"/>
      <c r="XN27" s="2858"/>
      <c r="XO27" s="2858"/>
      <c r="XP27" s="2858"/>
      <c r="XQ27" s="2858"/>
      <c r="XR27" s="2858"/>
      <c r="XS27" s="2858"/>
      <c r="XT27" s="2858"/>
      <c r="XU27" s="2858"/>
      <c r="XV27" s="2858"/>
      <c r="XW27" s="2858"/>
      <c r="XX27" s="2858"/>
      <c r="XY27" s="2858"/>
      <c r="XZ27" s="2858"/>
      <c r="YA27" s="2858"/>
      <c r="YB27" s="2858"/>
      <c r="YC27" s="2858"/>
      <c r="YD27" s="2858"/>
      <c r="YE27" s="2858"/>
      <c r="YF27" s="2858"/>
      <c r="YG27" s="2858"/>
      <c r="YH27" s="2858"/>
      <c r="YI27" s="2858"/>
      <c r="YJ27" s="2858"/>
      <c r="YK27" s="2858"/>
      <c r="YL27" s="2858"/>
      <c r="YM27" s="2858"/>
      <c r="YN27" s="2858"/>
      <c r="YO27" s="2858"/>
      <c r="YP27" s="2858"/>
      <c r="YQ27" s="2858"/>
      <c r="YR27" s="2858"/>
      <c r="YS27" s="2858"/>
      <c r="YT27" s="2858"/>
      <c r="YU27" s="2858"/>
      <c r="YV27" s="2858"/>
      <c r="YW27" s="2858"/>
      <c r="YX27" s="2858"/>
      <c r="YY27" s="2858"/>
      <c r="YZ27" s="2858"/>
      <c r="ZA27" s="2858"/>
      <c r="ZB27" s="2858"/>
      <c r="ZC27" s="2858"/>
      <c r="ZD27" s="2858"/>
      <c r="ZE27" s="2858"/>
      <c r="ZF27" s="2858"/>
      <c r="ZG27" s="2858"/>
      <c r="ZH27" s="2858"/>
      <c r="ZI27" s="2858"/>
      <c r="ZJ27" s="2858"/>
      <c r="ZK27" s="2858"/>
      <c r="ZL27" s="2858"/>
      <c r="ZM27" s="2858"/>
      <c r="ZN27" s="2858"/>
      <c r="ZO27" s="2858"/>
      <c r="ZP27" s="2858"/>
      <c r="ZQ27" s="2858"/>
      <c r="ZR27" s="2858"/>
      <c r="ZS27" s="2858"/>
      <c r="ZT27" s="2858"/>
      <c r="ZU27" s="2858"/>
      <c r="ZV27" s="2858"/>
      <c r="ZW27" s="2858"/>
      <c r="ZX27" s="2858"/>
      <c r="ZY27" s="2858"/>
      <c r="ZZ27" s="2858"/>
      <c r="AAA27" s="2858"/>
      <c r="AAB27" s="2858"/>
      <c r="AAC27" s="2858"/>
      <c r="AAD27" s="2858"/>
      <c r="AAE27" s="2858"/>
      <c r="AAF27" s="2858"/>
      <c r="AAG27" s="2858"/>
      <c r="AAH27" s="2858"/>
      <c r="AAI27" s="2858"/>
      <c r="AAJ27" s="2858"/>
      <c r="AAK27" s="2858"/>
      <c r="AAL27" s="2858"/>
      <c r="AAM27" s="2858"/>
      <c r="AAN27" s="2858"/>
      <c r="AAO27" s="2858"/>
      <c r="AAP27" s="2858"/>
      <c r="AAQ27" s="2858"/>
      <c r="AAR27" s="2858"/>
      <c r="AAS27" s="2858"/>
      <c r="AAT27" s="2858"/>
      <c r="AAU27" s="2858"/>
      <c r="AAV27" s="2858"/>
      <c r="AAW27" s="2858"/>
      <c r="AAX27" s="2858"/>
      <c r="AAY27" s="2858"/>
      <c r="AAZ27" s="2858"/>
      <c r="ABA27" s="2858"/>
      <c r="ABB27" s="2858"/>
      <c r="ABC27" s="2858"/>
      <c r="ABD27" s="2858"/>
      <c r="ABE27" s="2858"/>
      <c r="ABF27" s="2858"/>
      <c r="ABG27" s="2858"/>
      <c r="ABH27" s="2858"/>
      <c r="ABI27" s="2858"/>
      <c r="ABJ27" s="2858"/>
      <c r="ABK27" s="2858"/>
      <c r="ABL27" s="2858"/>
      <c r="ABM27" s="2858"/>
      <c r="ABN27" s="2858"/>
      <c r="ABO27" s="2858"/>
      <c r="ABP27" s="2858"/>
      <c r="ABQ27" s="2858"/>
      <c r="ABR27" s="2858"/>
      <c r="ABS27" s="2858"/>
      <c r="ABT27" s="2858"/>
      <c r="ABU27" s="2858"/>
      <c r="ABV27" s="2858"/>
      <c r="ABW27" s="2858"/>
      <c r="ABX27" s="2858"/>
      <c r="ABY27" s="2858"/>
      <c r="ABZ27" s="2858"/>
      <c r="ACA27" s="2858"/>
      <c r="ACB27" s="2858"/>
      <c r="ACC27" s="2858"/>
      <c r="ACD27" s="2858"/>
      <c r="ACE27" s="2858"/>
      <c r="ACF27" s="2858"/>
      <c r="ACG27" s="2858"/>
      <c r="ACH27" s="2858"/>
      <c r="ACI27" s="2858"/>
      <c r="ACJ27" s="2858"/>
      <c r="ACK27" s="2858"/>
      <c r="ACL27" s="2858"/>
      <c r="ACM27" s="2858"/>
      <c r="ACN27" s="2858"/>
      <c r="ACO27" s="2858"/>
      <c r="ACP27" s="2858"/>
      <c r="ACQ27" s="2858"/>
      <c r="ACR27" s="2858"/>
      <c r="ACS27" s="2858"/>
      <c r="ACT27" s="2858"/>
      <c r="ACU27" s="2858"/>
      <c r="ACV27" s="2858"/>
      <c r="ACW27" s="2858"/>
      <c r="ACX27" s="2858"/>
      <c r="ACY27" s="2858"/>
      <c r="ACZ27" s="2858"/>
      <c r="ADA27" s="2858"/>
      <c r="ADB27" s="2858"/>
      <c r="ADC27" s="2858"/>
      <c r="ADD27" s="2858"/>
      <c r="ADE27" s="2858"/>
      <c r="ADF27" s="2858"/>
      <c r="ADG27" s="2858"/>
      <c r="ADH27" s="2858"/>
      <c r="ADI27" s="2858"/>
      <c r="ADJ27" s="2858"/>
      <c r="ADK27" s="2858"/>
      <c r="ADL27" s="2858"/>
      <c r="ADM27" s="2858"/>
      <c r="ADN27" s="2858"/>
      <c r="ADO27" s="2858"/>
      <c r="ADP27" s="2858"/>
      <c r="ADQ27" s="2858"/>
      <c r="ADR27" s="2858"/>
      <c r="ADS27" s="2858"/>
      <c r="ADT27" s="2858"/>
      <c r="ADU27" s="2858"/>
      <c r="ADV27" s="2858"/>
      <c r="ADW27" s="2858"/>
      <c r="ADX27" s="2858"/>
      <c r="ADY27" s="2858"/>
      <c r="ADZ27" s="2858"/>
      <c r="AEA27" s="2858"/>
      <c r="AEB27" s="2858"/>
      <c r="AEC27" s="2858"/>
      <c r="AED27" s="2858"/>
      <c r="AEE27" s="2858"/>
      <c r="AEF27" s="2858"/>
      <c r="AEG27" s="2858"/>
      <c r="AEH27" s="2858"/>
      <c r="AEI27" s="2858"/>
      <c r="AEJ27" s="2858"/>
      <c r="AEK27" s="2858"/>
      <c r="AEL27" s="2858"/>
      <c r="AEM27" s="2858"/>
      <c r="AEN27" s="2858"/>
      <c r="AEO27" s="2858"/>
      <c r="AEP27" s="2858"/>
      <c r="AEQ27" s="2858"/>
      <c r="AER27" s="2858"/>
      <c r="AES27" s="2858"/>
      <c r="AET27" s="2858"/>
      <c r="AEU27" s="2858"/>
      <c r="AEV27" s="2858"/>
      <c r="AEW27" s="2858"/>
      <c r="AEX27" s="2858"/>
      <c r="AEY27" s="2858"/>
      <c r="AEZ27" s="2858"/>
      <c r="AFA27" s="2858"/>
      <c r="AFB27" s="2858"/>
      <c r="AFC27" s="2858"/>
      <c r="AFD27" s="2858"/>
      <c r="AFE27" s="2858"/>
      <c r="AFF27" s="2858"/>
      <c r="AFG27" s="2858"/>
      <c r="AFH27" s="2858"/>
      <c r="AFI27" s="2858"/>
      <c r="AFJ27" s="2858"/>
      <c r="AFK27" s="2858"/>
      <c r="AFL27" s="2858"/>
      <c r="AFM27" s="2858"/>
      <c r="AFN27" s="2858"/>
      <c r="AFO27" s="2858"/>
      <c r="AFP27" s="2858"/>
      <c r="AFQ27" s="2858"/>
      <c r="AFR27" s="2858"/>
      <c r="AFS27" s="2858"/>
      <c r="AFT27" s="2858"/>
      <c r="AFU27" s="2858"/>
      <c r="AFV27" s="2858"/>
      <c r="AFW27" s="2858"/>
      <c r="AFX27" s="2858"/>
      <c r="AFY27" s="2858"/>
      <c r="AFZ27" s="2858"/>
      <c r="AGA27" s="2858"/>
      <c r="AGB27" s="2858"/>
      <c r="AGC27" s="2858"/>
      <c r="AGD27" s="2858"/>
      <c r="AGE27" s="2858"/>
      <c r="AGF27" s="2858"/>
      <c r="AGG27" s="2858"/>
      <c r="AGH27" s="2858"/>
      <c r="AGI27" s="2858"/>
      <c r="AGJ27" s="2858"/>
      <c r="AGK27" s="2858"/>
      <c r="AGL27" s="2858"/>
      <c r="AGM27" s="2858"/>
      <c r="AGN27" s="2858"/>
      <c r="AGO27" s="2858"/>
      <c r="AGP27" s="2858"/>
      <c r="AGQ27" s="2858"/>
      <c r="AGR27" s="2858"/>
      <c r="AGS27" s="2858"/>
      <c r="AGT27" s="2858"/>
      <c r="AGU27" s="2858"/>
      <c r="AGV27" s="2858"/>
      <c r="AGW27" s="2858"/>
      <c r="AGX27" s="2858"/>
      <c r="AGY27" s="2858"/>
      <c r="AGZ27" s="2858"/>
      <c r="AHA27" s="2858"/>
      <c r="AHB27" s="2858"/>
      <c r="AHC27" s="2858"/>
      <c r="AHD27" s="2858"/>
      <c r="AHE27" s="2858"/>
      <c r="AHF27" s="2858"/>
      <c r="AHG27" s="2858"/>
      <c r="AHH27" s="2858"/>
      <c r="AHI27" s="2858"/>
      <c r="AHJ27" s="2858"/>
      <c r="AHK27" s="2858"/>
      <c r="AHL27" s="2858"/>
      <c r="AHM27" s="2858"/>
      <c r="AHN27" s="2858"/>
      <c r="AHO27" s="2858"/>
      <c r="AHP27" s="2858"/>
      <c r="AHQ27" s="2858"/>
      <c r="AHR27" s="2858"/>
      <c r="AHS27" s="2858"/>
      <c r="AHT27" s="2858"/>
      <c r="AHU27" s="2858"/>
      <c r="AHV27" s="2858"/>
      <c r="AHW27" s="2858"/>
      <c r="AHX27" s="2858"/>
      <c r="AHY27" s="2858"/>
      <c r="AHZ27" s="2858"/>
      <c r="AIA27" s="2858"/>
      <c r="AIB27" s="2858"/>
      <c r="AIC27" s="2858"/>
      <c r="AID27" s="2858"/>
      <c r="AIE27" s="2858"/>
      <c r="AIF27" s="2858"/>
      <c r="AIG27" s="2858"/>
      <c r="AIH27" s="2858"/>
      <c r="AII27" s="2858"/>
      <c r="AIJ27" s="2858"/>
      <c r="AIK27" s="2858"/>
      <c r="AIL27" s="2858"/>
      <c r="AIM27" s="2858"/>
      <c r="AIN27" s="2858"/>
      <c r="AIO27" s="2858"/>
      <c r="AIP27" s="2858"/>
      <c r="AIQ27" s="2858"/>
      <c r="AIR27" s="2858"/>
      <c r="AIS27" s="2858"/>
      <c r="AIT27" s="2858"/>
      <c r="AIU27" s="2858"/>
      <c r="AIV27" s="2858"/>
      <c r="AIW27" s="2858"/>
      <c r="AIX27" s="2858"/>
      <c r="AIY27" s="2858"/>
      <c r="AIZ27" s="2858"/>
      <c r="AJA27" s="2858"/>
      <c r="AJB27" s="2858"/>
      <c r="AJC27" s="2858"/>
      <c r="AJD27" s="2858"/>
      <c r="AJE27" s="2858"/>
      <c r="AJF27" s="2858"/>
      <c r="AJG27" s="2858"/>
      <c r="AJH27" s="2858"/>
      <c r="AJI27" s="2858"/>
      <c r="AJJ27" s="2858"/>
      <c r="AJK27" s="2858"/>
      <c r="AJL27" s="2858"/>
      <c r="AJM27" s="2858"/>
      <c r="AJN27" s="2858"/>
      <c r="AJO27" s="2858"/>
      <c r="AJP27" s="2858"/>
      <c r="AJQ27" s="2858"/>
      <c r="AJR27" s="2858"/>
      <c r="AJS27" s="2858"/>
      <c r="AJT27" s="2858"/>
      <c r="AJU27" s="2858"/>
      <c r="AJV27" s="2858"/>
      <c r="AJW27" s="2858"/>
      <c r="AJX27" s="2858"/>
      <c r="AJY27" s="2858"/>
      <c r="AJZ27" s="2858"/>
      <c r="AKA27" s="2858"/>
      <c r="AKB27" s="2858"/>
      <c r="AKC27" s="2858"/>
      <c r="AKD27" s="2858"/>
      <c r="AKE27" s="2858"/>
      <c r="AKF27" s="2858"/>
      <c r="AKG27" s="2858"/>
      <c r="AKH27" s="2858"/>
      <c r="AKI27" s="2858"/>
      <c r="AKJ27" s="2858"/>
      <c r="AKK27" s="2858"/>
      <c r="AKL27" s="2858"/>
      <c r="AKM27" s="2858"/>
      <c r="AKN27" s="2858"/>
      <c r="AKO27" s="2858"/>
      <c r="AKP27" s="2858"/>
      <c r="AKQ27" s="2858"/>
      <c r="AKR27" s="2858"/>
      <c r="AKS27" s="2858"/>
      <c r="AKT27" s="2858"/>
      <c r="AKU27" s="2858"/>
      <c r="AKV27" s="2858"/>
      <c r="AKW27" s="2858"/>
      <c r="AKX27" s="2858"/>
      <c r="AKY27" s="2858"/>
      <c r="AKZ27" s="2858"/>
      <c r="ALA27" s="2858"/>
      <c r="ALB27" s="2858"/>
      <c r="ALC27" s="2858"/>
      <c r="ALD27" s="2858"/>
      <c r="ALE27" s="2858"/>
      <c r="ALF27" s="2858"/>
      <c r="ALG27" s="2858"/>
      <c r="ALH27" s="2858"/>
      <c r="ALI27" s="2858"/>
      <c r="ALJ27" s="2858"/>
      <c r="ALK27" s="2858"/>
      <c r="ALL27" s="2858"/>
      <c r="ALM27" s="2858"/>
      <c r="ALN27" s="2858"/>
      <c r="ALO27" s="2858"/>
      <c r="ALP27" s="2858"/>
      <c r="ALQ27" s="2858"/>
      <c r="ALR27" s="2858"/>
      <c r="ALS27" s="2858"/>
      <c r="ALT27" s="2858"/>
      <c r="ALU27" s="2858"/>
      <c r="ALV27" s="2858"/>
      <c r="ALW27" s="2858"/>
      <c r="ALX27" s="2858"/>
      <c r="ALY27" s="2858"/>
      <c r="ALZ27" s="2858"/>
      <c r="AMA27" s="2858"/>
      <c r="AMB27" s="2858"/>
      <c r="AMC27" s="2858"/>
      <c r="AMD27" s="2858"/>
      <c r="AME27" s="2858"/>
      <c r="AMF27" s="2858"/>
      <c r="AMG27" s="2858"/>
      <c r="AMH27" s="2858"/>
      <c r="AMI27" s="2858"/>
      <c r="AMJ27" s="2858"/>
      <c r="AMK27" s="2858"/>
      <c r="AML27" s="2858"/>
      <c r="AMM27" s="2858"/>
      <c r="AMN27" s="2858"/>
      <c r="AMO27" s="2858"/>
      <c r="AMP27" s="2858"/>
      <c r="AMQ27" s="2858"/>
      <c r="AMR27" s="2858"/>
      <c r="AMS27" s="2858"/>
      <c r="AMT27" s="2858"/>
      <c r="AMU27" s="2858"/>
      <c r="AMV27" s="2858"/>
      <c r="AMW27" s="2858"/>
      <c r="AMX27" s="2858"/>
      <c r="AMY27" s="2858"/>
      <c r="AMZ27" s="2858"/>
      <c r="ANA27" s="2858"/>
      <c r="ANB27" s="2858"/>
      <c r="ANC27" s="2858"/>
      <c r="AND27" s="2858"/>
      <c r="ANE27" s="2858"/>
      <c r="ANF27" s="2858"/>
      <c r="ANG27" s="2858"/>
      <c r="ANH27" s="2858"/>
      <c r="ANI27" s="2858"/>
      <c r="ANJ27" s="2858"/>
      <c r="ANK27" s="2858"/>
      <c r="ANL27" s="2858"/>
      <c r="ANM27" s="2858"/>
      <c r="ANN27" s="2858"/>
      <c r="ANO27" s="2858"/>
      <c r="ANP27" s="2858"/>
      <c r="ANQ27" s="2858"/>
      <c r="ANR27" s="2858"/>
      <c r="ANS27" s="2858"/>
      <c r="ANT27" s="2858"/>
      <c r="ANU27" s="2858"/>
      <c r="ANV27" s="2858"/>
      <c r="ANW27" s="2858"/>
      <c r="ANX27" s="2858"/>
      <c r="ANY27" s="2858"/>
      <c r="ANZ27" s="2858"/>
      <c r="AOA27" s="2858"/>
      <c r="AOB27" s="2858"/>
      <c r="AOC27" s="2858"/>
      <c r="AOD27" s="2858"/>
      <c r="AOE27" s="2858"/>
      <c r="AOF27" s="2858"/>
      <c r="AOG27" s="2858"/>
      <c r="AOH27" s="2858"/>
      <c r="AOI27" s="2858"/>
      <c r="AOJ27" s="2858"/>
      <c r="AOK27" s="2858"/>
      <c r="AOL27" s="2858"/>
      <c r="AOM27" s="2858"/>
      <c r="AON27" s="2858"/>
      <c r="AOO27" s="2858"/>
      <c r="AOP27" s="2858"/>
      <c r="AOQ27" s="2858"/>
      <c r="AOR27" s="2858"/>
      <c r="AOS27" s="2858"/>
      <c r="AOT27" s="2858"/>
      <c r="AOU27" s="2858"/>
      <c r="AOV27" s="2858"/>
      <c r="AOW27" s="2858"/>
      <c r="AOX27" s="2858"/>
      <c r="AOY27" s="2858"/>
      <c r="AOZ27" s="2858"/>
      <c r="APA27" s="2858"/>
      <c r="APB27" s="2858"/>
      <c r="APC27" s="2858"/>
      <c r="APD27" s="2858"/>
      <c r="APE27" s="2858"/>
      <c r="APF27" s="2858"/>
      <c r="APG27" s="2858"/>
      <c r="APH27" s="2858"/>
      <c r="API27" s="2858"/>
      <c r="APJ27" s="2858"/>
      <c r="APK27" s="2858"/>
      <c r="APL27" s="2858"/>
      <c r="APM27" s="2858"/>
      <c r="APN27" s="2858"/>
      <c r="APO27" s="2858"/>
      <c r="APP27" s="2858"/>
      <c r="APQ27" s="2858"/>
      <c r="APR27" s="2858"/>
      <c r="APS27" s="2858"/>
      <c r="APT27" s="2858"/>
      <c r="APU27" s="2858"/>
      <c r="APV27" s="2858"/>
      <c r="APW27" s="2858"/>
      <c r="APX27" s="2858"/>
      <c r="APY27" s="2858"/>
      <c r="APZ27" s="2858"/>
      <c r="AQA27" s="2858"/>
      <c r="AQB27" s="2858"/>
      <c r="AQC27" s="2858"/>
      <c r="AQD27" s="2858"/>
      <c r="AQE27" s="2858"/>
      <c r="AQF27" s="2858"/>
      <c r="AQG27" s="2858"/>
      <c r="AQH27" s="2858"/>
      <c r="AQI27" s="2858"/>
      <c r="AQJ27" s="2858"/>
      <c r="AQK27" s="2858"/>
      <c r="AQL27" s="2858"/>
      <c r="AQM27" s="2858"/>
      <c r="AQN27" s="2858"/>
      <c r="AQO27" s="2858"/>
      <c r="AQP27" s="2858"/>
      <c r="AQQ27" s="2858"/>
      <c r="AQR27" s="2858"/>
      <c r="AQS27" s="2858"/>
      <c r="AQT27" s="2858"/>
      <c r="AQU27" s="2858"/>
      <c r="AQV27" s="2858"/>
      <c r="AQW27" s="2858"/>
      <c r="AQX27" s="2858"/>
      <c r="AQY27" s="2858"/>
      <c r="AQZ27" s="2858"/>
      <c r="ARA27" s="2858"/>
      <c r="ARB27" s="2858"/>
      <c r="ARC27" s="2858"/>
      <c r="ARD27" s="2858"/>
      <c r="ARE27" s="2858"/>
      <c r="ARF27" s="2858"/>
      <c r="ARG27" s="2858"/>
      <c r="ARH27" s="2858"/>
      <c r="ARI27" s="2858"/>
      <c r="ARJ27" s="2858"/>
      <c r="ARK27" s="2858"/>
      <c r="ARL27" s="2858"/>
      <c r="ARM27" s="2858"/>
      <c r="ARN27" s="2858"/>
      <c r="ARO27" s="2858"/>
      <c r="ARP27" s="2858"/>
      <c r="ARQ27" s="2858"/>
      <c r="ARR27" s="2858"/>
      <c r="ARS27" s="2858"/>
      <c r="ART27" s="2858"/>
      <c r="ARU27" s="2858"/>
      <c r="ARV27" s="2858"/>
      <c r="ARW27" s="2858"/>
      <c r="ARX27" s="2858"/>
      <c r="ARY27" s="2858"/>
      <c r="ARZ27" s="2858"/>
      <c r="ASA27" s="2858"/>
      <c r="ASB27" s="2858"/>
      <c r="ASC27" s="2858"/>
      <c r="ASD27" s="2858"/>
      <c r="ASE27" s="2858"/>
      <c r="ASF27" s="2858"/>
      <c r="ASG27" s="2858"/>
      <c r="ASH27" s="2858"/>
      <c r="ASI27" s="2858"/>
      <c r="ASJ27" s="2858"/>
      <c r="ASK27" s="2858"/>
      <c r="ASL27" s="2858"/>
      <c r="ASM27" s="2858"/>
      <c r="ASN27" s="2858"/>
      <c r="ASO27" s="2858"/>
      <c r="ASP27" s="2858"/>
      <c r="ASQ27" s="2858"/>
      <c r="ASR27" s="2858"/>
      <c r="ASS27" s="2858"/>
      <c r="AST27" s="2858"/>
      <c r="ASU27" s="2858"/>
      <c r="ASV27" s="2858"/>
      <c r="ASW27" s="2858"/>
      <c r="ASX27" s="2858"/>
      <c r="ASY27" s="2858"/>
      <c r="ASZ27" s="2858"/>
      <c r="ATA27" s="2858"/>
      <c r="ATB27" s="2858"/>
      <c r="ATC27" s="2858"/>
      <c r="ATD27" s="2858"/>
      <c r="ATE27" s="2858"/>
      <c r="ATF27" s="2858"/>
      <c r="ATG27" s="2858"/>
      <c r="ATH27" s="2858"/>
      <c r="ATI27" s="2858"/>
      <c r="ATJ27" s="2858"/>
      <c r="ATK27" s="2858"/>
      <c r="ATL27" s="2858"/>
      <c r="ATM27" s="2858"/>
      <c r="ATN27" s="2858"/>
      <c r="ATO27" s="2858"/>
      <c r="ATP27" s="2858"/>
      <c r="ATQ27" s="2858"/>
      <c r="ATR27" s="2858"/>
      <c r="ATS27" s="2858"/>
      <c r="ATT27" s="2858"/>
      <c r="ATU27" s="2858"/>
      <c r="ATV27" s="2858"/>
      <c r="ATW27" s="2858"/>
      <c r="ATX27" s="2858"/>
      <c r="ATY27" s="2858"/>
      <c r="ATZ27" s="2858"/>
      <c r="AUA27" s="2858"/>
      <c r="AUB27" s="2858"/>
      <c r="AUC27" s="2858"/>
      <c r="AUD27" s="2858"/>
      <c r="AUE27" s="2858"/>
      <c r="AUF27" s="2858"/>
      <c r="AUG27" s="2858"/>
      <c r="AUH27" s="2858"/>
      <c r="AUI27" s="2858"/>
      <c r="AUJ27" s="2858"/>
      <c r="AUK27" s="2858"/>
      <c r="AUL27" s="2858"/>
      <c r="AUM27" s="2858"/>
      <c r="AUN27" s="2858"/>
      <c r="AUO27" s="2858"/>
      <c r="AUP27" s="2858"/>
      <c r="AUQ27" s="2858"/>
      <c r="AUR27" s="2858"/>
      <c r="AUS27" s="2858"/>
      <c r="AUT27" s="2858"/>
      <c r="AUU27" s="2858"/>
      <c r="AUV27" s="2858"/>
      <c r="AUW27" s="2858"/>
      <c r="AUX27" s="2858"/>
      <c r="AUY27" s="2858"/>
      <c r="AUZ27" s="2858"/>
      <c r="AVA27" s="2858"/>
      <c r="AVB27" s="2858"/>
      <c r="AVC27" s="2858"/>
      <c r="AVD27" s="2858"/>
      <c r="AVE27" s="2858"/>
      <c r="AVF27" s="2858"/>
      <c r="AVG27" s="2858"/>
      <c r="AVH27" s="2858"/>
      <c r="AVI27" s="2858"/>
      <c r="AVJ27" s="2858"/>
      <c r="AVK27" s="2858"/>
      <c r="AVL27" s="2858"/>
      <c r="AVM27" s="2858"/>
      <c r="AVN27" s="2858"/>
      <c r="AVO27" s="2858"/>
      <c r="AVP27" s="2858"/>
      <c r="AVQ27" s="2858"/>
      <c r="AVR27" s="2858"/>
      <c r="AVS27" s="2858"/>
      <c r="AVT27" s="2858"/>
      <c r="AVU27" s="2858"/>
      <c r="AVV27" s="2858"/>
      <c r="AVW27" s="2858"/>
      <c r="AVX27" s="2858"/>
      <c r="AVY27" s="2858"/>
      <c r="AVZ27" s="2858"/>
      <c r="AWA27" s="2858"/>
      <c r="AWB27" s="2858"/>
      <c r="AWC27" s="2858"/>
      <c r="AWD27" s="2858"/>
      <c r="AWE27" s="2858"/>
      <c r="AWF27" s="2858"/>
      <c r="AWG27" s="2858"/>
      <c r="AWH27" s="2858"/>
      <c r="AWI27" s="2858"/>
      <c r="AWJ27" s="2858"/>
      <c r="AWK27" s="2858"/>
      <c r="AWL27" s="2858"/>
      <c r="AWM27" s="2858"/>
      <c r="AWN27" s="2858"/>
      <c r="AWO27" s="2858"/>
      <c r="AWP27" s="2858"/>
      <c r="AWQ27" s="2858"/>
      <c r="AWR27" s="2858"/>
      <c r="AWS27" s="2858"/>
      <c r="AWT27" s="2858"/>
      <c r="AWU27" s="2858"/>
      <c r="AWV27" s="2858"/>
      <c r="AWW27" s="2858"/>
      <c r="AWX27" s="2858"/>
      <c r="AWY27" s="2858"/>
      <c r="AWZ27" s="2858"/>
      <c r="AXA27" s="2858"/>
      <c r="AXB27" s="2858"/>
      <c r="AXC27" s="2858"/>
      <c r="AXD27" s="2858"/>
      <c r="AXE27" s="2858"/>
      <c r="AXF27" s="2858"/>
      <c r="AXG27" s="2858"/>
      <c r="AXH27" s="2858"/>
      <c r="AXI27" s="2858"/>
      <c r="AXJ27" s="2858"/>
      <c r="AXK27" s="2858"/>
      <c r="AXL27" s="2858"/>
      <c r="AXM27" s="2858"/>
      <c r="AXN27" s="2858"/>
      <c r="AXO27" s="2858"/>
      <c r="AXP27" s="2858"/>
      <c r="AXQ27" s="2858"/>
      <c r="AXR27" s="2858"/>
      <c r="AXS27" s="2858"/>
      <c r="AXT27" s="2858"/>
      <c r="AXU27" s="2858"/>
      <c r="AXV27" s="2858"/>
      <c r="AXW27" s="2858"/>
      <c r="AXX27" s="2858"/>
      <c r="AXY27" s="2858"/>
      <c r="AXZ27" s="2858"/>
      <c r="AYA27" s="2858"/>
      <c r="AYB27" s="2858"/>
      <c r="AYC27" s="2858"/>
      <c r="AYD27" s="2858"/>
      <c r="AYE27" s="2858"/>
      <c r="AYF27" s="2858"/>
      <c r="AYG27" s="2858"/>
      <c r="AYH27" s="2858"/>
      <c r="AYI27" s="2858"/>
      <c r="AYJ27" s="2858"/>
      <c r="AYK27" s="2858"/>
      <c r="AYL27" s="2858"/>
      <c r="AYM27" s="2858"/>
      <c r="AYN27" s="2858"/>
      <c r="AYO27" s="2858"/>
      <c r="AYP27" s="2858"/>
      <c r="AYQ27" s="2858"/>
      <c r="AYR27" s="2858"/>
      <c r="AYS27" s="2858"/>
      <c r="AYT27" s="2858"/>
      <c r="AYU27" s="2858"/>
      <c r="AYV27" s="2858"/>
      <c r="AYW27" s="2858"/>
      <c r="AYX27" s="2858"/>
      <c r="AYY27" s="2858"/>
      <c r="AYZ27" s="2858"/>
      <c r="AZA27" s="2858"/>
      <c r="AZB27" s="2858"/>
      <c r="AZC27" s="2858"/>
      <c r="AZD27" s="2858"/>
      <c r="AZE27" s="2858"/>
      <c r="AZF27" s="2858"/>
      <c r="AZG27" s="2858"/>
      <c r="AZH27" s="2858"/>
      <c r="AZI27" s="2858"/>
      <c r="AZJ27" s="2858"/>
      <c r="AZK27" s="2858"/>
      <c r="AZL27" s="2858"/>
      <c r="AZM27" s="2858"/>
      <c r="AZN27" s="2858"/>
      <c r="AZO27" s="2858"/>
      <c r="AZP27" s="2858"/>
      <c r="AZQ27" s="2858"/>
      <c r="AZR27" s="2858"/>
      <c r="AZS27" s="2858"/>
      <c r="AZT27" s="2858"/>
      <c r="AZU27" s="2858"/>
      <c r="AZV27" s="2858"/>
      <c r="AZW27" s="2858"/>
      <c r="AZX27" s="2858"/>
      <c r="AZY27" s="2858"/>
      <c r="AZZ27" s="2858"/>
      <c r="BAA27" s="2858"/>
      <c r="BAB27" s="2858"/>
      <c r="BAC27" s="2858"/>
      <c r="BAD27" s="2858"/>
      <c r="BAE27" s="2858"/>
      <c r="BAF27" s="2858"/>
      <c r="BAG27" s="2858"/>
      <c r="BAH27" s="2858"/>
      <c r="BAI27" s="2858"/>
      <c r="BAJ27" s="2858"/>
      <c r="BAK27" s="2858"/>
      <c r="BAL27" s="2858"/>
      <c r="BAM27" s="2858"/>
      <c r="BAN27" s="2858"/>
      <c r="BAO27" s="2858"/>
      <c r="BAP27" s="2858"/>
      <c r="BAQ27" s="2858"/>
      <c r="BAR27" s="2858"/>
      <c r="BAS27" s="2858"/>
      <c r="BAT27" s="2858"/>
      <c r="BAU27" s="2858"/>
      <c r="BAV27" s="2858"/>
      <c r="BAW27" s="2858"/>
      <c r="BAX27" s="2858"/>
      <c r="BAY27" s="2858"/>
      <c r="BAZ27" s="2858"/>
      <c r="BBA27" s="2858"/>
      <c r="BBB27" s="2858"/>
      <c r="BBC27" s="2858"/>
      <c r="BBD27" s="2858"/>
      <c r="BBE27" s="2858"/>
      <c r="BBF27" s="2858"/>
      <c r="BBG27" s="2858"/>
      <c r="BBH27" s="2858"/>
      <c r="BBI27" s="2858"/>
      <c r="BBJ27" s="2858"/>
      <c r="BBK27" s="2858"/>
      <c r="BBL27" s="2858"/>
      <c r="BBM27" s="2858"/>
      <c r="BBN27" s="2858"/>
      <c r="BBO27" s="2858"/>
      <c r="BBP27" s="2858"/>
      <c r="BBQ27" s="2858"/>
      <c r="BBR27" s="2858"/>
      <c r="BBS27" s="2858"/>
      <c r="BBT27" s="2858"/>
      <c r="BBU27" s="2858"/>
      <c r="BBV27" s="2858"/>
      <c r="BBW27" s="2858"/>
      <c r="BBX27" s="2858"/>
      <c r="BBY27" s="2858"/>
      <c r="BBZ27" s="2858"/>
      <c r="BCA27" s="2858"/>
      <c r="BCB27" s="2858"/>
      <c r="BCC27" s="2858"/>
      <c r="BCD27" s="2858"/>
      <c r="BCE27" s="2858"/>
      <c r="BCF27" s="2858"/>
      <c r="BCG27" s="2858"/>
      <c r="BCH27" s="2858"/>
      <c r="BCI27" s="2858"/>
      <c r="BCJ27" s="2858"/>
      <c r="BCK27" s="2858"/>
      <c r="BCL27" s="2858"/>
      <c r="BCM27" s="2858"/>
      <c r="BCN27" s="2858"/>
      <c r="BCO27" s="2858"/>
      <c r="BCP27" s="2858"/>
      <c r="BCQ27" s="2858"/>
      <c r="BCR27" s="2858"/>
      <c r="BCS27" s="2858"/>
      <c r="BCT27" s="2858"/>
      <c r="BCU27" s="2858"/>
      <c r="BCV27" s="2858"/>
      <c r="BCW27" s="2858"/>
      <c r="BCX27" s="2858"/>
      <c r="BCY27" s="2858"/>
      <c r="BCZ27" s="2858"/>
      <c r="BDA27" s="2858"/>
      <c r="BDB27" s="2858"/>
      <c r="BDC27" s="2858"/>
      <c r="BDD27" s="2858"/>
      <c r="BDE27" s="2858"/>
      <c r="BDF27" s="2858"/>
      <c r="BDG27" s="2858"/>
      <c r="BDH27" s="2858"/>
      <c r="BDI27" s="2858"/>
      <c r="BDJ27" s="2858"/>
      <c r="BDK27" s="2858"/>
      <c r="BDL27" s="2858"/>
      <c r="BDM27" s="2858"/>
      <c r="BDN27" s="2858"/>
      <c r="BDO27" s="2858"/>
      <c r="BDP27" s="2858"/>
      <c r="BDQ27" s="2858"/>
      <c r="BDR27" s="2858"/>
      <c r="BDS27" s="2858"/>
      <c r="BDT27" s="2858"/>
      <c r="BDU27" s="2858"/>
      <c r="BDV27" s="2858"/>
      <c r="BDW27" s="2858"/>
      <c r="BDX27" s="2858"/>
      <c r="BDY27" s="2858"/>
      <c r="BDZ27" s="2858"/>
      <c r="BEA27" s="2858"/>
      <c r="BEB27" s="2858"/>
      <c r="BEC27" s="2858"/>
      <c r="BED27" s="2858"/>
      <c r="BEE27" s="2858"/>
      <c r="BEF27" s="2858"/>
      <c r="BEG27" s="2858"/>
      <c r="BEH27" s="2858"/>
      <c r="BEI27" s="2858"/>
      <c r="BEJ27" s="2858"/>
      <c r="BEK27" s="2858"/>
      <c r="BEL27" s="2858"/>
      <c r="BEM27" s="2858"/>
      <c r="BEN27" s="2858"/>
      <c r="BEO27" s="2858"/>
      <c r="BEP27" s="2858"/>
      <c r="BEQ27" s="2858"/>
      <c r="BER27" s="2858"/>
      <c r="BES27" s="2858"/>
      <c r="BET27" s="2858"/>
      <c r="BEU27" s="2858"/>
      <c r="BEV27" s="2858"/>
      <c r="BEW27" s="2858"/>
      <c r="BEX27" s="2858"/>
      <c r="BEY27" s="2858"/>
      <c r="BEZ27" s="2858"/>
      <c r="BFA27" s="2858"/>
      <c r="BFB27" s="2858"/>
      <c r="BFC27" s="2858"/>
      <c r="BFD27" s="2858"/>
      <c r="BFE27" s="2858"/>
      <c r="BFF27" s="2858"/>
      <c r="BFG27" s="2858"/>
      <c r="BFH27" s="2858"/>
      <c r="BFI27" s="2858"/>
      <c r="BFJ27" s="2858"/>
      <c r="BFK27" s="2858"/>
      <c r="BFL27" s="2858"/>
      <c r="BFM27" s="2858"/>
      <c r="BFN27" s="2858"/>
      <c r="BFO27" s="2858"/>
      <c r="BFP27" s="2858"/>
      <c r="BFQ27" s="2858"/>
      <c r="BFR27" s="2858"/>
      <c r="BFS27" s="2858"/>
      <c r="BFT27" s="2858"/>
      <c r="BFU27" s="2858"/>
      <c r="BFV27" s="2858"/>
      <c r="BFW27" s="2858"/>
      <c r="BFX27" s="2858"/>
      <c r="BFY27" s="2858"/>
      <c r="BFZ27" s="2858"/>
      <c r="BGA27" s="2858"/>
      <c r="BGB27" s="2858"/>
      <c r="BGC27" s="2858"/>
      <c r="BGD27" s="2858"/>
      <c r="BGE27" s="2858"/>
      <c r="BGF27" s="2858"/>
      <c r="BGG27" s="2858"/>
      <c r="BGH27" s="2858"/>
      <c r="BGI27" s="2858"/>
      <c r="BGJ27" s="2858"/>
      <c r="BGK27" s="2858"/>
      <c r="BGL27" s="2858"/>
      <c r="BGM27" s="2858"/>
      <c r="BGN27" s="2858"/>
      <c r="BGO27" s="2858"/>
      <c r="BGP27" s="2858"/>
      <c r="BGQ27" s="2858"/>
      <c r="BGR27" s="2858"/>
      <c r="BGS27" s="2858"/>
      <c r="BGT27" s="2858"/>
      <c r="BGU27" s="2858"/>
      <c r="BGV27" s="2858"/>
      <c r="BGW27" s="2858"/>
      <c r="BGX27" s="2858"/>
      <c r="BGY27" s="2858"/>
      <c r="BGZ27" s="2858"/>
      <c r="BHA27" s="2858"/>
      <c r="BHB27" s="2858"/>
      <c r="BHC27" s="2858"/>
      <c r="BHD27" s="2858"/>
      <c r="BHE27" s="2858"/>
      <c r="BHF27" s="2858"/>
      <c r="BHG27" s="2858"/>
      <c r="BHH27" s="2858"/>
      <c r="BHI27" s="2858"/>
      <c r="BHJ27" s="2858"/>
      <c r="BHK27" s="2858"/>
      <c r="BHL27" s="2858"/>
      <c r="BHM27" s="2858"/>
      <c r="BHN27" s="2858"/>
      <c r="BHO27" s="2858"/>
      <c r="BHP27" s="2858"/>
      <c r="BHQ27" s="2858"/>
      <c r="BHR27" s="2858"/>
      <c r="BHS27" s="2858"/>
      <c r="BHT27" s="2858"/>
      <c r="BHU27" s="2858"/>
      <c r="BHV27" s="2858"/>
      <c r="BHW27" s="2858"/>
      <c r="BHX27" s="2858"/>
      <c r="BHY27" s="2858"/>
      <c r="BHZ27" s="2858"/>
      <c r="BIA27" s="2858"/>
      <c r="BIB27" s="2858"/>
      <c r="BIC27" s="2858"/>
      <c r="BID27" s="2858"/>
      <c r="BIE27" s="2858"/>
      <c r="BIF27" s="2858"/>
      <c r="BIG27" s="2858"/>
      <c r="BIH27" s="2858"/>
      <c r="BII27" s="2858"/>
      <c r="BIJ27" s="2858"/>
      <c r="BIK27" s="2858"/>
      <c r="BIL27" s="2858"/>
      <c r="BIM27" s="2858"/>
      <c r="BIN27" s="2858"/>
      <c r="BIO27" s="2858"/>
      <c r="BIP27" s="2858"/>
      <c r="BIQ27" s="2858"/>
      <c r="BIR27" s="2858"/>
      <c r="BIS27" s="2858"/>
      <c r="BIT27" s="2858"/>
      <c r="BIU27" s="2858"/>
      <c r="BIV27" s="2858"/>
      <c r="BIW27" s="2858"/>
      <c r="BIX27" s="2858"/>
      <c r="BIY27" s="2858"/>
      <c r="BIZ27" s="2858"/>
      <c r="BJA27" s="2858"/>
      <c r="BJB27" s="2858"/>
      <c r="BJC27" s="2858"/>
      <c r="BJD27" s="2858"/>
      <c r="BJE27" s="2858"/>
      <c r="BJF27" s="2858"/>
      <c r="BJG27" s="2858"/>
      <c r="BJH27" s="2858"/>
      <c r="BJI27" s="2858"/>
      <c r="BJJ27" s="2858"/>
      <c r="BJK27" s="2858"/>
      <c r="BJL27" s="2858"/>
      <c r="BJM27" s="2858"/>
      <c r="BJN27" s="2858"/>
      <c r="BJO27" s="2858"/>
      <c r="BJP27" s="2858"/>
      <c r="BJQ27" s="2858"/>
      <c r="BJR27" s="2858"/>
      <c r="BJS27" s="2858"/>
      <c r="BJT27" s="2858"/>
      <c r="BJU27" s="2858"/>
      <c r="BJV27" s="2858"/>
      <c r="BJW27" s="2858"/>
      <c r="BJX27" s="2858"/>
      <c r="BJY27" s="2858"/>
      <c r="BJZ27" s="2858"/>
      <c r="BKA27" s="2858"/>
      <c r="BKB27" s="2858"/>
      <c r="BKC27" s="2858"/>
      <c r="BKD27" s="2858"/>
      <c r="BKE27" s="2858"/>
      <c r="BKF27" s="2858"/>
      <c r="BKG27" s="2858"/>
      <c r="BKH27" s="2858"/>
      <c r="BKI27" s="2858"/>
      <c r="BKJ27" s="2858"/>
      <c r="BKK27" s="2858"/>
      <c r="BKL27" s="2858"/>
      <c r="BKM27" s="2858"/>
      <c r="BKN27" s="2858"/>
      <c r="BKO27" s="2858"/>
      <c r="BKP27" s="2858"/>
      <c r="BKQ27" s="2858"/>
      <c r="BKR27" s="2858"/>
      <c r="BKS27" s="2858"/>
      <c r="BKT27" s="2858"/>
      <c r="BKU27" s="2858"/>
      <c r="BKV27" s="2858"/>
      <c r="BKW27" s="2858"/>
      <c r="BKX27" s="2858"/>
      <c r="BKY27" s="2858"/>
      <c r="BKZ27" s="2858"/>
      <c r="BLA27" s="2858"/>
      <c r="BLB27" s="2858"/>
      <c r="BLC27" s="2858"/>
      <c r="BLD27" s="2858"/>
      <c r="BLE27" s="2858"/>
      <c r="BLF27" s="2858"/>
      <c r="BLG27" s="2858"/>
      <c r="BLH27" s="2858"/>
      <c r="BLI27" s="2858"/>
      <c r="BLJ27" s="2858"/>
      <c r="BLK27" s="2858"/>
      <c r="BLL27" s="2858"/>
      <c r="BLM27" s="2858"/>
      <c r="BLN27" s="2858"/>
      <c r="BLO27" s="2858"/>
      <c r="BLP27" s="2858"/>
      <c r="BLQ27" s="2858"/>
      <c r="BLR27" s="2858"/>
      <c r="BLS27" s="2858"/>
      <c r="BLT27" s="2858"/>
      <c r="BLU27" s="2858"/>
      <c r="BLV27" s="2858"/>
      <c r="BLW27" s="2858"/>
      <c r="BLX27" s="2858"/>
      <c r="BLY27" s="2858"/>
      <c r="BLZ27" s="2858"/>
      <c r="BMA27" s="2858"/>
      <c r="BMB27" s="2858"/>
      <c r="BMC27" s="2858"/>
      <c r="BMD27" s="2858"/>
      <c r="BME27" s="2858"/>
      <c r="BMF27" s="2858"/>
      <c r="BMG27" s="2858"/>
      <c r="BMH27" s="2858"/>
      <c r="BMI27" s="2858"/>
      <c r="BMJ27" s="2858"/>
      <c r="BMK27" s="2858"/>
      <c r="BML27" s="2858"/>
      <c r="BMM27" s="2858"/>
      <c r="BMN27" s="2858"/>
      <c r="BMO27" s="2858"/>
      <c r="BMP27" s="2858"/>
      <c r="BMQ27" s="2858"/>
      <c r="BMR27" s="2858"/>
      <c r="BMS27" s="2858"/>
      <c r="BMT27" s="2858"/>
      <c r="BMU27" s="2858"/>
      <c r="BMV27" s="2858"/>
      <c r="BMW27" s="2858"/>
      <c r="BMX27" s="2858"/>
      <c r="BMY27" s="2858"/>
      <c r="BMZ27" s="2858"/>
      <c r="BNA27" s="2858"/>
      <c r="BNB27" s="2858"/>
      <c r="BNC27" s="2858"/>
      <c r="BND27" s="2858"/>
      <c r="BNE27" s="2858"/>
      <c r="BNF27" s="2858"/>
      <c r="BNG27" s="2858"/>
      <c r="BNH27" s="2858"/>
      <c r="BNI27" s="2858"/>
      <c r="BNJ27" s="2858"/>
      <c r="BNK27" s="2858"/>
      <c r="BNL27" s="2858"/>
      <c r="BNM27" s="2858"/>
      <c r="BNN27" s="2858"/>
      <c r="BNO27" s="2858"/>
      <c r="BNP27" s="2858"/>
      <c r="BNQ27" s="2858"/>
      <c r="BNR27" s="2858"/>
      <c r="BNS27" s="2858"/>
      <c r="BNT27" s="2858"/>
      <c r="BNU27" s="2858"/>
      <c r="BNV27" s="2858"/>
      <c r="BNW27" s="2858"/>
      <c r="BNX27" s="2858"/>
      <c r="BNY27" s="2858"/>
      <c r="BNZ27" s="2858"/>
      <c r="BOA27" s="2858"/>
      <c r="BOB27" s="2858"/>
      <c r="BOC27" s="2858"/>
      <c r="BOD27" s="2858"/>
      <c r="BOE27" s="2858"/>
      <c r="BOF27" s="2858"/>
      <c r="BOG27" s="2858"/>
      <c r="BOH27" s="2858"/>
      <c r="BOI27" s="2858"/>
      <c r="BOJ27" s="2858"/>
      <c r="BOK27" s="2858"/>
      <c r="BOL27" s="2858"/>
      <c r="BOM27" s="2858"/>
      <c r="BON27" s="2858"/>
      <c r="BOO27" s="2858"/>
      <c r="BOP27" s="2858"/>
      <c r="BOQ27" s="2858"/>
      <c r="BOR27" s="2858"/>
      <c r="BOS27" s="2858"/>
      <c r="BOT27" s="2858"/>
      <c r="BOU27" s="2858"/>
      <c r="BOV27" s="2858"/>
      <c r="BOW27" s="2858"/>
      <c r="BOX27" s="2858"/>
      <c r="BOY27" s="2858"/>
      <c r="BOZ27" s="2858"/>
      <c r="BPA27" s="2858"/>
      <c r="BPB27" s="2858"/>
      <c r="BPC27" s="2858"/>
      <c r="BPD27" s="2858"/>
      <c r="BPE27" s="2858"/>
      <c r="BPF27" s="2858"/>
      <c r="BPG27" s="2858"/>
      <c r="BPH27" s="2858"/>
      <c r="BPI27" s="2858"/>
      <c r="BPJ27" s="2858"/>
      <c r="BPK27" s="2858"/>
      <c r="BPL27" s="2858"/>
      <c r="BPM27" s="2858"/>
      <c r="BPN27" s="2858"/>
      <c r="BPO27" s="2858"/>
      <c r="BPP27" s="2858"/>
      <c r="BPQ27" s="2858"/>
      <c r="BPR27" s="2858"/>
      <c r="BPS27" s="2858"/>
      <c r="BPT27" s="2858"/>
      <c r="BPU27" s="2858"/>
      <c r="BPV27" s="2858"/>
      <c r="BPW27" s="2858"/>
      <c r="BPX27" s="2858"/>
      <c r="BPY27" s="2858"/>
      <c r="BPZ27" s="2858"/>
      <c r="BQA27" s="2858"/>
      <c r="BQB27" s="2858"/>
      <c r="BQC27" s="2858"/>
      <c r="BQD27" s="2858"/>
      <c r="BQE27" s="2858"/>
      <c r="BQF27" s="2858"/>
      <c r="BQG27" s="2858"/>
      <c r="BQH27" s="2858"/>
      <c r="BQI27" s="2858"/>
      <c r="BQJ27" s="2858"/>
      <c r="BQK27" s="2858"/>
      <c r="BQL27" s="2858"/>
      <c r="BQM27" s="2858"/>
      <c r="BQN27" s="2858"/>
      <c r="BQO27" s="2858"/>
      <c r="BQP27" s="2858"/>
      <c r="BQQ27" s="2858"/>
      <c r="BQR27" s="2858"/>
      <c r="BQS27" s="2858"/>
      <c r="BQT27" s="2858"/>
      <c r="BQU27" s="2858"/>
      <c r="BQV27" s="2858"/>
      <c r="BQW27" s="2858"/>
      <c r="BQX27" s="2858"/>
      <c r="BQY27" s="2858"/>
      <c r="BQZ27" s="2858"/>
      <c r="BRA27" s="2858"/>
      <c r="BRB27" s="2858"/>
      <c r="BRC27" s="2858"/>
      <c r="BRD27" s="2858"/>
      <c r="BRE27" s="2858"/>
      <c r="BRF27" s="2858"/>
      <c r="BRG27" s="2858"/>
      <c r="BRH27" s="2858"/>
      <c r="BRI27" s="2858"/>
      <c r="BRJ27" s="2858"/>
      <c r="BRK27" s="2858"/>
      <c r="BRL27" s="2858"/>
      <c r="BRM27" s="2858"/>
      <c r="BRN27" s="2858"/>
      <c r="BRO27" s="2858"/>
      <c r="BRP27" s="2858"/>
      <c r="BRQ27" s="2858"/>
      <c r="BRR27" s="2858"/>
      <c r="BRS27" s="2858"/>
      <c r="BRT27" s="2858"/>
      <c r="BRU27" s="2858"/>
      <c r="BRV27" s="2858"/>
      <c r="BRW27" s="2858"/>
      <c r="BRX27" s="2858"/>
      <c r="BRY27" s="2858"/>
      <c r="BRZ27" s="2858"/>
      <c r="BSA27" s="2858"/>
      <c r="BSB27" s="2858"/>
      <c r="BSC27" s="2858"/>
      <c r="BSD27" s="2858"/>
      <c r="BSE27" s="2858"/>
      <c r="BSF27" s="2858"/>
      <c r="BSG27" s="2858"/>
      <c r="BSH27" s="2858"/>
      <c r="BSI27" s="2858"/>
      <c r="BSJ27" s="2858"/>
      <c r="BSK27" s="2858"/>
      <c r="BSL27" s="2858"/>
      <c r="BSM27" s="2858"/>
      <c r="BSN27" s="2858"/>
      <c r="BSO27" s="2858"/>
      <c r="BSP27" s="2858"/>
      <c r="BSQ27" s="2858"/>
      <c r="BSR27" s="2858"/>
      <c r="BSS27" s="2858"/>
      <c r="BST27" s="2858"/>
      <c r="BSU27" s="2858"/>
      <c r="BSV27" s="2858"/>
      <c r="BSW27" s="2858"/>
      <c r="BSX27" s="2858"/>
      <c r="BSY27" s="2858"/>
      <c r="BSZ27" s="2858"/>
      <c r="BTA27" s="2858"/>
      <c r="BTB27" s="2858"/>
      <c r="BTC27" s="2858"/>
      <c r="BTD27" s="2858"/>
      <c r="BTE27" s="2858"/>
      <c r="BTF27" s="2858"/>
      <c r="BTG27" s="2858"/>
      <c r="BTH27" s="2858"/>
      <c r="BTI27" s="2858"/>
      <c r="BTJ27" s="2858"/>
      <c r="BTK27" s="2858"/>
      <c r="BTL27" s="2858"/>
      <c r="BTM27" s="2858"/>
      <c r="BTN27" s="2858"/>
      <c r="BTO27" s="2858"/>
      <c r="BTP27" s="2858"/>
      <c r="BTQ27" s="2858"/>
      <c r="BTR27" s="2858"/>
      <c r="BTS27" s="2858"/>
      <c r="BTT27" s="2858"/>
      <c r="BTU27" s="2858"/>
      <c r="BTV27" s="2858"/>
      <c r="BTW27" s="2858"/>
      <c r="BTX27" s="2858"/>
      <c r="BTY27" s="2858"/>
      <c r="BTZ27" s="2858"/>
      <c r="BUA27" s="2858"/>
      <c r="BUB27" s="2858"/>
      <c r="BUC27" s="2858"/>
      <c r="BUD27" s="2858"/>
      <c r="BUE27" s="2858"/>
      <c r="BUF27" s="2858"/>
      <c r="BUG27" s="2858"/>
      <c r="BUH27" s="2858"/>
      <c r="BUI27" s="2858"/>
      <c r="BUJ27" s="2858"/>
      <c r="BUK27" s="2858"/>
      <c r="BUL27" s="2858"/>
      <c r="BUM27" s="2858"/>
      <c r="BUN27" s="2858"/>
      <c r="BUO27" s="2858"/>
      <c r="BUP27" s="2858"/>
      <c r="BUQ27" s="2858"/>
      <c r="BUR27" s="2858"/>
      <c r="BUS27" s="2858"/>
      <c r="BUT27" s="2858"/>
      <c r="BUU27" s="2858"/>
      <c r="BUV27" s="2858"/>
      <c r="BUW27" s="2858"/>
      <c r="BUX27" s="2858"/>
      <c r="BUY27" s="2858"/>
      <c r="BUZ27" s="2858"/>
      <c r="BVA27" s="2858"/>
      <c r="BVB27" s="2858"/>
      <c r="BVC27" s="2858"/>
      <c r="BVD27" s="2858"/>
      <c r="BVE27" s="2858"/>
      <c r="BVF27" s="2858"/>
      <c r="BVG27" s="2858"/>
      <c r="BVH27" s="2858"/>
      <c r="BVI27" s="2858"/>
      <c r="BVJ27" s="2858"/>
      <c r="BVK27" s="2858"/>
      <c r="BVL27" s="2858"/>
      <c r="BVM27" s="2858"/>
      <c r="BVN27" s="2858"/>
      <c r="BVO27" s="2858"/>
      <c r="BVP27" s="2858"/>
      <c r="BVQ27" s="2858"/>
      <c r="BVR27" s="2858"/>
      <c r="BVS27" s="2858"/>
      <c r="BVT27" s="2858"/>
      <c r="BVU27" s="2858"/>
      <c r="BVV27" s="2858"/>
      <c r="BVW27" s="2858"/>
      <c r="BVX27" s="2858"/>
      <c r="BVY27" s="2858"/>
      <c r="BVZ27" s="2858"/>
      <c r="BWA27" s="2858"/>
      <c r="BWB27" s="2858"/>
      <c r="BWC27" s="2858"/>
      <c r="BWD27" s="2858"/>
      <c r="BWE27" s="2858"/>
      <c r="BWF27" s="2858"/>
      <c r="BWG27" s="2858"/>
      <c r="BWH27" s="2858"/>
      <c r="BWI27" s="2858"/>
      <c r="BWJ27" s="2858"/>
      <c r="BWK27" s="2858"/>
      <c r="BWL27" s="2858"/>
      <c r="BWM27" s="2858"/>
      <c r="BWN27" s="2858"/>
      <c r="BWO27" s="2858"/>
      <c r="BWP27" s="2858"/>
      <c r="BWQ27" s="2858"/>
      <c r="BWR27" s="2858"/>
      <c r="BWS27" s="2858"/>
      <c r="BWT27" s="2858"/>
      <c r="BWU27" s="2858"/>
      <c r="BWV27" s="2858"/>
      <c r="BWW27" s="2858"/>
      <c r="BWX27" s="2858"/>
      <c r="BWY27" s="2858"/>
      <c r="BWZ27" s="2858"/>
      <c r="BXA27" s="2858"/>
      <c r="BXB27" s="2858"/>
      <c r="BXC27" s="2858"/>
      <c r="BXD27" s="2858"/>
      <c r="BXE27" s="2858"/>
      <c r="BXF27" s="2858"/>
      <c r="BXG27" s="2858"/>
      <c r="BXH27" s="2858"/>
      <c r="BXI27" s="2858"/>
      <c r="BXJ27" s="2858"/>
      <c r="BXK27" s="2858"/>
      <c r="BXL27" s="2858"/>
      <c r="BXM27" s="2858"/>
      <c r="BXN27" s="2858"/>
      <c r="BXO27" s="2858"/>
      <c r="BXP27" s="2858"/>
      <c r="BXQ27" s="2858"/>
      <c r="BXR27" s="2858"/>
      <c r="BXS27" s="2858"/>
      <c r="BXT27" s="2858"/>
      <c r="BXU27" s="2858"/>
      <c r="BXV27" s="2858"/>
      <c r="BXW27" s="2858"/>
      <c r="BXX27" s="2858"/>
      <c r="BXY27" s="2858"/>
      <c r="BXZ27" s="2858"/>
      <c r="BYA27" s="2858"/>
      <c r="BYB27" s="2858"/>
      <c r="BYC27" s="2858"/>
      <c r="BYD27" s="2858"/>
      <c r="BYE27" s="2858"/>
      <c r="BYF27" s="2858"/>
      <c r="BYG27" s="2858"/>
      <c r="BYH27" s="2858"/>
      <c r="BYI27" s="2858"/>
      <c r="BYJ27" s="2858"/>
      <c r="BYK27" s="2858"/>
      <c r="BYL27" s="2858"/>
      <c r="BYM27" s="2858"/>
      <c r="BYN27" s="2858"/>
      <c r="BYO27" s="2858"/>
      <c r="BYP27" s="2858"/>
      <c r="BYQ27" s="2858"/>
      <c r="BYR27" s="2858"/>
      <c r="BYS27" s="2858"/>
      <c r="BYT27" s="2858"/>
      <c r="BYU27" s="2858"/>
      <c r="BYV27" s="2858"/>
      <c r="BYW27" s="2858"/>
      <c r="BYX27" s="2858"/>
      <c r="BYY27" s="2858"/>
      <c r="BYZ27" s="2858"/>
      <c r="BZA27" s="2858"/>
      <c r="BZB27" s="2858"/>
      <c r="BZC27" s="2858"/>
      <c r="BZD27" s="2858"/>
      <c r="BZE27" s="2858"/>
      <c r="BZF27" s="2858"/>
      <c r="BZG27" s="2858"/>
      <c r="BZH27" s="2858"/>
      <c r="BZI27" s="2858"/>
      <c r="BZJ27" s="2858"/>
      <c r="BZK27" s="2858"/>
      <c r="BZL27" s="2858"/>
      <c r="BZM27" s="2858"/>
      <c r="BZN27" s="2858"/>
      <c r="BZO27" s="2858"/>
      <c r="BZP27" s="2858"/>
      <c r="BZQ27" s="2858"/>
      <c r="BZR27" s="2858"/>
      <c r="BZS27" s="2858"/>
      <c r="BZT27" s="2858"/>
      <c r="BZU27" s="2858"/>
      <c r="BZV27" s="2858"/>
      <c r="BZW27" s="2858"/>
      <c r="BZX27" s="2858"/>
      <c r="BZY27" s="2858"/>
      <c r="BZZ27" s="2858"/>
      <c r="CAA27" s="2858"/>
      <c r="CAB27" s="2858"/>
      <c r="CAC27" s="2858"/>
      <c r="CAD27" s="2858"/>
      <c r="CAE27" s="2858"/>
      <c r="CAF27" s="2858"/>
      <c r="CAG27" s="2858"/>
      <c r="CAH27" s="2858"/>
      <c r="CAI27" s="2858"/>
      <c r="CAJ27" s="2858"/>
      <c r="CAK27" s="2858"/>
      <c r="CAL27" s="2858"/>
      <c r="CAM27" s="2858"/>
      <c r="CAN27" s="2858"/>
      <c r="CAO27" s="2858"/>
      <c r="CAP27" s="2858"/>
      <c r="CAQ27" s="2858"/>
      <c r="CAR27" s="2858"/>
      <c r="CAS27" s="2858"/>
      <c r="CAT27" s="2858"/>
      <c r="CAU27" s="2858"/>
      <c r="CAV27" s="2858"/>
      <c r="CAW27" s="2858"/>
      <c r="CAX27" s="2858"/>
      <c r="CAY27" s="2858"/>
      <c r="CAZ27" s="2858"/>
      <c r="CBA27" s="2858"/>
      <c r="CBB27" s="2858"/>
      <c r="CBC27" s="2858"/>
      <c r="CBD27" s="2858"/>
      <c r="CBE27" s="2858"/>
      <c r="CBF27" s="2858"/>
      <c r="CBG27" s="2858"/>
      <c r="CBH27" s="2858"/>
      <c r="CBI27" s="2858"/>
      <c r="CBJ27" s="2858"/>
      <c r="CBK27" s="2858"/>
      <c r="CBL27" s="2858"/>
      <c r="CBM27" s="2858"/>
      <c r="CBN27" s="2858"/>
      <c r="CBO27" s="2858"/>
      <c r="CBP27" s="2858"/>
      <c r="CBQ27" s="2858"/>
      <c r="CBR27" s="2858"/>
      <c r="CBS27" s="2858"/>
      <c r="CBT27" s="2858"/>
      <c r="CBU27" s="2858"/>
      <c r="CBV27" s="2858"/>
      <c r="CBW27" s="2858"/>
      <c r="CBX27" s="2858"/>
      <c r="CBY27" s="2858"/>
      <c r="CBZ27" s="2858"/>
      <c r="CCA27" s="2858"/>
      <c r="CCB27" s="2858"/>
      <c r="CCC27" s="2858"/>
      <c r="CCD27" s="2858"/>
      <c r="CCE27" s="2858"/>
      <c r="CCF27" s="2858"/>
      <c r="CCG27" s="2858"/>
      <c r="CCH27" s="2858"/>
      <c r="CCI27" s="2858"/>
      <c r="CCJ27" s="2858"/>
      <c r="CCK27" s="2858"/>
      <c r="CCL27" s="2858"/>
      <c r="CCM27" s="2858"/>
      <c r="CCN27" s="2858"/>
      <c r="CCO27" s="2858"/>
      <c r="CCP27" s="2858"/>
      <c r="CCQ27" s="2858"/>
      <c r="CCR27" s="2858"/>
      <c r="CCS27" s="2858"/>
      <c r="CCT27" s="2858"/>
      <c r="CCU27" s="2858"/>
      <c r="CCV27" s="2858"/>
      <c r="CCW27" s="2858"/>
      <c r="CCX27" s="2858"/>
      <c r="CCY27" s="2858"/>
      <c r="CCZ27" s="2858"/>
      <c r="CDA27" s="2858"/>
      <c r="CDB27" s="2858"/>
      <c r="CDC27" s="2858"/>
      <c r="CDD27" s="2858"/>
      <c r="CDE27" s="2858"/>
      <c r="CDF27" s="2858"/>
      <c r="CDG27" s="2858"/>
      <c r="CDH27" s="2858"/>
      <c r="CDI27" s="2858"/>
      <c r="CDJ27" s="2858"/>
      <c r="CDK27" s="2858"/>
      <c r="CDL27" s="2858"/>
      <c r="CDM27" s="2858"/>
      <c r="CDN27" s="2858"/>
      <c r="CDO27" s="2858"/>
      <c r="CDP27" s="2858"/>
      <c r="CDQ27" s="2858"/>
      <c r="CDR27" s="2858"/>
      <c r="CDS27" s="2858"/>
      <c r="CDT27" s="2858"/>
      <c r="CDU27" s="2858"/>
      <c r="CDV27" s="2858"/>
      <c r="CDW27" s="2858"/>
      <c r="CDX27" s="2858"/>
      <c r="CDY27" s="2858"/>
      <c r="CDZ27" s="2858"/>
      <c r="CEA27" s="2858"/>
      <c r="CEB27" s="2858"/>
      <c r="CEC27" s="2858"/>
      <c r="CED27" s="2858"/>
      <c r="CEE27" s="2858"/>
      <c r="CEF27" s="2858"/>
      <c r="CEG27" s="2858"/>
      <c r="CEH27" s="2858"/>
      <c r="CEI27" s="2858"/>
      <c r="CEJ27" s="2858"/>
      <c r="CEK27" s="2858"/>
      <c r="CEL27" s="2858"/>
      <c r="CEM27" s="2858"/>
      <c r="CEN27" s="2858"/>
      <c r="CEO27" s="2858"/>
      <c r="CEP27" s="2858"/>
      <c r="CEQ27" s="2858"/>
      <c r="CER27" s="2858"/>
      <c r="CES27" s="2858"/>
      <c r="CET27" s="2858"/>
      <c r="CEU27" s="2858"/>
      <c r="CEV27" s="2858"/>
      <c r="CEW27" s="2858"/>
      <c r="CEX27" s="2858"/>
      <c r="CEY27" s="2858"/>
      <c r="CEZ27" s="2858"/>
      <c r="CFA27" s="2858"/>
      <c r="CFB27" s="2858"/>
      <c r="CFC27" s="2858"/>
      <c r="CFD27" s="2858"/>
      <c r="CFE27" s="2858"/>
      <c r="CFF27" s="2858"/>
      <c r="CFG27" s="2858"/>
      <c r="CFH27" s="2858"/>
      <c r="CFI27" s="2858"/>
      <c r="CFJ27" s="2858"/>
      <c r="CFK27" s="2858"/>
      <c r="CFL27" s="2858"/>
      <c r="CFM27" s="2858"/>
      <c r="CFN27" s="2858"/>
      <c r="CFO27" s="2858"/>
      <c r="CFP27" s="2858"/>
      <c r="CFQ27" s="2858"/>
      <c r="CFR27" s="2858"/>
      <c r="CFS27" s="2858"/>
      <c r="CFT27" s="2858"/>
      <c r="CFU27" s="2858"/>
      <c r="CFV27" s="2858"/>
      <c r="CFW27" s="2858"/>
      <c r="CFX27" s="2858"/>
      <c r="CFY27" s="2858"/>
      <c r="CFZ27" s="2858"/>
      <c r="CGA27" s="2858"/>
      <c r="CGB27" s="2858"/>
      <c r="CGC27" s="2858"/>
      <c r="CGD27" s="2858"/>
      <c r="CGE27" s="2858"/>
      <c r="CGF27" s="2858"/>
      <c r="CGG27" s="2858"/>
      <c r="CGH27" s="2858"/>
      <c r="CGI27" s="2858"/>
      <c r="CGJ27" s="2858"/>
      <c r="CGK27" s="2858"/>
      <c r="CGL27" s="2858"/>
      <c r="CGM27" s="2858"/>
      <c r="CGN27" s="2858"/>
      <c r="CGO27" s="2858"/>
      <c r="CGP27" s="2858"/>
      <c r="CGQ27" s="2858"/>
      <c r="CGR27" s="2858"/>
      <c r="CGS27" s="2858"/>
      <c r="CGT27" s="2858"/>
      <c r="CGU27" s="2858"/>
      <c r="CGV27" s="2858"/>
      <c r="CGW27" s="2858"/>
      <c r="CGX27" s="2858"/>
      <c r="CGY27" s="2858"/>
      <c r="CGZ27" s="2858"/>
      <c r="CHA27" s="2858"/>
      <c r="CHB27" s="2858"/>
      <c r="CHC27" s="2858"/>
      <c r="CHD27" s="2858"/>
      <c r="CHE27" s="2858"/>
      <c r="CHF27" s="2858"/>
      <c r="CHG27" s="2858"/>
      <c r="CHH27" s="2858"/>
      <c r="CHI27" s="2858"/>
      <c r="CHJ27" s="2858"/>
      <c r="CHK27" s="2858"/>
      <c r="CHL27" s="2858"/>
      <c r="CHM27" s="2858"/>
      <c r="CHN27" s="2858"/>
      <c r="CHO27" s="2858"/>
      <c r="CHP27" s="2858"/>
      <c r="CHQ27" s="2858"/>
      <c r="CHR27" s="2858"/>
      <c r="CHS27" s="2858"/>
      <c r="CHT27" s="2858"/>
      <c r="CHU27" s="2858"/>
      <c r="CHV27" s="2858"/>
      <c r="CHW27" s="2858"/>
      <c r="CHX27" s="2858"/>
      <c r="CHY27" s="2858"/>
      <c r="CHZ27" s="2858"/>
      <c r="CIA27" s="2858"/>
      <c r="CIB27" s="2858"/>
      <c r="CIC27" s="2858"/>
      <c r="CID27" s="2858"/>
      <c r="CIE27" s="2858"/>
      <c r="CIF27" s="2858"/>
      <c r="CIG27" s="2858"/>
      <c r="CIH27" s="2858"/>
      <c r="CII27" s="2858"/>
      <c r="CIJ27" s="2858"/>
      <c r="CIK27" s="2858"/>
      <c r="CIL27" s="2858"/>
      <c r="CIM27" s="2858"/>
      <c r="CIN27" s="2858"/>
      <c r="CIO27" s="2858"/>
      <c r="CIP27" s="2858"/>
      <c r="CIQ27" s="2858"/>
      <c r="CIR27" s="2858"/>
      <c r="CIS27" s="2858"/>
      <c r="CIT27" s="2858"/>
      <c r="CIU27" s="2858"/>
      <c r="CIV27" s="2858"/>
      <c r="CIW27" s="2858"/>
      <c r="CIX27" s="2858"/>
      <c r="CIY27" s="2858"/>
      <c r="CIZ27" s="2858"/>
      <c r="CJA27" s="2858"/>
      <c r="CJB27" s="2858"/>
      <c r="CJC27" s="2858"/>
      <c r="CJD27" s="2858"/>
      <c r="CJE27" s="2858"/>
      <c r="CJF27" s="2858"/>
      <c r="CJG27" s="2858"/>
      <c r="CJH27" s="2858"/>
      <c r="CJI27" s="2858"/>
      <c r="CJJ27" s="2858"/>
      <c r="CJK27" s="2858"/>
      <c r="CJL27" s="2858"/>
      <c r="CJM27" s="2858"/>
      <c r="CJN27" s="2858"/>
      <c r="CJO27" s="2858"/>
      <c r="CJP27" s="2858"/>
      <c r="CJQ27" s="2858"/>
      <c r="CJR27" s="2858"/>
      <c r="CJS27" s="2858"/>
      <c r="CJT27" s="2858"/>
      <c r="CJU27" s="2858"/>
      <c r="CJV27" s="2858"/>
      <c r="CJW27" s="2858"/>
      <c r="CJX27" s="2858"/>
      <c r="CJY27" s="2858"/>
      <c r="CJZ27" s="2858"/>
      <c r="CKA27" s="2858"/>
      <c r="CKB27" s="2858"/>
      <c r="CKC27" s="2858"/>
      <c r="CKD27" s="2858"/>
      <c r="CKE27" s="2858"/>
      <c r="CKF27" s="2858"/>
      <c r="CKG27" s="2858"/>
      <c r="CKH27" s="2858"/>
      <c r="CKI27" s="2858"/>
      <c r="CKJ27" s="2858"/>
      <c r="CKK27" s="2858"/>
      <c r="CKL27" s="2858"/>
      <c r="CKM27" s="2858"/>
      <c r="CKN27" s="2858"/>
      <c r="CKO27" s="2858"/>
      <c r="CKP27" s="2858"/>
      <c r="CKQ27" s="2858"/>
      <c r="CKR27" s="2858"/>
      <c r="CKS27" s="2858"/>
      <c r="CKT27" s="2858"/>
      <c r="CKU27" s="2858"/>
      <c r="CKV27" s="2858"/>
      <c r="CKW27" s="2858"/>
      <c r="CKX27" s="2858"/>
      <c r="CKY27" s="2858"/>
      <c r="CKZ27" s="2858"/>
      <c r="CLA27" s="2858"/>
      <c r="CLB27" s="2858"/>
      <c r="CLC27" s="2858"/>
      <c r="CLD27" s="2858"/>
      <c r="CLE27" s="2858"/>
      <c r="CLF27" s="2858"/>
      <c r="CLG27" s="2858"/>
      <c r="CLH27" s="2858"/>
      <c r="CLI27" s="2858"/>
      <c r="CLJ27" s="2858"/>
      <c r="CLK27" s="2858"/>
      <c r="CLL27" s="2858"/>
      <c r="CLM27" s="2858"/>
      <c r="CLN27" s="2858"/>
      <c r="CLO27" s="2858"/>
      <c r="CLP27" s="2858"/>
      <c r="CLQ27" s="2858"/>
      <c r="CLR27" s="2858"/>
      <c r="CLS27" s="2858"/>
      <c r="CLT27" s="2858"/>
      <c r="CLU27" s="2858"/>
      <c r="CLV27" s="2858"/>
      <c r="CLW27" s="2858"/>
    </row>
    <row r="28" spans="1:2363" s="1144" customFormat="1" ht="15" customHeight="1" x14ac:dyDescent="0.25">
      <c r="A28" s="3860"/>
      <c r="B28" s="3880" t="s">
        <v>643</v>
      </c>
      <c r="C28" s="2970" t="s">
        <v>550</v>
      </c>
      <c r="D28" s="2731"/>
      <c r="E28" s="2975"/>
      <c r="F28" s="2976"/>
      <c r="G28" s="2977"/>
      <c r="H28" s="2978"/>
      <c r="I28" s="2309"/>
      <c r="J28" s="2976"/>
      <c r="K28" s="2981"/>
      <c r="L28" s="2982"/>
      <c r="M28" s="2982"/>
      <c r="N28" s="2983"/>
      <c r="O28" s="2000"/>
      <c r="P28" s="3028"/>
      <c r="Q28" s="2620"/>
      <c r="R28" s="3027"/>
      <c r="S28" s="3019"/>
      <c r="T28" s="3057"/>
      <c r="U28" s="3020"/>
      <c r="V28" s="3021">
        <f t="shared" si="14"/>
        <v>0</v>
      </c>
      <c r="W28" s="2649"/>
      <c r="X28" s="2649"/>
      <c r="Y28" s="3022"/>
      <c r="Z28" s="3023">
        <f>N28*0.35*5808</f>
        <v>0</v>
      </c>
      <c r="AA28" s="1894">
        <v>0</v>
      </c>
      <c r="AB28" s="1894">
        <v>0</v>
      </c>
      <c r="AC28" s="3034">
        <f t="shared" ref="AC28" si="35">AA28-AB28</f>
        <v>0</v>
      </c>
      <c r="AD28" s="1897">
        <v>0</v>
      </c>
      <c r="AE28" s="1897"/>
      <c r="AF28" s="1893"/>
      <c r="AG28" s="1893"/>
      <c r="AH28" s="2621">
        <f t="shared" ref="AH28:AH30" si="36">AD28+AF28</f>
        <v>0</v>
      </c>
      <c r="AI28" s="1894"/>
      <c r="AJ28" s="2154"/>
      <c r="AK28" s="2622">
        <f t="shared" ref="AK28:AK37" si="37">AI28+AJ28</f>
        <v>0</v>
      </c>
      <c r="AL28" s="3232">
        <v>0</v>
      </c>
      <c r="AM28" s="3233">
        <v>0</v>
      </c>
      <c r="AN28" s="3234">
        <f t="shared" ref="AN28" si="38">AL28+AM28</f>
        <v>0</v>
      </c>
      <c r="AO28" s="2162">
        <v>0</v>
      </c>
      <c r="AP28" s="2165">
        <v>0</v>
      </c>
      <c r="AQ28" s="2165">
        <v>0</v>
      </c>
      <c r="AR28" s="2167"/>
      <c r="AS28" s="2165">
        <f>AO28+AP28+AQ28+AR28</f>
        <v>0</v>
      </c>
      <c r="AT28" s="2122"/>
      <c r="AU28" s="2169"/>
      <c r="AV28" s="2169"/>
      <c r="AW28" s="2172">
        <f>AU28+AV28</f>
        <v>0</v>
      </c>
      <c r="AX28" s="3315">
        <v>0</v>
      </c>
      <c r="AY28" s="3316">
        <v>0</v>
      </c>
      <c r="AZ28" s="3306">
        <f t="shared" ref="AZ28" si="39">AX28+AY28</f>
        <v>0</v>
      </c>
      <c r="BA28" s="3081">
        <v>0</v>
      </c>
      <c r="BB28" s="3076">
        <v>0</v>
      </c>
      <c r="BC28" s="3076">
        <v>0</v>
      </c>
      <c r="BD28" s="3094"/>
      <c r="BE28" s="3083">
        <f t="shared" si="25"/>
        <v>0</v>
      </c>
      <c r="BF28" s="2122"/>
      <c r="BG28" s="2169">
        <v>0</v>
      </c>
      <c r="BH28" s="2169">
        <v>0</v>
      </c>
      <c r="BI28" s="2172">
        <f t="shared" ref="BI28" si="40">BG28+BH28</f>
        <v>0</v>
      </c>
      <c r="BJ28" s="2638">
        <v>0</v>
      </c>
      <c r="BK28" s="3046">
        <v>0</v>
      </c>
      <c r="BL28" s="3414"/>
      <c r="BM28" s="2614">
        <f>AD28+AO28</f>
        <v>0</v>
      </c>
      <c r="BN28" s="2111">
        <f t="shared" ref="BN28" si="41">AF28+AQ28</f>
        <v>0</v>
      </c>
      <c r="BO28" s="2101">
        <f>BM28-BN28</f>
        <v>0</v>
      </c>
      <c r="BP28" s="2101">
        <f t="shared" ref="BP28" si="42">BM28+BO28</f>
        <v>0</v>
      </c>
      <c r="BQ28" s="2373">
        <f t="shared" ref="BQ28" si="43">BM28+BN28</f>
        <v>0</v>
      </c>
      <c r="BR28" s="3051">
        <f>AI28+AU28</f>
        <v>0</v>
      </c>
      <c r="BS28" s="3046">
        <f>AJ28+AV28</f>
        <v>0</v>
      </c>
      <c r="BT28" s="2458">
        <f t="shared" ref="BT28" si="44">BR28+BS28</f>
        <v>0</v>
      </c>
      <c r="BU28" s="3155"/>
      <c r="BV28" s="3066"/>
      <c r="BW28" s="3066"/>
      <c r="BX28" s="3066"/>
      <c r="BY28" s="3155"/>
      <c r="BZ28" s="3155"/>
      <c r="CA28" s="3155"/>
      <c r="CB28" s="3156"/>
      <c r="CC28" s="3155"/>
      <c r="CD28" s="3155"/>
      <c r="CE28" s="3155"/>
      <c r="CF28" s="3155"/>
      <c r="CG28" s="3155"/>
      <c r="CH28" s="1050"/>
      <c r="CI28" s="2858"/>
      <c r="CJ28" s="2858"/>
      <c r="CK28" s="2858"/>
      <c r="CL28" s="2858"/>
      <c r="CM28" s="2858"/>
      <c r="CN28" s="2858"/>
      <c r="CO28" s="2858"/>
      <c r="CP28" s="2858"/>
      <c r="CQ28" s="2858"/>
      <c r="CR28" s="2858"/>
      <c r="CS28" s="2858"/>
      <c r="CT28" s="2858"/>
      <c r="CU28" s="175"/>
      <c r="CV28" s="2858"/>
      <c r="CY28" s="1967"/>
      <c r="TU28" s="3937"/>
      <c r="TV28" s="3937"/>
      <c r="TW28" s="3937"/>
      <c r="TX28" s="3937"/>
      <c r="TY28" s="3937"/>
      <c r="TZ28" s="3937"/>
      <c r="UA28" s="3937"/>
      <c r="UB28" s="3937"/>
      <c r="UC28" s="3937"/>
      <c r="UD28" s="3937"/>
      <c r="UE28" s="3937"/>
      <c r="UF28" s="3937"/>
      <c r="UG28" s="3937"/>
      <c r="UH28" s="3937"/>
      <c r="UI28" s="3937"/>
      <c r="UJ28" s="3937"/>
      <c r="UK28" s="3937"/>
      <c r="UL28" s="3937"/>
      <c r="UM28" s="3937"/>
      <c r="UN28" s="3937"/>
      <c r="UO28" s="3937"/>
    </row>
    <row r="29" spans="1:2363" s="1144" customFormat="1" ht="15" customHeight="1" x14ac:dyDescent="0.25">
      <c r="A29" s="3860"/>
      <c r="B29" s="3881"/>
      <c r="C29" s="2971"/>
      <c r="D29" s="2972"/>
      <c r="E29" s="2963"/>
      <c r="F29" s="2490"/>
      <c r="G29" s="3029"/>
      <c r="H29" s="2965"/>
      <c r="I29" s="2490"/>
      <c r="J29" s="2490"/>
      <c r="K29" s="3030"/>
      <c r="L29" s="3031"/>
      <c r="M29" s="3031"/>
      <c r="N29" s="3021"/>
      <c r="O29" s="2923"/>
      <c r="P29" s="3059"/>
      <c r="Q29" s="3031"/>
      <c r="R29" s="3032"/>
      <c r="S29" s="3033"/>
      <c r="T29" s="3058"/>
      <c r="U29" s="2966"/>
      <c r="V29" s="3025"/>
      <c r="W29" s="2964"/>
      <c r="X29" s="2490"/>
      <c r="Y29" s="3026"/>
      <c r="Z29" s="3140"/>
      <c r="AA29" s="1837"/>
      <c r="AB29" s="2125"/>
      <c r="AC29" s="1831"/>
      <c r="AD29" s="2881"/>
      <c r="AE29" s="2881"/>
      <c r="AF29" s="2881"/>
      <c r="AG29" s="2871"/>
      <c r="AH29" s="2055"/>
      <c r="AI29" s="1837"/>
      <c r="AJ29" s="3036"/>
      <c r="AK29" s="2433"/>
      <c r="AL29" s="2967"/>
      <c r="AM29" s="2967"/>
      <c r="AN29" s="3040"/>
      <c r="AO29" s="2671"/>
      <c r="AP29" s="2177"/>
      <c r="AQ29" s="2192"/>
      <c r="AR29" s="3041"/>
      <c r="AS29" s="2177">
        <f>+AO29+AP29+AQ29+AR29</f>
        <v>0</v>
      </c>
      <c r="AT29" s="2672"/>
      <c r="AU29" s="3042"/>
      <c r="AV29" s="2180"/>
      <c r="AW29" s="2968">
        <f>+AU29+AV29</f>
        <v>0</v>
      </c>
      <c r="AX29" s="3300"/>
      <c r="AY29" s="3304"/>
      <c r="AZ29" s="3040"/>
      <c r="BA29" s="3096"/>
      <c r="BB29" s="3097"/>
      <c r="BC29" s="3087"/>
      <c r="BD29" s="3098"/>
      <c r="BE29" s="3098">
        <f t="shared" si="25"/>
        <v>0</v>
      </c>
      <c r="BF29" s="2672"/>
      <c r="BG29" s="3042"/>
      <c r="BH29" s="2180"/>
      <c r="BI29" s="2968"/>
      <c r="BJ29" s="3045"/>
      <c r="BK29" s="2624"/>
      <c r="BL29" s="3044"/>
      <c r="BM29" s="3415"/>
      <c r="BN29" s="3049"/>
      <c r="BO29" s="3048"/>
      <c r="BP29" s="3048"/>
      <c r="BQ29" s="3048"/>
      <c r="BR29" s="2624"/>
      <c r="BS29" s="3047"/>
      <c r="BT29" s="2969"/>
      <c r="BU29" s="3155"/>
      <c r="BV29" s="3066"/>
      <c r="BW29" s="3066"/>
      <c r="BX29" s="3066"/>
      <c r="BY29" s="3155"/>
      <c r="BZ29" s="3155"/>
      <c r="CA29" s="3155"/>
      <c r="CB29" s="3156"/>
      <c r="CC29" s="3155"/>
      <c r="CD29" s="3155"/>
      <c r="CE29" s="3155"/>
      <c r="CF29" s="3155"/>
      <c r="CG29" s="3155"/>
      <c r="CH29" s="1050"/>
      <c r="CI29" s="2858"/>
      <c r="CJ29" s="2858"/>
      <c r="CK29" s="2858"/>
      <c r="CL29" s="2858"/>
      <c r="CM29" s="2858"/>
      <c r="CN29" s="2858"/>
      <c r="CO29" s="2858"/>
      <c r="CP29" s="2858"/>
      <c r="CQ29" s="2858"/>
      <c r="CR29" s="2858"/>
      <c r="CS29" s="2858"/>
      <c r="CT29" s="2858"/>
      <c r="CU29" s="175"/>
      <c r="CV29" s="2858"/>
      <c r="CY29" s="1967"/>
      <c r="TU29" s="3937"/>
      <c r="TV29" s="3937"/>
      <c r="TW29" s="3937"/>
      <c r="TX29" s="3937"/>
      <c r="TY29" s="3937"/>
      <c r="TZ29" s="3937"/>
      <c r="UA29" s="3937"/>
      <c r="UB29" s="3937"/>
      <c r="UC29" s="3937"/>
      <c r="UD29" s="3937"/>
      <c r="UE29" s="3937"/>
      <c r="UF29" s="3937"/>
      <c r="UG29" s="3937"/>
      <c r="UH29" s="3937"/>
      <c r="UI29" s="3937"/>
      <c r="UJ29" s="3937"/>
      <c r="UK29" s="3937"/>
      <c r="UL29" s="3937"/>
      <c r="UM29" s="3937"/>
      <c r="UN29" s="3937"/>
      <c r="UO29" s="3937"/>
    </row>
    <row r="30" spans="1:2363" s="1144" customFormat="1" ht="15" customHeight="1" x14ac:dyDescent="0.2">
      <c r="A30" s="3860"/>
      <c r="B30" s="3882"/>
      <c r="C30" s="2986"/>
      <c r="D30" s="2731" t="s">
        <v>642</v>
      </c>
      <c r="E30" s="2258"/>
      <c r="F30" s="1905"/>
      <c r="G30" s="2135"/>
      <c r="H30" s="2134"/>
      <c r="I30" s="1905"/>
      <c r="J30" s="1905"/>
      <c r="K30" s="2134"/>
      <c r="L30" s="1905"/>
      <c r="M30" s="1905"/>
      <c r="N30" s="1905"/>
      <c r="O30" s="2156"/>
      <c r="P30" s="1905"/>
      <c r="Q30" s="1905"/>
      <c r="R30" s="1905"/>
      <c r="S30" s="1905"/>
      <c r="T30" s="2156"/>
      <c r="U30" s="1905"/>
      <c r="V30" s="1905"/>
      <c r="W30" s="1905"/>
      <c r="X30" s="1905"/>
      <c r="Y30" s="1905"/>
      <c r="Z30" s="2809"/>
      <c r="AA30" s="2809"/>
      <c r="AB30" s="1905"/>
      <c r="AC30" s="2014"/>
      <c r="AD30" s="1905"/>
      <c r="AE30" s="1905"/>
      <c r="AF30" s="1905"/>
      <c r="AG30" s="1905"/>
      <c r="AH30" s="1905">
        <f t="shared" si="36"/>
        <v>0</v>
      </c>
      <c r="AI30" s="1905">
        <f>SUM(AI28:AI28)</f>
        <v>0</v>
      </c>
      <c r="AJ30" s="1905">
        <f>+AJ28+AJ29</f>
        <v>0</v>
      </c>
      <c r="AK30" s="2156">
        <f>+AK28+AK29</f>
        <v>0</v>
      </c>
      <c r="AL30" s="1905">
        <f>SUM(AL28:AL28)</f>
        <v>0</v>
      </c>
      <c r="AM30" s="1905">
        <f>SUM(AM28:AM28)</f>
        <v>0</v>
      </c>
      <c r="AN30" s="1905">
        <f>AL30+AM30</f>
        <v>0</v>
      </c>
      <c r="AO30" s="1905">
        <f>SUM(AO28:AO28)</f>
        <v>0</v>
      </c>
      <c r="AP30" s="1905">
        <f>SUM(AP28:AP28)</f>
        <v>0</v>
      </c>
      <c r="AQ30" s="1905">
        <f>SUM(AQ28:AQ28)</f>
        <v>0</v>
      </c>
      <c r="AR30" s="1905"/>
      <c r="AS30" s="3038">
        <f t="shared" ref="AS30:BT30" si="45">SUM(AS28:AS28)</f>
        <v>0</v>
      </c>
      <c r="AT30" s="1905">
        <f t="shared" si="45"/>
        <v>0</v>
      </c>
      <c r="AU30" s="1905">
        <f t="shared" si="45"/>
        <v>0</v>
      </c>
      <c r="AV30" s="1905">
        <f t="shared" si="45"/>
        <v>0</v>
      </c>
      <c r="AW30" s="2156">
        <f t="shared" si="45"/>
        <v>0</v>
      </c>
      <c r="AX30" s="1905">
        <f>SUM(AX28:AX28)</f>
        <v>0</v>
      </c>
      <c r="AY30" s="1905">
        <f>SUM(AY28:AY28)</f>
        <v>0</v>
      </c>
      <c r="AZ30" s="1905">
        <f>AX30+AY30</f>
        <v>0</v>
      </c>
      <c r="BA30" s="1905">
        <f>SUM(BA28:BA28)</f>
        <v>0</v>
      </c>
      <c r="BB30" s="1905">
        <f>SUM(BB28:BB28)</f>
        <v>0</v>
      </c>
      <c r="BC30" s="1905">
        <f>SUM(BC28:BC28)</f>
        <v>0</v>
      </c>
      <c r="BD30" s="1905"/>
      <c r="BE30" s="3038">
        <f>SUM(BE28:BE28)</f>
        <v>0</v>
      </c>
      <c r="BF30" s="1905">
        <f t="shared" ref="BF30:BI30" si="46">SUM(BF28:BF28)</f>
        <v>0</v>
      </c>
      <c r="BG30" s="1905">
        <f t="shared" si="46"/>
        <v>0</v>
      </c>
      <c r="BH30" s="1905">
        <f t="shared" si="46"/>
        <v>0</v>
      </c>
      <c r="BI30" s="2156">
        <f t="shared" si="46"/>
        <v>0</v>
      </c>
      <c r="BJ30" s="2175">
        <f t="shared" si="45"/>
        <v>0</v>
      </c>
      <c r="BK30" s="2175">
        <f>SUM(BK28:BK28)</f>
        <v>0</v>
      </c>
      <c r="BL30" s="2175">
        <f t="shared" si="45"/>
        <v>0</v>
      </c>
      <c r="BM30" s="2175">
        <f t="shared" si="45"/>
        <v>0</v>
      </c>
      <c r="BN30" s="2175">
        <f t="shared" si="45"/>
        <v>0</v>
      </c>
      <c r="BO30" s="2175"/>
      <c r="BP30" s="2175">
        <f t="shared" si="45"/>
        <v>0</v>
      </c>
      <c r="BQ30" s="2175">
        <f t="shared" si="45"/>
        <v>0</v>
      </c>
      <c r="BR30" s="2175">
        <f t="shared" si="45"/>
        <v>0</v>
      </c>
      <c r="BS30" s="2175">
        <f t="shared" si="45"/>
        <v>0</v>
      </c>
      <c r="BT30" s="2665">
        <f t="shared" si="45"/>
        <v>0</v>
      </c>
      <c r="BU30" s="3155"/>
      <c r="BV30" s="3066"/>
      <c r="BW30" s="3066"/>
      <c r="BX30" s="3066"/>
      <c r="BY30" s="3155"/>
      <c r="BZ30" s="3155"/>
      <c r="CA30" s="3155"/>
      <c r="CB30" s="3156"/>
      <c r="CC30" s="3155"/>
      <c r="CD30" s="3155"/>
      <c r="CE30" s="3155"/>
      <c r="CF30" s="3155"/>
      <c r="CG30" s="3155"/>
      <c r="CH30" s="1050"/>
      <c r="CI30" s="2858"/>
      <c r="CJ30" s="2858"/>
      <c r="CK30" s="2858"/>
      <c r="CL30" s="2858"/>
      <c r="CM30" s="2858"/>
      <c r="CN30" s="2858"/>
      <c r="CO30" s="2858"/>
      <c r="CP30" s="2858"/>
      <c r="CQ30" s="2858"/>
      <c r="CR30" s="2858"/>
      <c r="CS30" s="2858"/>
      <c r="CT30" s="2858"/>
      <c r="CU30" s="175"/>
      <c r="CV30" s="2858"/>
      <c r="CY30" s="1967"/>
      <c r="TU30" s="3937"/>
      <c r="TV30" s="3937"/>
      <c r="TW30" s="3937"/>
      <c r="TX30" s="3937"/>
      <c r="TY30" s="3937"/>
      <c r="TZ30" s="3937"/>
      <c r="UA30" s="3937"/>
      <c r="UB30" s="3937"/>
      <c r="UC30" s="3937"/>
      <c r="UD30" s="3937"/>
      <c r="UE30" s="3937"/>
      <c r="UF30" s="3937"/>
      <c r="UG30" s="3937"/>
      <c r="UH30" s="3937"/>
      <c r="UI30" s="3937"/>
      <c r="UJ30" s="3937"/>
      <c r="UK30" s="3937"/>
      <c r="UL30" s="3937"/>
      <c r="UM30" s="3937"/>
      <c r="UN30" s="3937"/>
      <c r="UO30" s="3937"/>
    </row>
    <row r="31" spans="1:2363" s="2851" customFormat="1" ht="27.75" customHeight="1" x14ac:dyDescent="0.2">
      <c r="A31" s="3861"/>
      <c r="B31" s="2848"/>
      <c r="C31" s="2985"/>
      <c r="D31" s="2984" t="s">
        <v>640</v>
      </c>
      <c r="E31" s="3206">
        <f>+E15+E18+E30+E27</f>
        <v>379</v>
      </c>
      <c r="F31" s="3141">
        <f>+F15+F18+F30+F27</f>
        <v>27991.47</v>
      </c>
      <c r="G31" s="2849">
        <f>+F31/E31</f>
        <v>73.856121372031666</v>
      </c>
      <c r="H31" s="3141">
        <f>+H15+H18+H27+H30</f>
        <v>285</v>
      </c>
      <c r="I31" s="3145">
        <f>+I15+I18+I27+I30</f>
        <v>3798.2500000000005</v>
      </c>
      <c r="J31" s="2849">
        <f>+I31/H31</f>
        <v>13.327192982456141</v>
      </c>
      <c r="K31" s="3146">
        <f>+K15+K18+K27+K30</f>
        <v>4</v>
      </c>
      <c r="L31" s="2849">
        <f>+L15+L18+L27+L30</f>
        <v>415</v>
      </c>
      <c r="M31" s="2849">
        <f>+L31/K31</f>
        <v>103.75</v>
      </c>
      <c r="N31" s="2849">
        <f>+N15+N18+N27+N30</f>
        <v>32204.720000000001</v>
      </c>
      <c r="O31" s="3147">
        <f>+O15+O19</f>
        <v>31789.72</v>
      </c>
      <c r="P31" s="2849">
        <f>+P15+P27+P18+P30</f>
        <v>3339384</v>
      </c>
      <c r="Q31" s="2849">
        <f>+Q15+Q27+Q18+Q30</f>
        <v>2751526.58</v>
      </c>
      <c r="R31" s="2849">
        <f>+R15+R18+R27+R30</f>
        <v>182725816.60000002</v>
      </c>
      <c r="S31" s="2849">
        <f>+S15+S18+S27+S30</f>
        <v>575000</v>
      </c>
      <c r="T31" s="2849">
        <f>+T15+T18+T27+T30</f>
        <v>1279461.3399999999</v>
      </c>
      <c r="U31" s="2849">
        <f>+U15+U18+U27+U30</f>
        <v>32129665.509999998</v>
      </c>
      <c r="V31" s="3145">
        <f>+V15+V18+V27+V30</f>
        <v>222800854.02999997</v>
      </c>
      <c r="W31" s="2849"/>
      <c r="X31" s="2849"/>
      <c r="Y31" s="2849"/>
      <c r="Z31" s="3320">
        <f>+Z15+Z18+Z27+Z30</f>
        <v>43701245.240000002</v>
      </c>
      <c r="AA31" s="2849">
        <f>+AA15+AA18+AA27+AA30</f>
        <v>43794005.870000005</v>
      </c>
      <c r="AB31" s="2849">
        <f>+AB15+AB18+AB27+AB30</f>
        <v>43794005.870000005</v>
      </c>
      <c r="AC31" s="3035">
        <f>+AA31-AB31</f>
        <v>0</v>
      </c>
      <c r="AD31" s="2849">
        <f>+AD15+AD27++AD18+AD30</f>
        <v>197642115.49000001</v>
      </c>
      <c r="AE31" s="2849">
        <f>+AE15+AE27++AE18+AE30</f>
        <v>25158738.539999999</v>
      </c>
      <c r="AF31" s="2849">
        <f t="shared" ref="AF31:AK31" si="47">+AF15+AF18+AF27+AF30</f>
        <v>0</v>
      </c>
      <c r="AG31" s="2849">
        <f t="shared" si="47"/>
        <v>0</v>
      </c>
      <c r="AH31" s="3145">
        <f t="shared" si="47"/>
        <v>222800854.03</v>
      </c>
      <c r="AI31" s="2849">
        <f t="shared" si="47"/>
        <v>177392349.47999999</v>
      </c>
      <c r="AJ31" s="3145">
        <f t="shared" si="47"/>
        <v>43478793.940000005</v>
      </c>
      <c r="AK31" s="3147">
        <f t="shared" si="47"/>
        <v>220871143.41999999</v>
      </c>
      <c r="AL31" s="2849">
        <f>+AL15+AL18+AL27+AL30</f>
        <v>0</v>
      </c>
      <c r="AM31" s="2849">
        <f>+AM15+AM18+AM27+AM30</f>
        <v>0</v>
      </c>
      <c r="AN31" s="2849">
        <f>+AL31-AM31</f>
        <v>0</v>
      </c>
      <c r="AO31" s="2849">
        <f t="shared" ref="AO31:AQ31" si="48">+AO15+AO18+AO27+AO30</f>
        <v>0</v>
      </c>
      <c r="AP31" s="2849">
        <f t="shared" si="48"/>
        <v>0</v>
      </c>
      <c r="AQ31" s="2849">
        <f t="shared" si="48"/>
        <v>0</v>
      </c>
      <c r="AR31" s="3296">
        <f>+AR15+AR18+AR27+AR30</f>
        <v>6379177.9699999997</v>
      </c>
      <c r="AS31" s="2849">
        <f t="shared" ref="AS31:AW31" si="49">+AS15+AS18+AS27+AS30</f>
        <v>6379177.9699999997</v>
      </c>
      <c r="AT31" s="2849">
        <f t="shared" si="49"/>
        <v>5218800</v>
      </c>
      <c r="AU31" s="3296">
        <f>+AU15+AU18+AU27+AU30</f>
        <v>1410787.18</v>
      </c>
      <c r="AV31" s="3296">
        <f t="shared" si="49"/>
        <v>5599500</v>
      </c>
      <c r="AW31" s="2850">
        <f t="shared" si="49"/>
        <v>7010287.1799999997</v>
      </c>
      <c r="AX31" s="2849">
        <f>+AX15+AX27</f>
        <v>43701245.240000002</v>
      </c>
      <c r="AY31" s="2849">
        <f>+AY15+AY27</f>
        <v>43701245.240000002</v>
      </c>
      <c r="AZ31" s="2849"/>
      <c r="BA31" s="2849">
        <f>+BA15+BA18+BA27+BA30</f>
        <v>197393306.25</v>
      </c>
      <c r="BB31" s="2849">
        <f t="shared" ref="BB31:BD31" si="50">+BB15+BB18+BB27+BB30</f>
        <v>24903271.219999999</v>
      </c>
      <c r="BC31" s="2849">
        <f t="shared" si="50"/>
        <v>0</v>
      </c>
      <c r="BD31" s="3296">
        <f t="shared" si="50"/>
        <v>41043654.07</v>
      </c>
      <c r="BE31" s="2849">
        <f t="shared" ref="BE31:BL31" si="51">+BE15+BE18+BE27+BE30</f>
        <v>267585640.21000001</v>
      </c>
      <c r="BF31" s="2849">
        <f t="shared" si="51"/>
        <v>0</v>
      </c>
      <c r="BG31" s="2849">
        <f t="shared" si="51"/>
        <v>181454213.49000001</v>
      </c>
      <c r="BH31" s="2849">
        <f t="shared" si="51"/>
        <v>50607652.910000004</v>
      </c>
      <c r="BI31" s="2849">
        <f>+BI15+BI18+BI27+BI30</f>
        <v>232061866.40000004</v>
      </c>
      <c r="BJ31" s="2849">
        <f t="shared" si="51"/>
        <v>0</v>
      </c>
      <c r="BK31" s="2849">
        <f t="shared" si="51"/>
        <v>0</v>
      </c>
      <c r="BL31" s="2849">
        <f t="shared" si="51"/>
        <v>0</v>
      </c>
      <c r="BM31" s="2849">
        <f>+BM15+BM18+BM27+BM30</f>
        <v>0</v>
      </c>
      <c r="BN31" s="2849">
        <f t="shared" ref="BN31:BO31" si="52">+BN15+BN18+BN27+BN30</f>
        <v>0</v>
      </c>
      <c r="BO31" s="2849">
        <f t="shared" si="52"/>
        <v>0</v>
      </c>
      <c r="BP31" s="2849">
        <f>+BP15+BP18+BP27+BP30</f>
        <v>465600</v>
      </c>
      <c r="BQ31" s="2849">
        <f>+BQ15+BQ18+BQ27+BQ30</f>
        <v>465600</v>
      </c>
      <c r="BR31" s="2849">
        <f>+BR15+BR18+BR27+BR30</f>
        <v>0</v>
      </c>
      <c r="BS31" s="2849">
        <f>+BS15+BS18+BS27+BS30</f>
        <v>465600</v>
      </c>
      <c r="BT31" s="2850">
        <f>+BT15+BT27+BT30+BT18</f>
        <v>465600</v>
      </c>
      <c r="BU31" s="3157"/>
      <c r="BV31" s="3066"/>
      <c r="BW31" s="3066"/>
      <c r="BX31" s="3066"/>
      <c r="BY31" s="3157"/>
      <c r="BZ31" s="3157"/>
      <c r="CA31" s="3157"/>
      <c r="CB31" s="3157"/>
      <c r="CC31" s="3157"/>
      <c r="CD31" s="3157"/>
      <c r="CE31" s="3157"/>
      <c r="CF31" s="3157"/>
      <c r="CG31" s="3157"/>
      <c r="CH31" s="3158"/>
      <c r="CI31" s="3159"/>
      <c r="CJ31" s="3159"/>
      <c r="CK31" s="3159"/>
      <c r="CL31" s="3159"/>
      <c r="CM31" s="3159"/>
      <c r="CN31" s="3159"/>
      <c r="CO31" s="3159"/>
      <c r="CP31" s="3159"/>
      <c r="CQ31" s="3159"/>
      <c r="CR31" s="3159"/>
      <c r="CS31" s="3159"/>
      <c r="CT31" s="3159"/>
      <c r="CU31" s="3159"/>
      <c r="CV31" s="3159"/>
      <c r="CW31" s="3160"/>
      <c r="CX31" s="3160"/>
      <c r="CY31" s="3160"/>
      <c r="CZ31" s="3160"/>
      <c r="DA31" s="3160"/>
      <c r="DB31" s="3160"/>
      <c r="DC31" s="3160"/>
      <c r="DD31" s="3160"/>
      <c r="DE31" s="3160"/>
      <c r="DF31" s="3160"/>
      <c r="DG31" s="3160"/>
      <c r="DH31" s="3160"/>
      <c r="DI31" s="3160"/>
      <c r="DJ31" s="3160"/>
      <c r="DK31" s="3160"/>
      <c r="DL31" s="3160"/>
      <c r="DM31" s="3160"/>
      <c r="DN31" s="3160"/>
      <c r="DO31" s="3160"/>
      <c r="DP31" s="3160"/>
      <c r="DQ31" s="3160"/>
      <c r="DR31" s="3160"/>
      <c r="DS31" s="3160"/>
      <c r="DT31" s="3160"/>
      <c r="DU31" s="3160"/>
      <c r="DV31" s="3160"/>
      <c r="DW31" s="3160"/>
      <c r="DX31" s="3160"/>
      <c r="DY31" s="3160"/>
      <c r="DZ31" s="3160"/>
      <c r="EA31" s="3160"/>
      <c r="EB31" s="3160"/>
      <c r="EC31" s="3160"/>
      <c r="ED31" s="3160"/>
      <c r="EE31" s="3160"/>
      <c r="EF31" s="3160"/>
      <c r="EG31" s="3160"/>
      <c r="EH31" s="3160"/>
      <c r="EI31" s="3160"/>
      <c r="EJ31" s="3160"/>
      <c r="EK31" s="3160"/>
      <c r="EL31" s="3160"/>
      <c r="EM31" s="3160"/>
      <c r="EN31" s="3160"/>
      <c r="EO31" s="3160"/>
      <c r="EP31" s="3160"/>
      <c r="EQ31" s="3160"/>
      <c r="ER31" s="3160"/>
      <c r="ES31" s="3160"/>
      <c r="ET31" s="3160"/>
      <c r="EU31" s="3160"/>
      <c r="EV31" s="3160"/>
      <c r="EW31" s="3160"/>
      <c r="EX31" s="3160"/>
      <c r="EY31" s="3160"/>
      <c r="EZ31" s="3160"/>
      <c r="FA31" s="3160"/>
      <c r="FB31" s="3160"/>
      <c r="FC31" s="3160"/>
      <c r="FD31" s="3160"/>
      <c r="FE31" s="3160"/>
      <c r="FF31" s="3160"/>
      <c r="FG31" s="3160"/>
      <c r="FH31" s="3160"/>
      <c r="FI31" s="3160"/>
      <c r="FJ31" s="3160"/>
      <c r="FK31" s="3160"/>
      <c r="FL31" s="3160"/>
      <c r="FM31" s="3160"/>
      <c r="FN31" s="3160"/>
      <c r="FO31" s="3160"/>
      <c r="FP31" s="3160"/>
      <c r="FQ31" s="3160"/>
      <c r="FR31" s="3160"/>
      <c r="FS31" s="3160"/>
      <c r="FT31" s="3160"/>
      <c r="FU31" s="3160"/>
      <c r="FV31" s="3160"/>
      <c r="FW31" s="3160"/>
      <c r="FX31" s="3160"/>
      <c r="FY31" s="3160"/>
      <c r="FZ31" s="3160"/>
      <c r="GA31" s="3160"/>
      <c r="GB31" s="3160"/>
      <c r="GC31" s="3160"/>
      <c r="GD31" s="3160"/>
      <c r="GE31" s="3160"/>
      <c r="GF31" s="3160"/>
      <c r="GG31" s="3160"/>
      <c r="GH31" s="3160"/>
      <c r="GI31" s="3160"/>
      <c r="GJ31" s="3160"/>
      <c r="GK31" s="3160"/>
      <c r="GL31" s="3160"/>
      <c r="GM31" s="3160"/>
      <c r="GN31" s="3160"/>
      <c r="GO31" s="3160"/>
      <c r="GP31" s="3160"/>
      <c r="GQ31" s="3160"/>
      <c r="GR31" s="3160"/>
      <c r="GS31" s="3160"/>
      <c r="GT31" s="3160"/>
      <c r="GU31" s="3160"/>
      <c r="GV31" s="3160"/>
      <c r="GW31" s="3160"/>
      <c r="GX31" s="3160"/>
      <c r="GY31" s="3160"/>
      <c r="GZ31" s="3160"/>
      <c r="HA31" s="3160"/>
      <c r="HB31" s="3160"/>
      <c r="HC31" s="3160"/>
      <c r="HD31" s="3160"/>
      <c r="HE31" s="3160"/>
      <c r="HF31" s="3160"/>
      <c r="HG31" s="3160"/>
      <c r="HH31" s="3160"/>
      <c r="HI31" s="3160"/>
      <c r="HJ31" s="3160"/>
      <c r="HK31" s="3160"/>
      <c r="HL31" s="3160"/>
      <c r="HM31" s="3160"/>
      <c r="HN31" s="3160"/>
      <c r="HO31" s="3160"/>
      <c r="HP31" s="3160"/>
      <c r="HQ31" s="3160"/>
      <c r="HR31" s="3160"/>
      <c r="HS31" s="3160"/>
      <c r="HT31" s="3160"/>
      <c r="HU31" s="3160"/>
      <c r="HV31" s="3160"/>
      <c r="HW31" s="3160"/>
      <c r="HX31" s="3160"/>
      <c r="HY31" s="3160"/>
      <c r="HZ31" s="3160"/>
      <c r="IA31" s="3160"/>
      <c r="IB31" s="3160"/>
      <c r="IC31" s="3160"/>
      <c r="ID31" s="3160"/>
      <c r="IE31" s="3160"/>
      <c r="IF31" s="3160"/>
      <c r="IG31" s="3160"/>
      <c r="IH31" s="3160"/>
      <c r="II31" s="3160"/>
      <c r="IJ31" s="3160"/>
      <c r="IK31" s="3160"/>
      <c r="IL31" s="3160"/>
      <c r="IM31" s="3160"/>
      <c r="IN31" s="3160"/>
      <c r="IO31" s="3160"/>
      <c r="IP31" s="3160"/>
      <c r="IQ31" s="3160"/>
      <c r="IR31" s="3160"/>
      <c r="IS31" s="3160"/>
      <c r="IT31" s="3160"/>
      <c r="IU31" s="3160"/>
      <c r="IV31" s="3160"/>
      <c r="IW31" s="3160"/>
      <c r="IX31" s="3160"/>
      <c r="IY31" s="3160"/>
      <c r="IZ31" s="3160"/>
      <c r="JA31" s="3160"/>
      <c r="JB31" s="3160"/>
      <c r="JC31" s="3160"/>
      <c r="JD31" s="3160"/>
      <c r="JE31" s="3160"/>
      <c r="JF31" s="3160"/>
      <c r="JG31" s="3160"/>
      <c r="JH31" s="3160"/>
      <c r="JI31" s="3160"/>
      <c r="JJ31" s="3160"/>
      <c r="JK31" s="3160"/>
      <c r="JL31" s="3160"/>
      <c r="JM31" s="3160"/>
      <c r="JN31" s="3160"/>
      <c r="JO31" s="3160"/>
      <c r="JP31" s="3160"/>
      <c r="JQ31" s="3160"/>
      <c r="JR31" s="3160"/>
      <c r="JS31" s="3160"/>
      <c r="JT31" s="3160"/>
      <c r="JU31" s="3160"/>
      <c r="JV31" s="3160"/>
      <c r="JW31" s="3160"/>
      <c r="JX31" s="3160"/>
      <c r="JY31" s="3160"/>
      <c r="JZ31" s="3160"/>
      <c r="KA31" s="3160"/>
      <c r="KB31" s="3160"/>
      <c r="KC31" s="3160"/>
      <c r="KD31" s="3160"/>
      <c r="KE31" s="3160"/>
      <c r="KF31" s="3160"/>
      <c r="KG31" s="3160"/>
      <c r="KH31" s="3160"/>
      <c r="KI31" s="3160"/>
      <c r="KJ31" s="3160"/>
      <c r="KK31" s="3160"/>
      <c r="KL31" s="3160"/>
      <c r="KM31" s="3160"/>
      <c r="KN31" s="3160"/>
      <c r="KO31" s="3160"/>
      <c r="KP31" s="3160"/>
      <c r="KQ31" s="3160"/>
      <c r="KR31" s="3160"/>
      <c r="KS31" s="3160"/>
      <c r="KT31" s="3160"/>
      <c r="KU31" s="3160"/>
      <c r="KV31" s="3160"/>
      <c r="KW31" s="3160"/>
      <c r="KX31" s="3160"/>
      <c r="KY31" s="3160"/>
      <c r="KZ31" s="3160"/>
      <c r="LA31" s="3160"/>
      <c r="LB31" s="3160"/>
      <c r="LC31" s="3160"/>
      <c r="LD31" s="3160"/>
      <c r="LE31" s="3160"/>
      <c r="LF31" s="3160"/>
      <c r="LG31" s="3160"/>
      <c r="LH31" s="3160"/>
      <c r="LI31" s="3160"/>
      <c r="LJ31" s="3160"/>
      <c r="LK31" s="3160"/>
      <c r="LL31" s="3160"/>
      <c r="LM31" s="3160"/>
      <c r="LN31" s="3160"/>
      <c r="LO31" s="3160"/>
      <c r="LP31" s="3160"/>
      <c r="LQ31" s="3160"/>
      <c r="LR31" s="3160"/>
      <c r="LS31" s="3160"/>
      <c r="LT31" s="3160"/>
      <c r="LU31" s="3160"/>
      <c r="LV31" s="3160"/>
      <c r="LW31" s="3160"/>
      <c r="LX31" s="3160"/>
      <c r="LY31" s="3160"/>
      <c r="LZ31" s="3160"/>
      <c r="MA31" s="3160"/>
      <c r="MB31" s="3160"/>
      <c r="MC31" s="3160"/>
      <c r="MD31" s="3160"/>
      <c r="ME31" s="3160"/>
      <c r="MF31" s="3160"/>
      <c r="MG31" s="3160"/>
      <c r="MH31" s="3160"/>
      <c r="MI31" s="3160"/>
      <c r="MJ31" s="3160"/>
      <c r="MK31" s="3160"/>
      <c r="ML31" s="3160"/>
      <c r="MM31" s="3160"/>
      <c r="MN31" s="3160"/>
      <c r="MO31" s="3160"/>
      <c r="MP31" s="3160"/>
      <c r="MQ31" s="3160"/>
      <c r="MR31" s="3160"/>
      <c r="MS31" s="3160"/>
      <c r="MT31" s="3160"/>
      <c r="MU31" s="3160"/>
      <c r="MV31" s="3160"/>
      <c r="MW31" s="3160"/>
      <c r="MX31" s="3160"/>
      <c r="MY31" s="3160"/>
      <c r="MZ31" s="3160"/>
      <c r="NA31" s="3160"/>
      <c r="NB31" s="3160"/>
      <c r="NC31" s="3160"/>
      <c r="ND31" s="3160"/>
      <c r="NE31" s="3160"/>
      <c r="NF31" s="3160"/>
      <c r="NG31" s="3160"/>
      <c r="NH31" s="3160"/>
      <c r="NI31" s="3160"/>
      <c r="NJ31" s="3160"/>
      <c r="NK31" s="3160"/>
      <c r="NL31" s="3160"/>
      <c r="NM31" s="3160"/>
      <c r="NN31" s="3160"/>
      <c r="NO31" s="3160"/>
      <c r="NP31" s="3160"/>
      <c r="NQ31" s="3160"/>
      <c r="NR31" s="3160"/>
      <c r="NS31" s="3160"/>
      <c r="NT31" s="3160"/>
      <c r="NU31" s="3160"/>
      <c r="NV31" s="3160"/>
      <c r="NW31" s="3160"/>
      <c r="NX31" s="3160"/>
      <c r="NY31" s="3160"/>
      <c r="NZ31" s="3160"/>
      <c r="OA31" s="3160"/>
      <c r="OB31" s="3160"/>
      <c r="OC31" s="3160"/>
      <c r="OD31" s="3160"/>
      <c r="OE31" s="3160"/>
      <c r="OF31" s="3160"/>
      <c r="OG31" s="3160"/>
      <c r="OH31" s="3160"/>
      <c r="OI31" s="3160"/>
      <c r="OJ31" s="3160"/>
      <c r="OK31" s="3160"/>
      <c r="OL31" s="3160"/>
      <c r="OM31" s="3160"/>
      <c r="ON31" s="3160"/>
      <c r="OO31" s="3160"/>
      <c r="OP31" s="3160"/>
      <c r="OQ31" s="3160"/>
      <c r="OR31" s="3160"/>
      <c r="OS31" s="3160"/>
      <c r="OT31" s="3160"/>
      <c r="OU31" s="3160"/>
      <c r="OV31" s="3160"/>
      <c r="OW31" s="3160"/>
      <c r="OX31" s="3160"/>
      <c r="OY31" s="3160"/>
      <c r="OZ31" s="3160"/>
      <c r="PA31" s="3160"/>
      <c r="PB31" s="3160"/>
      <c r="PC31" s="3160"/>
      <c r="PD31" s="3160"/>
      <c r="PE31" s="3160"/>
      <c r="PF31" s="3160"/>
      <c r="PG31" s="3160"/>
      <c r="PH31" s="3160"/>
      <c r="PI31" s="3160"/>
      <c r="PJ31" s="3160"/>
      <c r="PK31" s="3160"/>
      <c r="PL31" s="3160"/>
      <c r="PM31" s="3160"/>
      <c r="PN31" s="3160"/>
      <c r="PO31" s="3160"/>
      <c r="PP31" s="3160"/>
      <c r="PQ31" s="3160"/>
      <c r="PR31" s="3160"/>
      <c r="PS31" s="3160"/>
      <c r="PT31" s="3160"/>
      <c r="PU31" s="3160"/>
      <c r="PV31" s="3160"/>
      <c r="PW31" s="3160"/>
      <c r="PX31" s="3160"/>
      <c r="PY31" s="3160"/>
      <c r="PZ31" s="3160"/>
      <c r="QA31" s="3160"/>
      <c r="QB31" s="3160"/>
      <c r="QC31" s="3160"/>
      <c r="QD31" s="3160"/>
      <c r="QE31" s="3160"/>
      <c r="QF31" s="3160"/>
      <c r="QG31" s="3160"/>
      <c r="QH31" s="3160"/>
      <c r="QI31" s="3160"/>
      <c r="QJ31" s="3160"/>
      <c r="QK31" s="3160"/>
      <c r="QL31" s="3160"/>
      <c r="QM31" s="3160"/>
      <c r="QN31" s="3160"/>
      <c r="QO31" s="3160"/>
      <c r="QP31" s="3160"/>
      <c r="QQ31" s="3160"/>
      <c r="QR31" s="3160"/>
      <c r="QS31" s="3160"/>
      <c r="QT31" s="3160"/>
      <c r="QU31" s="3160"/>
      <c r="QV31" s="3160"/>
      <c r="QW31" s="3160"/>
      <c r="QX31" s="3160"/>
      <c r="QY31" s="3160"/>
      <c r="QZ31" s="3160"/>
      <c r="RA31" s="3160"/>
      <c r="RB31" s="3160"/>
      <c r="RC31" s="3160"/>
      <c r="RD31" s="3160"/>
      <c r="RE31" s="3160"/>
      <c r="RF31" s="3160"/>
      <c r="RG31" s="3160"/>
      <c r="RH31" s="3160"/>
      <c r="RI31" s="3160"/>
      <c r="RJ31" s="3160"/>
      <c r="RK31" s="3160"/>
      <c r="RL31" s="3160"/>
      <c r="RM31" s="3160"/>
      <c r="RN31" s="3160"/>
      <c r="RO31" s="3160"/>
      <c r="RP31" s="3160"/>
      <c r="RQ31" s="3160"/>
      <c r="RR31" s="3160"/>
      <c r="RS31" s="3160"/>
      <c r="RT31" s="3160"/>
      <c r="RU31" s="3160"/>
      <c r="RV31" s="3160"/>
      <c r="RW31" s="3160"/>
      <c r="RX31" s="3160"/>
      <c r="RY31" s="3160"/>
      <c r="RZ31" s="3160"/>
      <c r="SA31" s="3160"/>
      <c r="SB31" s="3160"/>
      <c r="SC31" s="3160"/>
      <c r="SD31" s="3160"/>
      <c r="SE31" s="3160"/>
      <c r="SF31" s="3160"/>
      <c r="SG31" s="3160"/>
      <c r="SH31" s="3160"/>
      <c r="SI31" s="3160"/>
      <c r="SJ31" s="3160"/>
      <c r="SK31" s="3160"/>
      <c r="SL31" s="3160"/>
      <c r="SM31" s="3160"/>
      <c r="SN31" s="3160"/>
      <c r="SO31" s="3160"/>
      <c r="SP31" s="3160"/>
      <c r="SQ31" s="3160"/>
      <c r="SR31" s="3160"/>
      <c r="SS31" s="3160"/>
      <c r="ST31" s="3160"/>
      <c r="SU31" s="3160"/>
      <c r="SV31" s="3160"/>
      <c r="SW31" s="3160"/>
      <c r="SX31" s="3160"/>
      <c r="SY31" s="3160"/>
      <c r="SZ31" s="3160"/>
      <c r="TA31" s="3160"/>
      <c r="TB31" s="3160"/>
      <c r="TC31" s="3160"/>
      <c r="TD31" s="3160"/>
      <c r="TE31" s="3160"/>
      <c r="TF31" s="3160"/>
      <c r="TG31" s="3160"/>
      <c r="TH31" s="3160"/>
      <c r="TI31" s="3160"/>
      <c r="TJ31" s="3160"/>
      <c r="TK31" s="3160"/>
      <c r="TL31" s="3160"/>
      <c r="TM31" s="3160"/>
      <c r="TN31" s="3160"/>
      <c r="TO31" s="3160"/>
      <c r="TP31" s="3160"/>
      <c r="TQ31" s="3160"/>
      <c r="TR31" s="3160"/>
      <c r="TS31" s="3160"/>
      <c r="TT31" s="3160"/>
      <c r="TU31" s="3937"/>
      <c r="TV31" s="3937"/>
      <c r="TW31" s="3937"/>
      <c r="TX31" s="3937"/>
      <c r="TY31" s="3937"/>
      <c r="TZ31" s="3937"/>
      <c r="UA31" s="3937"/>
      <c r="UB31" s="3937"/>
      <c r="UC31" s="3937"/>
      <c r="UD31" s="3937"/>
      <c r="UE31" s="3937"/>
      <c r="UF31" s="3937"/>
      <c r="UG31" s="3937"/>
      <c r="UH31" s="3937"/>
      <c r="UI31" s="3937"/>
      <c r="UJ31" s="3937"/>
      <c r="UK31" s="3937"/>
      <c r="UL31" s="3937"/>
      <c r="UM31" s="3937"/>
      <c r="UN31" s="3937"/>
      <c r="UO31" s="3937"/>
      <c r="UP31" s="3160"/>
      <c r="UQ31" s="3160"/>
      <c r="UR31" s="3160"/>
      <c r="US31" s="3160"/>
      <c r="UT31" s="3160"/>
      <c r="UU31" s="3160"/>
      <c r="UV31" s="3160"/>
      <c r="UW31" s="3160"/>
      <c r="UX31" s="3160"/>
      <c r="UY31" s="3160"/>
      <c r="UZ31" s="3160"/>
      <c r="VA31" s="3160"/>
      <c r="VB31" s="3160"/>
      <c r="VC31" s="3160"/>
      <c r="VD31" s="3160"/>
      <c r="VE31" s="3160"/>
      <c r="VF31" s="3160"/>
      <c r="VG31" s="3160"/>
      <c r="VH31" s="3160"/>
      <c r="VI31" s="3160"/>
      <c r="VJ31" s="3160"/>
      <c r="VK31" s="3160"/>
      <c r="VL31" s="3160"/>
      <c r="VM31" s="3160"/>
      <c r="VN31" s="3160"/>
      <c r="VO31" s="3160"/>
      <c r="VP31" s="3160"/>
      <c r="VQ31" s="3160"/>
      <c r="VR31" s="3160"/>
      <c r="VS31" s="3160"/>
      <c r="VT31" s="3160"/>
      <c r="VU31" s="3160"/>
      <c r="VV31" s="3160"/>
      <c r="VW31" s="3160"/>
      <c r="VX31" s="3160"/>
      <c r="VY31" s="3160"/>
      <c r="VZ31" s="3160"/>
      <c r="WA31" s="3160"/>
      <c r="WB31" s="3160"/>
      <c r="WC31" s="3160"/>
      <c r="WD31" s="3160"/>
      <c r="WE31" s="3160"/>
      <c r="WF31" s="3160"/>
      <c r="WG31" s="3160"/>
      <c r="WH31" s="3160"/>
      <c r="WI31" s="3160"/>
      <c r="WJ31" s="3160"/>
      <c r="WK31" s="3160"/>
      <c r="WL31" s="3160"/>
      <c r="WM31" s="3160"/>
      <c r="WN31" s="3160"/>
      <c r="WO31" s="3160"/>
      <c r="WP31" s="3160"/>
      <c r="WQ31" s="3160"/>
      <c r="WR31" s="3160"/>
      <c r="WS31" s="3160"/>
      <c r="WT31" s="3160"/>
      <c r="WU31" s="3160"/>
      <c r="WV31" s="3160"/>
      <c r="WW31" s="3160"/>
      <c r="WX31" s="3160"/>
      <c r="WY31" s="3160"/>
      <c r="WZ31" s="3160"/>
      <c r="XA31" s="3160"/>
      <c r="XB31" s="3160"/>
      <c r="XC31" s="3160"/>
      <c r="XD31" s="3160"/>
      <c r="XE31" s="3160"/>
      <c r="XF31" s="3160"/>
      <c r="XG31" s="3160"/>
      <c r="XH31" s="3160"/>
      <c r="XI31" s="3160"/>
      <c r="XJ31" s="3160"/>
      <c r="XK31" s="3160"/>
      <c r="XL31" s="3160"/>
      <c r="XM31" s="3160"/>
      <c r="XN31" s="3160"/>
      <c r="XO31" s="3160"/>
      <c r="XP31" s="3160"/>
      <c r="XQ31" s="3160"/>
      <c r="XR31" s="3160"/>
      <c r="XS31" s="3160"/>
      <c r="XT31" s="3160"/>
      <c r="XU31" s="3160"/>
      <c r="XV31" s="3160"/>
      <c r="XW31" s="3160"/>
      <c r="XX31" s="3160"/>
      <c r="XY31" s="3160"/>
      <c r="XZ31" s="3160"/>
      <c r="YA31" s="3160"/>
      <c r="YB31" s="3160"/>
      <c r="YC31" s="3160"/>
      <c r="YD31" s="3160"/>
      <c r="YE31" s="3160"/>
      <c r="YF31" s="3160"/>
      <c r="YG31" s="3160"/>
      <c r="YH31" s="3160"/>
      <c r="YI31" s="3160"/>
      <c r="YJ31" s="3160"/>
      <c r="YK31" s="3160"/>
      <c r="YL31" s="3160"/>
      <c r="YM31" s="3160"/>
      <c r="YN31" s="3160"/>
      <c r="YO31" s="3160"/>
      <c r="YP31" s="3160"/>
      <c r="YQ31" s="3160"/>
      <c r="YR31" s="3160"/>
      <c r="YS31" s="3160"/>
      <c r="YT31" s="3160"/>
      <c r="YU31" s="3160"/>
      <c r="YV31" s="3160"/>
      <c r="YW31" s="3160"/>
      <c r="YX31" s="3160"/>
      <c r="YY31" s="3160"/>
      <c r="YZ31" s="3160"/>
      <c r="ZA31" s="3160"/>
      <c r="ZB31" s="3160"/>
      <c r="ZC31" s="3160"/>
      <c r="ZD31" s="3160"/>
      <c r="ZE31" s="3160"/>
      <c r="ZF31" s="3160"/>
      <c r="ZG31" s="3160"/>
      <c r="ZH31" s="3160"/>
      <c r="ZI31" s="3160"/>
      <c r="ZJ31" s="3160"/>
      <c r="ZK31" s="3160"/>
      <c r="ZL31" s="3160"/>
      <c r="ZM31" s="3160"/>
      <c r="ZN31" s="3160"/>
      <c r="ZO31" s="3160"/>
      <c r="ZP31" s="3160"/>
      <c r="ZQ31" s="3160"/>
      <c r="ZR31" s="3160"/>
      <c r="ZS31" s="3160"/>
      <c r="ZT31" s="3160"/>
      <c r="ZU31" s="3160"/>
      <c r="ZV31" s="3160"/>
      <c r="ZW31" s="3160"/>
      <c r="ZX31" s="3160"/>
      <c r="ZY31" s="3160"/>
      <c r="ZZ31" s="3160"/>
      <c r="AAA31" s="3160"/>
      <c r="AAB31" s="3160"/>
      <c r="AAC31" s="3160"/>
      <c r="AAD31" s="3160"/>
      <c r="AAE31" s="3160"/>
      <c r="AAF31" s="3160"/>
      <c r="AAG31" s="3160"/>
      <c r="AAH31" s="3160"/>
      <c r="AAI31" s="3160"/>
      <c r="AAJ31" s="3160"/>
      <c r="AAK31" s="3160"/>
      <c r="AAL31" s="3160"/>
      <c r="AAM31" s="3160"/>
      <c r="AAN31" s="3160"/>
      <c r="AAO31" s="3160"/>
      <c r="AAP31" s="3160"/>
      <c r="AAQ31" s="3160"/>
      <c r="AAR31" s="3160"/>
      <c r="AAS31" s="3160"/>
      <c r="AAT31" s="3160"/>
      <c r="AAU31" s="3160"/>
      <c r="AAV31" s="3160"/>
      <c r="AAW31" s="3160"/>
      <c r="AAX31" s="3160"/>
      <c r="AAY31" s="3160"/>
      <c r="AAZ31" s="3160"/>
      <c r="ABA31" s="3160"/>
      <c r="ABB31" s="3160"/>
      <c r="ABC31" s="3160"/>
      <c r="ABD31" s="3160"/>
      <c r="ABE31" s="3160"/>
      <c r="ABF31" s="3160"/>
      <c r="ABG31" s="3160"/>
      <c r="ABH31" s="3160"/>
      <c r="ABI31" s="3160"/>
      <c r="ABJ31" s="3160"/>
      <c r="ABK31" s="3160"/>
      <c r="ABL31" s="3160"/>
      <c r="ABM31" s="3160"/>
      <c r="ABN31" s="3160"/>
      <c r="ABO31" s="3160"/>
      <c r="ABP31" s="3160"/>
      <c r="ABQ31" s="3160"/>
      <c r="ABR31" s="3160"/>
      <c r="ABS31" s="3160"/>
      <c r="ABT31" s="3160"/>
      <c r="ABU31" s="3160"/>
      <c r="ABV31" s="3160"/>
      <c r="ABW31" s="3160"/>
      <c r="ABX31" s="3160"/>
      <c r="ABY31" s="3160"/>
      <c r="ABZ31" s="3160"/>
      <c r="ACA31" s="3160"/>
      <c r="ACB31" s="3160"/>
      <c r="ACC31" s="3160"/>
      <c r="ACD31" s="3160"/>
      <c r="ACE31" s="3160"/>
      <c r="ACF31" s="3160"/>
      <c r="ACG31" s="3160"/>
      <c r="ACH31" s="3160"/>
      <c r="ACI31" s="3160"/>
      <c r="ACJ31" s="3160"/>
      <c r="ACK31" s="3160"/>
      <c r="ACL31" s="3160"/>
      <c r="ACM31" s="3160"/>
      <c r="ACN31" s="3160"/>
      <c r="ACO31" s="3160"/>
      <c r="ACP31" s="3160"/>
      <c r="ACQ31" s="3160"/>
      <c r="ACR31" s="3160"/>
      <c r="ACS31" s="3160"/>
      <c r="ACT31" s="3160"/>
      <c r="ACU31" s="3160"/>
      <c r="ACV31" s="3160"/>
      <c r="ACW31" s="3160"/>
      <c r="ACX31" s="3160"/>
      <c r="ACY31" s="3160"/>
      <c r="ACZ31" s="3160"/>
      <c r="ADA31" s="3160"/>
      <c r="ADB31" s="3160"/>
      <c r="ADC31" s="3160"/>
      <c r="ADD31" s="3160"/>
      <c r="ADE31" s="3160"/>
      <c r="ADF31" s="3160"/>
      <c r="ADG31" s="3160"/>
      <c r="ADH31" s="3160"/>
      <c r="ADI31" s="3160"/>
      <c r="ADJ31" s="3160"/>
      <c r="ADK31" s="3160"/>
      <c r="ADL31" s="3160"/>
      <c r="ADM31" s="3160"/>
      <c r="ADN31" s="3160"/>
      <c r="ADO31" s="3160"/>
      <c r="ADP31" s="3160"/>
      <c r="ADQ31" s="3160"/>
      <c r="ADR31" s="3160"/>
      <c r="ADS31" s="3160"/>
      <c r="ADT31" s="3160"/>
      <c r="ADU31" s="3160"/>
      <c r="ADV31" s="3160"/>
      <c r="ADW31" s="3160"/>
      <c r="ADX31" s="3160"/>
      <c r="ADY31" s="3160"/>
      <c r="ADZ31" s="3160"/>
      <c r="AEA31" s="3160"/>
      <c r="AEB31" s="3160"/>
      <c r="AEC31" s="3160"/>
      <c r="AED31" s="3160"/>
      <c r="AEE31" s="3160"/>
      <c r="AEF31" s="3160"/>
      <c r="AEG31" s="3160"/>
      <c r="AEH31" s="3160"/>
      <c r="AEI31" s="3160"/>
      <c r="AEJ31" s="3160"/>
      <c r="AEK31" s="3160"/>
      <c r="AEL31" s="3160"/>
      <c r="AEM31" s="3160"/>
      <c r="AEN31" s="3160"/>
      <c r="AEO31" s="3160"/>
      <c r="AEP31" s="3160"/>
      <c r="AEQ31" s="3160"/>
      <c r="AER31" s="3160"/>
      <c r="AES31" s="3160"/>
      <c r="AET31" s="3160"/>
      <c r="AEU31" s="3160"/>
      <c r="AEV31" s="3160"/>
      <c r="AEW31" s="3160"/>
      <c r="AEX31" s="3160"/>
      <c r="AEY31" s="3160"/>
      <c r="AEZ31" s="3160"/>
      <c r="AFA31" s="3160"/>
      <c r="AFB31" s="3160"/>
      <c r="AFC31" s="3160"/>
      <c r="AFD31" s="3160"/>
      <c r="AFE31" s="3160"/>
      <c r="AFF31" s="3160"/>
      <c r="AFG31" s="3160"/>
      <c r="AFH31" s="3160"/>
      <c r="AFI31" s="3160"/>
      <c r="AFJ31" s="3160"/>
      <c r="AFK31" s="3160"/>
      <c r="AFL31" s="3160"/>
      <c r="AFM31" s="3160"/>
      <c r="AFN31" s="3160"/>
      <c r="AFO31" s="3160"/>
      <c r="AFP31" s="3160"/>
      <c r="AFQ31" s="3160"/>
      <c r="AFR31" s="3160"/>
      <c r="AFS31" s="3160"/>
      <c r="AFT31" s="3160"/>
      <c r="AFU31" s="3160"/>
      <c r="AFV31" s="3160"/>
      <c r="AFW31" s="3160"/>
      <c r="AFX31" s="3160"/>
      <c r="AFY31" s="3160"/>
      <c r="AFZ31" s="3160"/>
      <c r="AGA31" s="3160"/>
      <c r="AGB31" s="3160"/>
      <c r="AGC31" s="3160"/>
      <c r="AGD31" s="3160"/>
      <c r="AGE31" s="3160"/>
      <c r="AGF31" s="3160"/>
      <c r="AGG31" s="3160"/>
      <c r="AGH31" s="3160"/>
      <c r="AGI31" s="3160"/>
      <c r="AGJ31" s="3160"/>
      <c r="AGK31" s="3160"/>
      <c r="AGL31" s="3160"/>
      <c r="AGM31" s="3160"/>
      <c r="AGN31" s="3160"/>
      <c r="AGO31" s="3160"/>
      <c r="AGP31" s="3160"/>
      <c r="AGQ31" s="3160"/>
      <c r="AGR31" s="3160"/>
      <c r="AGS31" s="3160"/>
      <c r="AGT31" s="3160"/>
      <c r="AGU31" s="3160"/>
      <c r="AGV31" s="3160"/>
      <c r="AGW31" s="3160"/>
      <c r="AGX31" s="3160"/>
      <c r="AGY31" s="3160"/>
      <c r="AGZ31" s="3160"/>
      <c r="AHA31" s="3160"/>
      <c r="AHB31" s="3160"/>
      <c r="AHC31" s="3160"/>
      <c r="AHD31" s="3160"/>
      <c r="AHE31" s="3160"/>
      <c r="AHF31" s="3160"/>
      <c r="AHG31" s="3160"/>
      <c r="AHH31" s="3160"/>
      <c r="AHI31" s="3160"/>
      <c r="AHJ31" s="3160"/>
      <c r="AHK31" s="3160"/>
      <c r="AHL31" s="3160"/>
      <c r="AHM31" s="3160"/>
      <c r="AHN31" s="3160"/>
      <c r="AHO31" s="3160"/>
      <c r="AHP31" s="3160"/>
      <c r="AHQ31" s="3160"/>
      <c r="AHR31" s="3160"/>
      <c r="AHS31" s="3160"/>
      <c r="AHT31" s="3160"/>
      <c r="AHU31" s="3160"/>
      <c r="AHV31" s="3160"/>
      <c r="AHW31" s="3160"/>
      <c r="AHX31" s="3160"/>
      <c r="AHY31" s="3160"/>
      <c r="AHZ31" s="3160"/>
      <c r="AIA31" s="3160"/>
      <c r="AIB31" s="3160"/>
      <c r="AIC31" s="3160"/>
      <c r="AID31" s="3160"/>
      <c r="AIE31" s="3160"/>
      <c r="AIF31" s="3160"/>
      <c r="AIG31" s="3160"/>
      <c r="AIH31" s="3160"/>
      <c r="AII31" s="3160"/>
      <c r="AIJ31" s="3160"/>
      <c r="AIK31" s="3160"/>
      <c r="AIL31" s="3160"/>
      <c r="AIM31" s="3160"/>
      <c r="AIN31" s="3160"/>
      <c r="AIO31" s="3160"/>
      <c r="AIP31" s="3160"/>
      <c r="AIQ31" s="3160"/>
      <c r="AIR31" s="3160"/>
      <c r="AIS31" s="3160"/>
      <c r="AIT31" s="3160"/>
      <c r="AIU31" s="3160"/>
      <c r="AIV31" s="3160"/>
      <c r="AIW31" s="3160"/>
      <c r="AIX31" s="3160"/>
      <c r="AIY31" s="3160"/>
      <c r="AIZ31" s="3160"/>
      <c r="AJA31" s="3160"/>
      <c r="AJB31" s="3160"/>
      <c r="AJC31" s="3160"/>
      <c r="AJD31" s="3160"/>
      <c r="AJE31" s="3160"/>
      <c r="AJF31" s="3160"/>
      <c r="AJG31" s="3160"/>
      <c r="AJH31" s="3160"/>
      <c r="AJI31" s="3160"/>
      <c r="AJJ31" s="3160"/>
      <c r="AJK31" s="3160"/>
      <c r="AJL31" s="3160"/>
      <c r="AJM31" s="3160"/>
      <c r="AJN31" s="3160"/>
      <c r="AJO31" s="3160"/>
      <c r="AJP31" s="3160"/>
      <c r="AJQ31" s="3160"/>
      <c r="AJR31" s="3160"/>
      <c r="AJS31" s="3160"/>
      <c r="AJT31" s="3160"/>
      <c r="AJU31" s="3160"/>
      <c r="AJV31" s="3160"/>
      <c r="AJW31" s="3160"/>
      <c r="AJX31" s="3160"/>
      <c r="AJY31" s="3160"/>
      <c r="AJZ31" s="3160"/>
      <c r="AKA31" s="3160"/>
      <c r="AKB31" s="3160"/>
      <c r="AKC31" s="3160"/>
      <c r="AKD31" s="3160"/>
      <c r="AKE31" s="3160"/>
      <c r="AKF31" s="3160"/>
      <c r="AKG31" s="3160"/>
      <c r="AKH31" s="3160"/>
      <c r="AKI31" s="3160"/>
      <c r="AKJ31" s="3160"/>
      <c r="AKK31" s="3160"/>
      <c r="AKL31" s="3160"/>
      <c r="AKM31" s="3160"/>
      <c r="AKN31" s="3160"/>
      <c r="AKO31" s="3160"/>
      <c r="AKP31" s="3160"/>
      <c r="AKQ31" s="3160"/>
      <c r="AKR31" s="3160"/>
      <c r="AKS31" s="3160"/>
      <c r="AKT31" s="3160"/>
      <c r="AKU31" s="3160"/>
      <c r="AKV31" s="3160"/>
      <c r="AKW31" s="3160"/>
      <c r="AKX31" s="3160"/>
      <c r="AKY31" s="3160"/>
      <c r="AKZ31" s="3160"/>
      <c r="ALA31" s="3160"/>
      <c r="ALB31" s="3160"/>
      <c r="ALC31" s="3160"/>
      <c r="ALD31" s="3160"/>
      <c r="ALE31" s="3160"/>
      <c r="ALF31" s="3160"/>
      <c r="ALG31" s="3160"/>
      <c r="ALH31" s="3160"/>
      <c r="ALI31" s="3160"/>
      <c r="ALJ31" s="3160"/>
      <c r="ALK31" s="3160"/>
      <c r="ALL31" s="3160"/>
      <c r="ALM31" s="3160"/>
      <c r="ALN31" s="3160"/>
      <c r="ALO31" s="3160"/>
      <c r="ALP31" s="3160"/>
      <c r="ALQ31" s="3160"/>
      <c r="ALR31" s="3160"/>
      <c r="ALS31" s="3160"/>
      <c r="ALT31" s="3160"/>
      <c r="ALU31" s="3160"/>
      <c r="ALV31" s="3160"/>
      <c r="ALW31" s="3160"/>
      <c r="ALX31" s="3160"/>
      <c r="ALY31" s="3160"/>
      <c r="ALZ31" s="3160"/>
      <c r="AMA31" s="3160"/>
      <c r="AMB31" s="3160"/>
      <c r="AMC31" s="3160"/>
      <c r="AMD31" s="3160"/>
      <c r="AME31" s="3160"/>
      <c r="AMF31" s="3160"/>
      <c r="AMG31" s="3160"/>
      <c r="AMH31" s="3160"/>
      <c r="AMI31" s="3160"/>
      <c r="AMJ31" s="3160"/>
      <c r="AMK31" s="3160"/>
      <c r="AML31" s="3160"/>
      <c r="AMM31" s="3160"/>
      <c r="AMN31" s="3160"/>
      <c r="AMO31" s="3160"/>
      <c r="AMP31" s="3160"/>
      <c r="AMQ31" s="3160"/>
      <c r="AMR31" s="3160"/>
      <c r="AMS31" s="3160"/>
      <c r="AMT31" s="3160"/>
      <c r="AMU31" s="3160"/>
      <c r="AMV31" s="3160"/>
      <c r="AMW31" s="3160"/>
      <c r="AMX31" s="3160"/>
      <c r="AMY31" s="3160"/>
      <c r="AMZ31" s="3160"/>
      <c r="ANA31" s="3160"/>
      <c r="ANB31" s="3160"/>
      <c r="ANC31" s="3160"/>
      <c r="AND31" s="3160"/>
      <c r="ANE31" s="3160"/>
      <c r="ANF31" s="3160"/>
      <c r="ANG31" s="3160"/>
      <c r="ANH31" s="3160"/>
      <c r="ANI31" s="3160"/>
      <c r="ANJ31" s="3160"/>
      <c r="ANK31" s="3160"/>
      <c r="ANL31" s="3160"/>
      <c r="ANM31" s="3160"/>
      <c r="ANN31" s="3160"/>
      <c r="ANO31" s="3160"/>
      <c r="ANP31" s="3160"/>
      <c r="ANQ31" s="3160"/>
      <c r="ANR31" s="3160"/>
      <c r="ANS31" s="3160"/>
      <c r="ANT31" s="3160"/>
      <c r="ANU31" s="3160"/>
      <c r="ANV31" s="3160"/>
      <c r="ANW31" s="3160"/>
      <c r="ANX31" s="3160"/>
      <c r="ANY31" s="3160"/>
      <c r="ANZ31" s="3160"/>
      <c r="AOA31" s="3160"/>
      <c r="AOB31" s="3160"/>
      <c r="AOC31" s="3160"/>
      <c r="AOD31" s="3160"/>
      <c r="AOE31" s="3160"/>
      <c r="AOF31" s="3160"/>
      <c r="AOG31" s="3160"/>
      <c r="AOH31" s="3160"/>
      <c r="AOI31" s="3160"/>
      <c r="AOJ31" s="3160"/>
      <c r="AOK31" s="3160"/>
      <c r="AOL31" s="3160"/>
      <c r="AOM31" s="3160"/>
      <c r="AON31" s="3160"/>
      <c r="AOO31" s="3160"/>
      <c r="AOP31" s="3160"/>
      <c r="AOQ31" s="3160"/>
      <c r="AOR31" s="3160"/>
      <c r="AOS31" s="3160"/>
      <c r="AOT31" s="3160"/>
      <c r="AOU31" s="3160"/>
      <c r="AOV31" s="3160"/>
      <c r="AOW31" s="3160"/>
      <c r="AOX31" s="3160"/>
      <c r="AOY31" s="3160"/>
      <c r="AOZ31" s="3160"/>
      <c r="APA31" s="3160"/>
      <c r="APB31" s="3160"/>
      <c r="APC31" s="3160"/>
      <c r="APD31" s="3160"/>
      <c r="APE31" s="3160"/>
      <c r="APF31" s="3160"/>
      <c r="APG31" s="3160"/>
      <c r="APH31" s="3160"/>
      <c r="API31" s="3160"/>
      <c r="APJ31" s="3160"/>
      <c r="APK31" s="3160"/>
      <c r="APL31" s="3160"/>
      <c r="APM31" s="3160"/>
      <c r="APN31" s="3160"/>
      <c r="APO31" s="3160"/>
      <c r="APP31" s="3160"/>
      <c r="APQ31" s="3160"/>
      <c r="APR31" s="3160"/>
      <c r="APS31" s="3160"/>
      <c r="APT31" s="3160"/>
      <c r="APU31" s="3160"/>
      <c r="APV31" s="3160"/>
      <c r="APW31" s="3160"/>
      <c r="APX31" s="3160"/>
      <c r="APY31" s="3160"/>
      <c r="APZ31" s="3160"/>
      <c r="AQA31" s="3160"/>
      <c r="AQB31" s="3160"/>
      <c r="AQC31" s="3160"/>
      <c r="AQD31" s="3160"/>
      <c r="AQE31" s="3160"/>
      <c r="AQF31" s="3160"/>
      <c r="AQG31" s="3160"/>
      <c r="AQH31" s="3160"/>
      <c r="AQI31" s="3160"/>
      <c r="AQJ31" s="3160"/>
      <c r="AQK31" s="3160"/>
      <c r="AQL31" s="3160"/>
      <c r="AQM31" s="3160"/>
      <c r="AQN31" s="3160"/>
      <c r="AQO31" s="3160"/>
      <c r="AQP31" s="3160"/>
      <c r="AQQ31" s="3160"/>
      <c r="AQR31" s="3160"/>
      <c r="AQS31" s="3160"/>
      <c r="AQT31" s="3160"/>
      <c r="AQU31" s="3160"/>
      <c r="AQV31" s="3160"/>
      <c r="AQW31" s="3160"/>
      <c r="AQX31" s="3160"/>
      <c r="AQY31" s="3160"/>
      <c r="AQZ31" s="3160"/>
      <c r="ARA31" s="3160"/>
      <c r="ARB31" s="3160"/>
      <c r="ARC31" s="3160"/>
      <c r="ARD31" s="3160"/>
      <c r="ARE31" s="3160"/>
      <c r="ARF31" s="3160"/>
      <c r="ARG31" s="3160"/>
      <c r="ARH31" s="3160"/>
      <c r="ARI31" s="3160"/>
      <c r="ARJ31" s="3160"/>
      <c r="ARK31" s="3160"/>
      <c r="ARL31" s="3160"/>
      <c r="ARM31" s="3160"/>
      <c r="ARN31" s="3160"/>
      <c r="ARO31" s="3160"/>
      <c r="ARP31" s="3160"/>
      <c r="ARQ31" s="3160"/>
      <c r="ARR31" s="3160"/>
      <c r="ARS31" s="3160"/>
      <c r="ART31" s="3160"/>
      <c r="ARU31" s="3160"/>
      <c r="ARV31" s="3160"/>
      <c r="ARW31" s="3160"/>
      <c r="ARX31" s="3160"/>
      <c r="ARY31" s="3160"/>
      <c r="ARZ31" s="3160"/>
      <c r="ASA31" s="3160"/>
      <c r="ASB31" s="3160"/>
      <c r="ASC31" s="3160"/>
      <c r="ASD31" s="3160"/>
      <c r="ASE31" s="3160"/>
      <c r="ASF31" s="3160"/>
      <c r="ASG31" s="3160"/>
      <c r="ASH31" s="3160"/>
      <c r="ASI31" s="3160"/>
      <c r="ASJ31" s="3160"/>
      <c r="ASK31" s="3160"/>
      <c r="ASL31" s="3160"/>
      <c r="ASM31" s="3160"/>
      <c r="ASN31" s="3160"/>
      <c r="ASO31" s="3160"/>
      <c r="ASP31" s="3160"/>
      <c r="ASQ31" s="3160"/>
      <c r="ASR31" s="3160"/>
      <c r="ASS31" s="3160"/>
      <c r="AST31" s="3160"/>
      <c r="ASU31" s="3160"/>
      <c r="ASV31" s="3160"/>
      <c r="ASW31" s="3160"/>
      <c r="ASX31" s="3160"/>
      <c r="ASY31" s="3160"/>
      <c r="ASZ31" s="3160"/>
      <c r="ATA31" s="3160"/>
      <c r="ATB31" s="3160"/>
      <c r="ATC31" s="3160"/>
      <c r="ATD31" s="3160"/>
      <c r="ATE31" s="3160"/>
      <c r="ATF31" s="3160"/>
      <c r="ATG31" s="3160"/>
      <c r="ATH31" s="3160"/>
      <c r="ATI31" s="3160"/>
      <c r="ATJ31" s="3160"/>
      <c r="ATK31" s="3160"/>
      <c r="ATL31" s="3160"/>
      <c r="ATM31" s="3160"/>
      <c r="ATN31" s="3160"/>
      <c r="ATO31" s="3160"/>
      <c r="ATP31" s="3160"/>
      <c r="ATQ31" s="3160"/>
      <c r="ATR31" s="3160"/>
      <c r="ATS31" s="3160"/>
      <c r="ATT31" s="3160"/>
      <c r="ATU31" s="3160"/>
      <c r="ATV31" s="3160"/>
      <c r="ATW31" s="3160"/>
      <c r="ATX31" s="3160"/>
      <c r="ATY31" s="3160"/>
      <c r="ATZ31" s="3160"/>
      <c r="AUA31" s="3160"/>
      <c r="AUB31" s="3160"/>
      <c r="AUC31" s="3160"/>
      <c r="AUD31" s="3160"/>
      <c r="AUE31" s="3160"/>
      <c r="AUF31" s="3160"/>
      <c r="AUG31" s="3160"/>
      <c r="AUH31" s="3160"/>
      <c r="AUI31" s="3160"/>
      <c r="AUJ31" s="3160"/>
      <c r="AUK31" s="3160"/>
      <c r="AUL31" s="3160"/>
      <c r="AUM31" s="3160"/>
      <c r="AUN31" s="3160"/>
      <c r="AUO31" s="3160"/>
      <c r="AUP31" s="3160"/>
      <c r="AUQ31" s="3160"/>
      <c r="AUR31" s="3160"/>
      <c r="AUS31" s="3160"/>
      <c r="AUT31" s="3160"/>
      <c r="AUU31" s="3160"/>
      <c r="AUV31" s="3160"/>
      <c r="AUW31" s="3160"/>
      <c r="AUX31" s="3160"/>
      <c r="AUY31" s="3160"/>
      <c r="AUZ31" s="3160"/>
      <c r="AVA31" s="3160"/>
      <c r="AVB31" s="3160"/>
      <c r="AVC31" s="3160"/>
      <c r="AVD31" s="3160"/>
      <c r="AVE31" s="3160"/>
      <c r="AVF31" s="3160"/>
      <c r="AVG31" s="3160"/>
      <c r="AVH31" s="3160"/>
      <c r="AVI31" s="3160"/>
      <c r="AVJ31" s="3160"/>
      <c r="AVK31" s="3160"/>
      <c r="AVL31" s="3160"/>
      <c r="AVM31" s="3160"/>
      <c r="AVN31" s="3160"/>
      <c r="AVO31" s="3160"/>
      <c r="AVP31" s="3160"/>
      <c r="AVQ31" s="3160"/>
      <c r="AVR31" s="3160"/>
      <c r="AVS31" s="3160"/>
      <c r="AVT31" s="3160"/>
      <c r="AVU31" s="3160"/>
      <c r="AVV31" s="3160"/>
      <c r="AVW31" s="3160"/>
      <c r="AVX31" s="3160"/>
      <c r="AVY31" s="3160"/>
      <c r="AVZ31" s="3160"/>
      <c r="AWA31" s="3160"/>
      <c r="AWB31" s="3160"/>
      <c r="AWC31" s="3160"/>
      <c r="AWD31" s="3160"/>
      <c r="AWE31" s="3160"/>
      <c r="AWF31" s="3160"/>
      <c r="AWG31" s="3160"/>
      <c r="AWH31" s="3160"/>
      <c r="AWI31" s="3160"/>
      <c r="AWJ31" s="3160"/>
      <c r="AWK31" s="3160"/>
      <c r="AWL31" s="3160"/>
      <c r="AWM31" s="3160"/>
      <c r="AWN31" s="3160"/>
      <c r="AWO31" s="3160"/>
      <c r="AWP31" s="3160"/>
      <c r="AWQ31" s="3160"/>
      <c r="AWR31" s="3160"/>
      <c r="AWS31" s="3160"/>
      <c r="AWT31" s="3160"/>
      <c r="AWU31" s="3160"/>
      <c r="AWV31" s="3160"/>
      <c r="AWW31" s="3160"/>
      <c r="AWX31" s="3160"/>
      <c r="AWY31" s="3160"/>
      <c r="AWZ31" s="3160"/>
      <c r="AXA31" s="3160"/>
      <c r="AXB31" s="3160"/>
      <c r="AXC31" s="3160"/>
      <c r="AXD31" s="3160"/>
      <c r="AXE31" s="3160"/>
      <c r="AXF31" s="3160"/>
      <c r="AXG31" s="3160"/>
      <c r="AXH31" s="3160"/>
      <c r="AXI31" s="3160"/>
      <c r="AXJ31" s="3160"/>
      <c r="AXK31" s="3160"/>
      <c r="AXL31" s="3160"/>
      <c r="AXM31" s="3160"/>
      <c r="AXN31" s="3160"/>
      <c r="AXO31" s="3160"/>
      <c r="AXP31" s="3160"/>
      <c r="AXQ31" s="3160"/>
      <c r="AXR31" s="3160"/>
      <c r="AXS31" s="3160"/>
      <c r="AXT31" s="3160"/>
      <c r="AXU31" s="3160"/>
      <c r="AXV31" s="3160"/>
      <c r="AXW31" s="3160"/>
      <c r="AXX31" s="3160"/>
      <c r="AXY31" s="3160"/>
      <c r="AXZ31" s="3160"/>
      <c r="AYA31" s="3160"/>
      <c r="AYB31" s="3160"/>
      <c r="AYC31" s="3160"/>
      <c r="AYD31" s="3160"/>
      <c r="AYE31" s="3160"/>
      <c r="AYF31" s="3160"/>
      <c r="AYG31" s="3160"/>
      <c r="AYH31" s="3160"/>
      <c r="AYI31" s="3160"/>
      <c r="AYJ31" s="3160"/>
      <c r="AYK31" s="3160"/>
      <c r="AYL31" s="3160"/>
      <c r="AYM31" s="3160"/>
      <c r="AYN31" s="3160"/>
      <c r="AYO31" s="3160"/>
      <c r="AYP31" s="3160"/>
      <c r="AYQ31" s="3160"/>
      <c r="AYR31" s="3160"/>
      <c r="AYS31" s="3160"/>
      <c r="AYT31" s="3160"/>
      <c r="AYU31" s="3160"/>
      <c r="AYV31" s="3160"/>
      <c r="AYW31" s="3160"/>
      <c r="AYX31" s="3160"/>
      <c r="AYY31" s="3160"/>
      <c r="AYZ31" s="3160"/>
      <c r="AZA31" s="3160"/>
      <c r="AZB31" s="3160"/>
      <c r="AZC31" s="3160"/>
      <c r="AZD31" s="3160"/>
      <c r="AZE31" s="3160"/>
      <c r="AZF31" s="3160"/>
      <c r="AZG31" s="3160"/>
      <c r="AZH31" s="3160"/>
      <c r="AZI31" s="3160"/>
      <c r="AZJ31" s="3160"/>
      <c r="AZK31" s="3160"/>
      <c r="AZL31" s="3160"/>
      <c r="AZM31" s="3160"/>
      <c r="AZN31" s="3160"/>
      <c r="AZO31" s="3160"/>
      <c r="AZP31" s="3160"/>
      <c r="AZQ31" s="3160"/>
      <c r="AZR31" s="3160"/>
      <c r="AZS31" s="3160"/>
      <c r="AZT31" s="3160"/>
      <c r="AZU31" s="3160"/>
      <c r="AZV31" s="3160"/>
      <c r="AZW31" s="3160"/>
      <c r="AZX31" s="3160"/>
      <c r="AZY31" s="3160"/>
      <c r="AZZ31" s="3160"/>
      <c r="BAA31" s="3160"/>
      <c r="BAB31" s="3160"/>
      <c r="BAC31" s="3160"/>
      <c r="BAD31" s="3160"/>
      <c r="BAE31" s="3160"/>
      <c r="BAF31" s="3160"/>
      <c r="BAG31" s="3160"/>
      <c r="BAH31" s="3160"/>
      <c r="BAI31" s="3160"/>
      <c r="BAJ31" s="3160"/>
      <c r="BAK31" s="3160"/>
      <c r="BAL31" s="3160"/>
      <c r="BAM31" s="3160"/>
      <c r="BAN31" s="3160"/>
      <c r="BAO31" s="3160"/>
      <c r="BAP31" s="3160"/>
      <c r="BAQ31" s="3160"/>
      <c r="BAR31" s="3160"/>
      <c r="BAS31" s="3160"/>
      <c r="BAT31" s="3160"/>
      <c r="BAU31" s="3160"/>
      <c r="BAV31" s="3160"/>
      <c r="BAW31" s="3160"/>
      <c r="BAX31" s="3160"/>
      <c r="BAY31" s="3160"/>
      <c r="BAZ31" s="3160"/>
      <c r="BBA31" s="3160"/>
      <c r="BBB31" s="3160"/>
      <c r="BBC31" s="3160"/>
      <c r="BBD31" s="3160"/>
      <c r="BBE31" s="3160"/>
      <c r="BBF31" s="3160"/>
      <c r="BBG31" s="3160"/>
      <c r="BBH31" s="3160"/>
      <c r="BBI31" s="3160"/>
      <c r="BBJ31" s="3160"/>
      <c r="BBK31" s="3160"/>
      <c r="BBL31" s="3160"/>
      <c r="BBM31" s="3160"/>
      <c r="BBN31" s="3160"/>
      <c r="BBO31" s="3160"/>
      <c r="BBP31" s="3160"/>
      <c r="BBQ31" s="3160"/>
      <c r="BBR31" s="3160"/>
      <c r="BBS31" s="3160"/>
      <c r="BBT31" s="3160"/>
      <c r="BBU31" s="3160"/>
      <c r="BBV31" s="3160"/>
      <c r="BBW31" s="3160"/>
      <c r="BBX31" s="3160"/>
      <c r="BBY31" s="3160"/>
      <c r="BBZ31" s="3160"/>
      <c r="BCA31" s="3160"/>
      <c r="BCB31" s="3160"/>
      <c r="BCC31" s="3160"/>
      <c r="BCD31" s="3160"/>
      <c r="BCE31" s="3160"/>
      <c r="BCF31" s="3160"/>
      <c r="BCG31" s="3160"/>
      <c r="BCH31" s="3160"/>
      <c r="BCI31" s="3160"/>
      <c r="BCJ31" s="3160"/>
      <c r="BCK31" s="3160"/>
      <c r="BCL31" s="3160"/>
      <c r="BCM31" s="3160"/>
      <c r="BCN31" s="3160"/>
      <c r="BCO31" s="3160"/>
      <c r="BCP31" s="3160"/>
      <c r="BCQ31" s="3160"/>
      <c r="BCR31" s="3160"/>
      <c r="BCS31" s="3160"/>
      <c r="BCT31" s="3160"/>
      <c r="BCU31" s="3160"/>
      <c r="BCV31" s="3160"/>
      <c r="BCW31" s="3160"/>
      <c r="BCX31" s="3160"/>
      <c r="BCY31" s="3160"/>
      <c r="BCZ31" s="3160"/>
      <c r="BDA31" s="3160"/>
      <c r="BDB31" s="3160"/>
      <c r="BDC31" s="3160"/>
      <c r="BDD31" s="3160"/>
      <c r="BDE31" s="3160"/>
      <c r="BDF31" s="3160"/>
      <c r="BDG31" s="3160"/>
      <c r="BDH31" s="3160"/>
      <c r="BDI31" s="3160"/>
      <c r="BDJ31" s="3160"/>
      <c r="BDK31" s="3160"/>
      <c r="BDL31" s="3160"/>
      <c r="BDM31" s="3160"/>
      <c r="BDN31" s="3160"/>
      <c r="BDO31" s="3160"/>
      <c r="BDP31" s="3160"/>
      <c r="BDQ31" s="3160"/>
      <c r="BDR31" s="3160"/>
      <c r="BDS31" s="3160"/>
      <c r="BDT31" s="3160"/>
      <c r="BDU31" s="3160"/>
      <c r="BDV31" s="3160"/>
      <c r="BDW31" s="3160"/>
      <c r="BDX31" s="3160"/>
      <c r="BDY31" s="3160"/>
      <c r="BDZ31" s="3160"/>
      <c r="BEA31" s="3160"/>
      <c r="BEB31" s="3160"/>
      <c r="BEC31" s="3160"/>
      <c r="BED31" s="3160"/>
      <c r="BEE31" s="3160"/>
      <c r="BEF31" s="3160"/>
      <c r="BEG31" s="3160"/>
      <c r="BEH31" s="3160"/>
      <c r="BEI31" s="3160"/>
      <c r="BEJ31" s="3160"/>
      <c r="BEK31" s="3160"/>
      <c r="BEL31" s="3160"/>
      <c r="BEM31" s="3160"/>
      <c r="BEN31" s="3160"/>
      <c r="BEO31" s="3160"/>
      <c r="BEP31" s="3160"/>
      <c r="BEQ31" s="3160"/>
      <c r="BER31" s="3160"/>
      <c r="BES31" s="3160"/>
      <c r="BET31" s="3160"/>
      <c r="BEU31" s="3160"/>
      <c r="BEV31" s="3160"/>
      <c r="BEW31" s="3160"/>
      <c r="BEX31" s="3160"/>
      <c r="BEY31" s="3160"/>
      <c r="BEZ31" s="3160"/>
      <c r="BFA31" s="3160"/>
      <c r="BFB31" s="3160"/>
      <c r="BFC31" s="3160"/>
      <c r="BFD31" s="3160"/>
      <c r="BFE31" s="3160"/>
      <c r="BFF31" s="3160"/>
      <c r="BFG31" s="3160"/>
      <c r="BFH31" s="3160"/>
      <c r="BFI31" s="3160"/>
      <c r="BFJ31" s="3160"/>
      <c r="BFK31" s="3160"/>
      <c r="BFL31" s="3160"/>
      <c r="BFM31" s="3160"/>
      <c r="BFN31" s="3160"/>
      <c r="BFO31" s="3160"/>
      <c r="BFP31" s="3160"/>
      <c r="BFQ31" s="3160"/>
      <c r="BFR31" s="3160"/>
      <c r="BFS31" s="3160"/>
      <c r="BFT31" s="3160"/>
      <c r="BFU31" s="3160"/>
      <c r="BFV31" s="3160"/>
      <c r="BFW31" s="3160"/>
      <c r="BFX31" s="3160"/>
      <c r="BFY31" s="3160"/>
      <c r="BFZ31" s="3160"/>
      <c r="BGA31" s="3160"/>
      <c r="BGB31" s="3160"/>
      <c r="BGC31" s="3160"/>
      <c r="BGD31" s="3160"/>
      <c r="BGE31" s="3160"/>
      <c r="BGF31" s="3160"/>
      <c r="BGG31" s="3160"/>
      <c r="BGH31" s="3160"/>
      <c r="BGI31" s="3160"/>
      <c r="BGJ31" s="3160"/>
      <c r="BGK31" s="3160"/>
      <c r="BGL31" s="3160"/>
      <c r="BGM31" s="3160"/>
      <c r="BGN31" s="3160"/>
      <c r="BGO31" s="3160"/>
      <c r="BGP31" s="3160"/>
      <c r="BGQ31" s="3160"/>
      <c r="BGR31" s="3160"/>
      <c r="BGS31" s="3160"/>
      <c r="BGT31" s="3160"/>
      <c r="BGU31" s="3160"/>
      <c r="BGV31" s="3160"/>
      <c r="BGW31" s="3160"/>
      <c r="BGX31" s="3160"/>
      <c r="BGY31" s="3160"/>
      <c r="BGZ31" s="3160"/>
      <c r="BHA31" s="3160"/>
      <c r="BHB31" s="3160"/>
      <c r="BHC31" s="3160"/>
      <c r="BHD31" s="3160"/>
      <c r="BHE31" s="3160"/>
      <c r="BHF31" s="3160"/>
      <c r="BHG31" s="3160"/>
      <c r="BHH31" s="3160"/>
      <c r="BHI31" s="3160"/>
      <c r="BHJ31" s="3160"/>
      <c r="BHK31" s="3160"/>
      <c r="BHL31" s="3160"/>
      <c r="BHM31" s="3160"/>
      <c r="BHN31" s="3160"/>
      <c r="BHO31" s="3160"/>
      <c r="BHP31" s="3160"/>
      <c r="BHQ31" s="3160"/>
      <c r="BHR31" s="3160"/>
      <c r="BHS31" s="3160"/>
      <c r="BHT31" s="3160"/>
      <c r="BHU31" s="3160"/>
      <c r="BHV31" s="3160"/>
      <c r="BHW31" s="3160"/>
      <c r="BHX31" s="3160"/>
      <c r="BHY31" s="3160"/>
      <c r="BHZ31" s="3160"/>
      <c r="BIA31" s="3160"/>
      <c r="BIB31" s="3160"/>
      <c r="BIC31" s="3160"/>
      <c r="BID31" s="3160"/>
      <c r="BIE31" s="3160"/>
      <c r="BIF31" s="3160"/>
      <c r="BIG31" s="3160"/>
      <c r="BIH31" s="3160"/>
      <c r="BII31" s="3160"/>
      <c r="BIJ31" s="3160"/>
      <c r="BIK31" s="3160"/>
      <c r="BIL31" s="3160"/>
      <c r="BIM31" s="3160"/>
      <c r="BIN31" s="3160"/>
      <c r="BIO31" s="3160"/>
      <c r="BIP31" s="3160"/>
      <c r="BIQ31" s="3160"/>
      <c r="BIR31" s="3160"/>
      <c r="BIS31" s="3160"/>
      <c r="BIT31" s="3160"/>
      <c r="BIU31" s="3160"/>
      <c r="BIV31" s="3160"/>
      <c r="BIW31" s="3160"/>
      <c r="BIX31" s="3160"/>
      <c r="BIY31" s="3160"/>
      <c r="BIZ31" s="3160"/>
      <c r="BJA31" s="3160"/>
      <c r="BJB31" s="3160"/>
      <c r="BJC31" s="3160"/>
      <c r="BJD31" s="3160"/>
      <c r="BJE31" s="3160"/>
      <c r="BJF31" s="3160"/>
      <c r="BJG31" s="3160"/>
      <c r="BJH31" s="3160"/>
      <c r="BJI31" s="3160"/>
      <c r="BJJ31" s="3160"/>
      <c r="BJK31" s="3160"/>
      <c r="BJL31" s="3160"/>
      <c r="BJM31" s="3160"/>
      <c r="BJN31" s="3160"/>
      <c r="BJO31" s="3160"/>
      <c r="BJP31" s="3160"/>
      <c r="BJQ31" s="3160"/>
      <c r="BJR31" s="3160"/>
      <c r="BJS31" s="3160"/>
      <c r="BJT31" s="3160"/>
      <c r="BJU31" s="3160"/>
      <c r="BJV31" s="3160"/>
      <c r="BJW31" s="3160"/>
      <c r="BJX31" s="3160"/>
      <c r="BJY31" s="3160"/>
      <c r="BJZ31" s="3160"/>
      <c r="BKA31" s="3160"/>
      <c r="BKB31" s="3160"/>
      <c r="BKC31" s="3160"/>
      <c r="BKD31" s="3160"/>
      <c r="BKE31" s="3160"/>
      <c r="BKF31" s="3160"/>
      <c r="BKG31" s="3160"/>
      <c r="BKH31" s="3160"/>
      <c r="BKI31" s="3160"/>
      <c r="BKJ31" s="3160"/>
      <c r="BKK31" s="3160"/>
      <c r="BKL31" s="3160"/>
      <c r="BKM31" s="3160"/>
      <c r="BKN31" s="3160"/>
      <c r="BKO31" s="3160"/>
      <c r="BKP31" s="3160"/>
      <c r="BKQ31" s="3160"/>
      <c r="BKR31" s="3160"/>
      <c r="BKS31" s="3160"/>
      <c r="BKT31" s="3160"/>
      <c r="BKU31" s="3160"/>
      <c r="BKV31" s="3160"/>
      <c r="BKW31" s="3160"/>
      <c r="BKX31" s="3160"/>
      <c r="BKY31" s="3160"/>
      <c r="BKZ31" s="3160"/>
      <c r="BLA31" s="3160"/>
      <c r="BLB31" s="3160"/>
      <c r="BLC31" s="3160"/>
      <c r="BLD31" s="3160"/>
      <c r="BLE31" s="3160"/>
      <c r="BLF31" s="3160"/>
      <c r="BLG31" s="3160"/>
      <c r="BLH31" s="3160"/>
      <c r="BLI31" s="3160"/>
      <c r="BLJ31" s="3160"/>
      <c r="BLK31" s="3160"/>
      <c r="BLL31" s="3160"/>
      <c r="BLM31" s="3160"/>
      <c r="BLN31" s="3160"/>
      <c r="BLO31" s="3160"/>
      <c r="BLP31" s="3160"/>
      <c r="BLQ31" s="3160"/>
      <c r="BLR31" s="3160"/>
      <c r="BLS31" s="3160"/>
      <c r="BLT31" s="3160"/>
      <c r="BLU31" s="3160"/>
      <c r="BLV31" s="3160"/>
      <c r="BLW31" s="3160"/>
      <c r="BLX31" s="3160"/>
      <c r="BLY31" s="3160"/>
      <c r="BLZ31" s="3160"/>
      <c r="BMA31" s="3160"/>
      <c r="BMB31" s="3160"/>
      <c r="BMC31" s="3160"/>
      <c r="BMD31" s="3160"/>
      <c r="BME31" s="3160"/>
      <c r="BMF31" s="3160"/>
      <c r="BMG31" s="3160"/>
      <c r="BMH31" s="3160"/>
      <c r="BMI31" s="3160"/>
      <c r="BMJ31" s="3160"/>
      <c r="BMK31" s="3160"/>
      <c r="BML31" s="3160"/>
      <c r="BMM31" s="3160"/>
      <c r="BMN31" s="3160"/>
      <c r="BMO31" s="3160"/>
      <c r="BMP31" s="3160"/>
      <c r="BMQ31" s="3160"/>
      <c r="BMR31" s="3160"/>
      <c r="BMS31" s="3160"/>
      <c r="BMT31" s="3160"/>
      <c r="BMU31" s="3160"/>
      <c r="BMV31" s="3160"/>
      <c r="BMW31" s="3160"/>
      <c r="BMX31" s="3160"/>
      <c r="BMY31" s="3160"/>
      <c r="BMZ31" s="3160"/>
      <c r="BNA31" s="3160"/>
      <c r="BNB31" s="3160"/>
      <c r="BNC31" s="3160"/>
      <c r="BND31" s="3160"/>
      <c r="BNE31" s="3160"/>
      <c r="BNF31" s="3160"/>
      <c r="BNG31" s="3160"/>
      <c r="BNH31" s="3160"/>
      <c r="BNI31" s="3160"/>
      <c r="BNJ31" s="3160"/>
      <c r="BNK31" s="3160"/>
      <c r="BNL31" s="3160"/>
      <c r="BNM31" s="3160"/>
      <c r="BNN31" s="3160"/>
      <c r="BNO31" s="3160"/>
      <c r="BNP31" s="3160"/>
      <c r="BNQ31" s="3160"/>
      <c r="BNR31" s="3160"/>
      <c r="BNS31" s="3160"/>
      <c r="BNT31" s="3160"/>
      <c r="BNU31" s="3160"/>
      <c r="BNV31" s="3160"/>
      <c r="BNW31" s="3160"/>
      <c r="BNX31" s="3160"/>
      <c r="BNY31" s="3160"/>
      <c r="BNZ31" s="3160"/>
      <c r="BOA31" s="3160"/>
      <c r="BOB31" s="3160"/>
      <c r="BOC31" s="3160"/>
      <c r="BOD31" s="3160"/>
      <c r="BOE31" s="3160"/>
      <c r="BOF31" s="3160"/>
      <c r="BOG31" s="3160"/>
      <c r="BOH31" s="3160"/>
      <c r="BOI31" s="3160"/>
      <c r="BOJ31" s="3160"/>
      <c r="BOK31" s="3160"/>
      <c r="BOL31" s="3160"/>
      <c r="BOM31" s="3160"/>
      <c r="BON31" s="3160"/>
      <c r="BOO31" s="3160"/>
      <c r="BOP31" s="3160"/>
      <c r="BOQ31" s="3160"/>
      <c r="BOR31" s="3160"/>
      <c r="BOS31" s="3160"/>
      <c r="BOT31" s="3160"/>
      <c r="BOU31" s="3160"/>
      <c r="BOV31" s="3160"/>
      <c r="BOW31" s="3160"/>
      <c r="BOX31" s="3160"/>
      <c r="BOY31" s="3160"/>
      <c r="BOZ31" s="3160"/>
      <c r="BPA31" s="3160"/>
      <c r="BPB31" s="3160"/>
      <c r="BPC31" s="3160"/>
      <c r="BPD31" s="3160"/>
      <c r="BPE31" s="3160"/>
      <c r="BPF31" s="3160"/>
      <c r="BPG31" s="3160"/>
      <c r="BPH31" s="3160"/>
      <c r="BPI31" s="3160"/>
      <c r="BPJ31" s="3160"/>
      <c r="BPK31" s="3160"/>
      <c r="BPL31" s="3160"/>
      <c r="BPM31" s="3160"/>
      <c r="BPN31" s="3160"/>
      <c r="BPO31" s="3160"/>
      <c r="BPP31" s="3160"/>
      <c r="BPQ31" s="3160"/>
      <c r="BPR31" s="3160"/>
      <c r="BPS31" s="3160"/>
      <c r="BPT31" s="3160"/>
      <c r="BPU31" s="3160"/>
      <c r="BPV31" s="3160"/>
      <c r="BPW31" s="3160"/>
      <c r="BPX31" s="3160"/>
      <c r="BPY31" s="3160"/>
      <c r="BPZ31" s="3160"/>
      <c r="BQA31" s="3160"/>
      <c r="BQB31" s="3160"/>
      <c r="BQC31" s="3160"/>
      <c r="BQD31" s="3160"/>
      <c r="BQE31" s="3160"/>
      <c r="BQF31" s="3160"/>
      <c r="BQG31" s="3160"/>
      <c r="BQH31" s="3160"/>
      <c r="BQI31" s="3160"/>
      <c r="BQJ31" s="3160"/>
      <c r="BQK31" s="3160"/>
      <c r="BQL31" s="3160"/>
      <c r="BQM31" s="3160"/>
      <c r="BQN31" s="3160"/>
      <c r="BQO31" s="3160"/>
      <c r="BQP31" s="3160"/>
      <c r="BQQ31" s="3160"/>
      <c r="BQR31" s="3160"/>
      <c r="BQS31" s="3160"/>
      <c r="BQT31" s="3160"/>
      <c r="BQU31" s="3160"/>
      <c r="BQV31" s="3160"/>
      <c r="BQW31" s="3160"/>
      <c r="BQX31" s="3160"/>
      <c r="BQY31" s="3160"/>
      <c r="BQZ31" s="3160"/>
      <c r="BRA31" s="3160"/>
      <c r="BRB31" s="3160"/>
      <c r="BRC31" s="3160"/>
      <c r="BRD31" s="3160"/>
      <c r="BRE31" s="3160"/>
      <c r="BRF31" s="3160"/>
      <c r="BRG31" s="3160"/>
      <c r="BRH31" s="3160"/>
      <c r="BRI31" s="3160"/>
      <c r="BRJ31" s="3160"/>
      <c r="BRK31" s="3160"/>
      <c r="BRL31" s="3160"/>
      <c r="BRM31" s="3160"/>
      <c r="BRN31" s="3160"/>
      <c r="BRO31" s="3160"/>
      <c r="BRP31" s="3160"/>
      <c r="BRQ31" s="3160"/>
      <c r="BRR31" s="3160"/>
      <c r="BRS31" s="3160"/>
      <c r="BRT31" s="3160"/>
      <c r="BRU31" s="3160"/>
      <c r="BRV31" s="3160"/>
      <c r="BRW31" s="3160"/>
      <c r="BRX31" s="3160"/>
      <c r="BRY31" s="3160"/>
      <c r="BRZ31" s="3160"/>
      <c r="BSA31" s="3160"/>
      <c r="BSB31" s="3160"/>
      <c r="BSC31" s="3160"/>
      <c r="BSD31" s="3160"/>
      <c r="BSE31" s="3160"/>
      <c r="BSF31" s="3160"/>
      <c r="BSG31" s="3160"/>
      <c r="BSH31" s="3160"/>
      <c r="BSI31" s="3160"/>
      <c r="BSJ31" s="3160"/>
      <c r="BSK31" s="3160"/>
      <c r="BSL31" s="3160"/>
      <c r="BSM31" s="3160"/>
      <c r="BSN31" s="3160"/>
      <c r="BSO31" s="3160"/>
      <c r="BSP31" s="3160"/>
      <c r="BSQ31" s="3160"/>
      <c r="BSR31" s="3160"/>
      <c r="BSS31" s="3160"/>
      <c r="BST31" s="3160"/>
      <c r="BSU31" s="3160"/>
      <c r="BSV31" s="3160"/>
      <c r="BSW31" s="3160"/>
      <c r="BSX31" s="3160"/>
      <c r="BSY31" s="3160"/>
      <c r="BSZ31" s="3160"/>
      <c r="BTA31" s="3160"/>
      <c r="BTB31" s="3160"/>
      <c r="BTC31" s="3160"/>
      <c r="BTD31" s="3160"/>
      <c r="BTE31" s="3160"/>
      <c r="BTF31" s="3160"/>
      <c r="BTG31" s="3160"/>
      <c r="BTH31" s="3160"/>
      <c r="BTI31" s="3160"/>
      <c r="BTJ31" s="3160"/>
      <c r="BTK31" s="3160"/>
      <c r="BTL31" s="3160"/>
      <c r="BTM31" s="3160"/>
      <c r="BTN31" s="3160"/>
      <c r="BTO31" s="3160"/>
      <c r="BTP31" s="3160"/>
      <c r="BTQ31" s="3160"/>
      <c r="BTR31" s="3160"/>
      <c r="BTS31" s="3160"/>
      <c r="BTT31" s="3160"/>
      <c r="BTU31" s="3160"/>
      <c r="BTV31" s="3160"/>
      <c r="BTW31" s="3160"/>
      <c r="BTX31" s="3160"/>
      <c r="BTY31" s="3160"/>
      <c r="BTZ31" s="3160"/>
      <c r="BUA31" s="3160"/>
      <c r="BUB31" s="3160"/>
      <c r="BUC31" s="3160"/>
      <c r="BUD31" s="3160"/>
      <c r="BUE31" s="3160"/>
      <c r="BUF31" s="3160"/>
      <c r="BUG31" s="3160"/>
      <c r="BUH31" s="3160"/>
      <c r="BUI31" s="3160"/>
      <c r="BUJ31" s="3160"/>
      <c r="BUK31" s="3160"/>
      <c r="BUL31" s="3160"/>
      <c r="BUM31" s="3160"/>
      <c r="BUN31" s="3160"/>
      <c r="BUO31" s="3160"/>
      <c r="BUP31" s="3160"/>
      <c r="BUQ31" s="3160"/>
      <c r="BUR31" s="3160"/>
      <c r="BUS31" s="3160"/>
      <c r="BUT31" s="3160"/>
      <c r="BUU31" s="3160"/>
      <c r="BUV31" s="3160"/>
      <c r="BUW31" s="3160"/>
      <c r="BUX31" s="3160"/>
      <c r="BUY31" s="3160"/>
      <c r="BUZ31" s="3160"/>
      <c r="BVA31" s="3160"/>
      <c r="BVB31" s="3160"/>
      <c r="BVC31" s="3160"/>
      <c r="BVD31" s="3160"/>
      <c r="BVE31" s="3160"/>
      <c r="BVF31" s="3160"/>
      <c r="BVG31" s="3160"/>
      <c r="BVH31" s="3160"/>
      <c r="BVI31" s="3160"/>
      <c r="BVJ31" s="3160"/>
      <c r="BVK31" s="3160"/>
      <c r="BVL31" s="3160"/>
      <c r="BVM31" s="3160"/>
      <c r="BVN31" s="3160"/>
      <c r="BVO31" s="3160"/>
      <c r="BVP31" s="3160"/>
      <c r="BVQ31" s="3160"/>
      <c r="BVR31" s="3160"/>
      <c r="BVS31" s="3160"/>
      <c r="BVT31" s="3160"/>
      <c r="BVU31" s="3160"/>
      <c r="BVV31" s="3160"/>
      <c r="BVW31" s="3160"/>
      <c r="BVX31" s="3160"/>
      <c r="BVY31" s="3160"/>
      <c r="BVZ31" s="3160"/>
      <c r="BWA31" s="3160"/>
      <c r="BWB31" s="3160"/>
      <c r="BWC31" s="3160"/>
      <c r="BWD31" s="3160"/>
      <c r="BWE31" s="3160"/>
      <c r="BWF31" s="3160"/>
      <c r="BWG31" s="3160"/>
      <c r="BWH31" s="3160"/>
      <c r="BWI31" s="3160"/>
      <c r="BWJ31" s="3160"/>
      <c r="BWK31" s="3160"/>
      <c r="BWL31" s="3160"/>
      <c r="BWM31" s="3160"/>
      <c r="BWN31" s="3160"/>
      <c r="BWO31" s="3160"/>
      <c r="BWP31" s="3160"/>
      <c r="BWQ31" s="3160"/>
      <c r="BWR31" s="3160"/>
      <c r="BWS31" s="3160"/>
      <c r="BWT31" s="3160"/>
      <c r="BWU31" s="3160"/>
      <c r="BWV31" s="3160"/>
      <c r="BWW31" s="3160"/>
      <c r="BWX31" s="3160"/>
      <c r="BWY31" s="3160"/>
      <c r="BWZ31" s="3160"/>
      <c r="BXA31" s="3160"/>
      <c r="BXB31" s="3160"/>
      <c r="BXC31" s="3160"/>
      <c r="BXD31" s="3160"/>
      <c r="BXE31" s="3160"/>
      <c r="BXF31" s="3160"/>
      <c r="BXG31" s="3160"/>
      <c r="BXH31" s="3160"/>
      <c r="BXI31" s="3160"/>
      <c r="BXJ31" s="3160"/>
      <c r="BXK31" s="3160"/>
      <c r="BXL31" s="3160"/>
      <c r="BXM31" s="3160"/>
      <c r="BXN31" s="3160"/>
      <c r="BXO31" s="3160"/>
      <c r="BXP31" s="3160"/>
      <c r="BXQ31" s="3160"/>
      <c r="BXR31" s="3160"/>
      <c r="BXS31" s="3160"/>
      <c r="BXT31" s="3160"/>
      <c r="BXU31" s="3160"/>
      <c r="BXV31" s="3160"/>
      <c r="BXW31" s="3160"/>
      <c r="BXX31" s="3160"/>
      <c r="BXY31" s="3160"/>
      <c r="BXZ31" s="3160"/>
      <c r="BYA31" s="3160"/>
      <c r="BYB31" s="3160"/>
      <c r="BYC31" s="3160"/>
      <c r="BYD31" s="3160"/>
      <c r="BYE31" s="3160"/>
      <c r="BYF31" s="3160"/>
      <c r="BYG31" s="3160"/>
      <c r="BYH31" s="3160"/>
      <c r="BYI31" s="3160"/>
      <c r="BYJ31" s="3160"/>
      <c r="BYK31" s="3160"/>
      <c r="BYL31" s="3160"/>
      <c r="BYM31" s="3160"/>
      <c r="BYN31" s="3160"/>
      <c r="BYO31" s="3160"/>
      <c r="BYP31" s="3160"/>
      <c r="BYQ31" s="3160"/>
      <c r="BYR31" s="3160"/>
      <c r="BYS31" s="3160"/>
      <c r="BYT31" s="3160"/>
      <c r="BYU31" s="3160"/>
      <c r="BYV31" s="3160"/>
      <c r="BYW31" s="3160"/>
      <c r="BYX31" s="3160"/>
      <c r="BYY31" s="3160"/>
      <c r="BYZ31" s="3160"/>
      <c r="BZA31" s="3160"/>
      <c r="BZB31" s="3160"/>
      <c r="BZC31" s="3160"/>
      <c r="BZD31" s="3160"/>
      <c r="BZE31" s="3160"/>
      <c r="BZF31" s="3160"/>
      <c r="BZG31" s="3160"/>
      <c r="BZH31" s="3160"/>
      <c r="BZI31" s="3160"/>
      <c r="BZJ31" s="3160"/>
      <c r="BZK31" s="3160"/>
      <c r="BZL31" s="3160"/>
      <c r="BZM31" s="3160"/>
      <c r="BZN31" s="3160"/>
      <c r="BZO31" s="3160"/>
      <c r="BZP31" s="3160"/>
      <c r="BZQ31" s="3160"/>
      <c r="BZR31" s="3160"/>
      <c r="BZS31" s="3160"/>
      <c r="BZT31" s="3160"/>
      <c r="BZU31" s="3160"/>
      <c r="BZV31" s="3160"/>
      <c r="BZW31" s="3160"/>
      <c r="BZX31" s="3160"/>
      <c r="BZY31" s="3160"/>
      <c r="BZZ31" s="3160"/>
      <c r="CAA31" s="3160"/>
      <c r="CAB31" s="3160"/>
      <c r="CAC31" s="3160"/>
      <c r="CAD31" s="3160"/>
      <c r="CAE31" s="3160"/>
      <c r="CAF31" s="3160"/>
      <c r="CAG31" s="3160"/>
      <c r="CAH31" s="3160"/>
      <c r="CAI31" s="3160"/>
      <c r="CAJ31" s="3160"/>
      <c r="CAK31" s="3160"/>
      <c r="CAL31" s="3160"/>
      <c r="CAM31" s="3160"/>
      <c r="CAN31" s="3160"/>
      <c r="CAO31" s="3160"/>
      <c r="CAP31" s="3160"/>
      <c r="CAQ31" s="3160"/>
      <c r="CAR31" s="3160"/>
      <c r="CAS31" s="3160"/>
      <c r="CAT31" s="3160"/>
      <c r="CAU31" s="3160"/>
      <c r="CAV31" s="3160"/>
      <c r="CAW31" s="3160"/>
      <c r="CAX31" s="3160"/>
      <c r="CAY31" s="3160"/>
      <c r="CAZ31" s="3160"/>
      <c r="CBA31" s="3160"/>
      <c r="CBB31" s="3160"/>
      <c r="CBC31" s="3160"/>
      <c r="CBD31" s="3160"/>
      <c r="CBE31" s="3160"/>
      <c r="CBF31" s="3160"/>
      <c r="CBG31" s="3160"/>
      <c r="CBH31" s="3160"/>
      <c r="CBI31" s="3160"/>
      <c r="CBJ31" s="3160"/>
      <c r="CBK31" s="3160"/>
      <c r="CBL31" s="3160"/>
      <c r="CBM31" s="3160"/>
      <c r="CBN31" s="3160"/>
      <c r="CBO31" s="3160"/>
      <c r="CBP31" s="3160"/>
      <c r="CBQ31" s="3160"/>
      <c r="CBR31" s="3160"/>
      <c r="CBS31" s="3160"/>
      <c r="CBT31" s="3160"/>
      <c r="CBU31" s="3160"/>
      <c r="CBV31" s="3160"/>
      <c r="CBW31" s="3160"/>
      <c r="CBX31" s="3160"/>
      <c r="CBY31" s="3160"/>
      <c r="CBZ31" s="3160"/>
      <c r="CCA31" s="3160"/>
      <c r="CCB31" s="3160"/>
      <c r="CCC31" s="3160"/>
      <c r="CCD31" s="3160"/>
      <c r="CCE31" s="3160"/>
      <c r="CCF31" s="3160"/>
      <c r="CCG31" s="3160"/>
      <c r="CCH31" s="3160"/>
      <c r="CCI31" s="3160"/>
      <c r="CCJ31" s="3160"/>
      <c r="CCK31" s="3160"/>
      <c r="CCL31" s="3160"/>
      <c r="CCM31" s="3160"/>
      <c r="CCN31" s="3160"/>
      <c r="CCO31" s="3160"/>
      <c r="CCP31" s="3160"/>
      <c r="CCQ31" s="3160"/>
      <c r="CCR31" s="3160"/>
      <c r="CCS31" s="3160"/>
      <c r="CCT31" s="3160"/>
      <c r="CCU31" s="3160"/>
      <c r="CCV31" s="3160"/>
      <c r="CCW31" s="3160"/>
      <c r="CCX31" s="3160"/>
      <c r="CCY31" s="3160"/>
      <c r="CCZ31" s="3160"/>
      <c r="CDA31" s="3160"/>
      <c r="CDB31" s="3160"/>
      <c r="CDC31" s="3160"/>
      <c r="CDD31" s="3160"/>
      <c r="CDE31" s="3160"/>
      <c r="CDF31" s="3160"/>
      <c r="CDG31" s="3160"/>
      <c r="CDH31" s="3160"/>
      <c r="CDI31" s="3160"/>
      <c r="CDJ31" s="3160"/>
      <c r="CDK31" s="3160"/>
      <c r="CDL31" s="3160"/>
      <c r="CDM31" s="3160"/>
      <c r="CDN31" s="3160"/>
      <c r="CDO31" s="3160"/>
      <c r="CDP31" s="3160"/>
      <c r="CDQ31" s="3160"/>
      <c r="CDR31" s="3160"/>
      <c r="CDS31" s="3160"/>
      <c r="CDT31" s="3160"/>
      <c r="CDU31" s="3160"/>
      <c r="CDV31" s="3160"/>
      <c r="CDW31" s="3160"/>
      <c r="CDX31" s="3160"/>
      <c r="CDY31" s="3160"/>
      <c r="CDZ31" s="3160"/>
      <c r="CEA31" s="3160"/>
      <c r="CEB31" s="3160"/>
      <c r="CEC31" s="3160"/>
      <c r="CED31" s="3160"/>
      <c r="CEE31" s="3160"/>
      <c r="CEF31" s="3160"/>
      <c r="CEG31" s="3160"/>
      <c r="CEH31" s="3160"/>
      <c r="CEI31" s="3160"/>
      <c r="CEJ31" s="3160"/>
      <c r="CEK31" s="3160"/>
      <c r="CEL31" s="3160"/>
      <c r="CEM31" s="3160"/>
      <c r="CEN31" s="3160"/>
      <c r="CEO31" s="3160"/>
      <c r="CEP31" s="3160"/>
      <c r="CEQ31" s="3160"/>
      <c r="CER31" s="3160"/>
      <c r="CES31" s="3160"/>
      <c r="CET31" s="3160"/>
      <c r="CEU31" s="3160"/>
      <c r="CEV31" s="3160"/>
      <c r="CEW31" s="3160"/>
      <c r="CEX31" s="3160"/>
      <c r="CEY31" s="3160"/>
      <c r="CEZ31" s="3160"/>
      <c r="CFA31" s="3160"/>
      <c r="CFB31" s="3160"/>
      <c r="CFC31" s="3160"/>
      <c r="CFD31" s="3160"/>
      <c r="CFE31" s="3160"/>
      <c r="CFF31" s="3160"/>
      <c r="CFG31" s="3160"/>
      <c r="CFH31" s="3160"/>
      <c r="CFI31" s="3160"/>
      <c r="CFJ31" s="3160"/>
      <c r="CFK31" s="3160"/>
      <c r="CFL31" s="3160"/>
      <c r="CFM31" s="3160"/>
      <c r="CFN31" s="3160"/>
      <c r="CFO31" s="3160"/>
      <c r="CFP31" s="3160"/>
      <c r="CFQ31" s="3160"/>
      <c r="CFR31" s="3160"/>
      <c r="CFS31" s="3160"/>
      <c r="CFT31" s="3160"/>
      <c r="CFU31" s="3160"/>
      <c r="CFV31" s="3160"/>
      <c r="CFW31" s="3160"/>
      <c r="CFX31" s="3160"/>
      <c r="CFY31" s="3160"/>
      <c r="CFZ31" s="3160"/>
      <c r="CGA31" s="3160"/>
      <c r="CGB31" s="3160"/>
      <c r="CGC31" s="3160"/>
      <c r="CGD31" s="3160"/>
      <c r="CGE31" s="3160"/>
      <c r="CGF31" s="3160"/>
      <c r="CGG31" s="3160"/>
      <c r="CGH31" s="3160"/>
      <c r="CGI31" s="3160"/>
      <c r="CGJ31" s="3160"/>
      <c r="CGK31" s="3160"/>
      <c r="CGL31" s="3160"/>
      <c r="CGM31" s="3160"/>
      <c r="CGN31" s="3160"/>
      <c r="CGO31" s="3160"/>
      <c r="CGP31" s="3160"/>
      <c r="CGQ31" s="3160"/>
      <c r="CGR31" s="3160"/>
      <c r="CGS31" s="3160"/>
      <c r="CGT31" s="3160"/>
      <c r="CGU31" s="3160"/>
      <c r="CGV31" s="3160"/>
      <c r="CGW31" s="3160"/>
      <c r="CGX31" s="3160"/>
      <c r="CGY31" s="3160"/>
      <c r="CGZ31" s="3160"/>
      <c r="CHA31" s="3160"/>
      <c r="CHB31" s="3160"/>
      <c r="CHC31" s="3160"/>
      <c r="CHD31" s="3160"/>
      <c r="CHE31" s="3160"/>
      <c r="CHF31" s="3160"/>
      <c r="CHG31" s="3160"/>
      <c r="CHH31" s="3160"/>
      <c r="CHI31" s="3160"/>
      <c r="CHJ31" s="3160"/>
      <c r="CHK31" s="3160"/>
      <c r="CHL31" s="3160"/>
      <c r="CHM31" s="3160"/>
      <c r="CHN31" s="3160"/>
      <c r="CHO31" s="3160"/>
      <c r="CHP31" s="3160"/>
      <c r="CHQ31" s="3160"/>
      <c r="CHR31" s="3160"/>
      <c r="CHS31" s="3160"/>
      <c r="CHT31" s="3160"/>
      <c r="CHU31" s="3160"/>
      <c r="CHV31" s="3160"/>
      <c r="CHW31" s="3160"/>
      <c r="CHX31" s="3160"/>
      <c r="CHY31" s="3160"/>
      <c r="CHZ31" s="3160"/>
      <c r="CIA31" s="3160"/>
      <c r="CIB31" s="3160"/>
      <c r="CIC31" s="3160"/>
      <c r="CID31" s="3160"/>
      <c r="CIE31" s="3160"/>
      <c r="CIF31" s="3160"/>
      <c r="CIG31" s="3160"/>
      <c r="CIH31" s="3160"/>
      <c r="CII31" s="3160"/>
      <c r="CIJ31" s="3160"/>
      <c r="CIK31" s="3160"/>
      <c r="CIL31" s="3160"/>
      <c r="CIM31" s="3160"/>
      <c r="CIN31" s="3160"/>
      <c r="CIO31" s="3160"/>
      <c r="CIP31" s="3160"/>
      <c r="CIQ31" s="3160"/>
      <c r="CIR31" s="3160"/>
      <c r="CIS31" s="3160"/>
      <c r="CIT31" s="3160"/>
      <c r="CIU31" s="3160"/>
      <c r="CIV31" s="3160"/>
      <c r="CIW31" s="3160"/>
      <c r="CIX31" s="3160"/>
      <c r="CIY31" s="3160"/>
      <c r="CIZ31" s="3160"/>
      <c r="CJA31" s="3160"/>
      <c r="CJB31" s="3160"/>
      <c r="CJC31" s="3160"/>
      <c r="CJD31" s="3160"/>
      <c r="CJE31" s="3160"/>
      <c r="CJF31" s="3160"/>
      <c r="CJG31" s="3160"/>
      <c r="CJH31" s="3160"/>
      <c r="CJI31" s="3160"/>
      <c r="CJJ31" s="3160"/>
      <c r="CJK31" s="3160"/>
      <c r="CJL31" s="3160"/>
      <c r="CJM31" s="3160"/>
      <c r="CJN31" s="3160"/>
      <c r="CJO31" s="3160"/>
      <c r="CJP31" s="3160"/>
      <c r="CJQ31" s="3160"/>
      <c r="CJR31" s="3160"/>
      <c r="CJS31" s="3160"/>
      <c r="CJT31" s="3160"/>
      <c r="CJU31" s="3160"/>
      <c r="CJV31" s="3160"/>
      <c r="CJW31" s="3160"/>
      <c r="CJX31" s="3160"/>
      <c r="CJY31" s="3160"/>
      <c r="CJZ31" s="3160"/>
      <c r="CKA31" s="3160"/>
      <c r="CKB31" s="3160"/>
      <c r="CKC31" s="3160"/>
      <c r="CKD31" s="3160"/>
      <c r="CKE31" s="3160"/>
      <c r="CKF31" s="3160"/>
      <c r="CKG31" s="3160"/>
      <c r="CKH31" s="3160"/>
      <c r="CKI31" s="3160"/>
      <c r="CKJ31" s="3160"/>
      <c r="CKK31" s="3160"/>
      <c r="CKL31" s="3160"/>
      <c r="CKM31" s="3160"/>
      <c r="CKN31" s="3160"/>
      <c r="CKO31" s="3160"/>
      <c r="CKP31" s="3160"/>
      <c r="CKQ31" s="3160"/>
      <c r="CKR31" s="3160"/>
      <c r="CKS31" s="3160"/>
      <c r="CKT31" s="3160"/>
      <c r="CKU31" s="3160"/>
      <c r="CKV31" s="3160"/>
      <c r="CKW31" s="3160"/>
      <c r="CKX31" s="3160"/>
      <c r="CKY31" s="3160"/>
      <c r="CKZ31" s="3160"/>
      <c r="CLA31" s="3160"/>
      <c r="CLB31" s="3160"/>
      <c r="CLC31" s="3160"/>
      <c r="CLD31" s="3160"/>
      <c r="CLE31" s="3160"/>
      <c r="CLF31" s="3160"/>
      <c r="CLG31" s="3160"/>
      <c r="CLH31" s="3160"/>
      <c r="CLI31" s="3160"/>
      <c r="CLJ31" s="3160"/>
      <c r="CLK31" s="3160"/>
      <c r="CLL31" s="3160"/>
      <c r="CLM31" s="3160"/>
      <c r="CLN31" s="3160"/>
      <c r="CLO31" s="3160"/>
      <c r="CLP31" s="3160"/>
      <c r="CLQ31" s="3160"/>
      <c r="CLR31" s="3160"/>
      <c r="CLS31" s="3160"/>
      <c r="CLT31" s="3160"/>
      <c r="CLU31" s="3160"/>
      <c r="CLV31" s="3160"/>
      <c r="CLW31" s="3160"/>
    </row>
    <row r="32" spans="1:2363" ht="16.5" customHeight="1" x14ac:dyDescent="0.25">
      <c r="A32" s="3868"/>
      <c r="B32" s="3875" t="s">
        <v>681</v>
      </c>
      <c r="C32" s="2987">
        <v>1</v>
      </c>
      <c r="D32" s="2604" t="s">
        <v>666</v>
      </c>
      <c r="E32" s="1803">
        <v>90</v>
      </c>
      <c r="F32" s="1799">
        <v>5379.27</v>
      </c>
      <c r="G32" s="1800">
        <f>F32/E32</f>
        <v>59.769666666666673</v>
      </c>
      <c r="H32" s="1801">
        <v>0</v>
      </c>
      <c r="I32" s="1799">
        <v>0</v>
      </c>
      <c r="J32" s="1799" t="e">
        <f>I32/H32</f>
        <v>#DIV/0!</v>
      </c>
      <c r="K32" s="1801">
        <v>0</v>
      </c>
      <c r="L32" s="1799">
        <v>0</v>
      </c>
      <c r="M32" s="1799">
        <v>0</v>
      </c>
      <c r="N32" s="1799">
        <f>F32+I32+L32</f>
        <v>5379.27</v>
      </c>
      <c r="O32" s="2282">
        <f>F32+I32</f>
        <v>5379.27</v>
      </c>
      <c r="P32" s="1842">
        <v>0</v>
      </c>
      <c r="Q32" s="3061">
        <v>1722500</v>
      </c>
      <c r="R32" s="1816">
        <v>47418758.789999999</v>
      </c>
      <c r="S32" s="3063">
        <v>231250</v>
      </c>
      <c r="T32" s="3126">
        <v>1093033.96</v>
      </c>
      <c r="U32" s="3064">
        <v>4403011.25</v>
      </c>
      <c r="V32" s="2619">
        <f>P32+Q32+R32+S32+T32+U32</f>
        <v>54868554</v>
      </c>
      <c r="W32" s="2094"/>
      <c r="X32" s="2094"/>
      <c r="Y32" s="3062">
        <v>0.25</v>
      </c>
      <c r="Z32" s="3196">
        <f>O32*6800*0.25</f>
        <v>9144759</v>
      </c>
      <c r="AA32" s="1894">
        <v>0</v>
      </c>
      <c r="AB32" s="1894">
        <v>0</v>
      </c>
      <c r="AC32" s="2082">
        <f t="shared" ref="AC32" si="53">AA32-AB32</f>
        <v>0</v>
      </c>
      <c r="AD32" s="1897">
        <v>0</v>
      </c>
      <c r="AE32" s="1897">
        <v>0</v>
      </c>
      <c r="AF32" s="1893">
        <v>0</v>
      </c>
      <c r="AG32" s="2870">
        <v>0</v>
      </c>
      <c r="AH32" s="1993">
        <f>AD32+AF32+AG32+AE32</f>
        <v>0</v>
      </c>
      <c r="AI32" s="1894">
        <v>0</v>
      </c>
      <c r="AJ32" s="1848">
        <v>0</v>
      </c>
      <c r="AK32" s="2453">
        <f t="shared" ref="AK32" si="54">AI32+AJ32</f>
        <v>0</v>
      </c>
      <c r="AL32" s="2518">
        <v>0</v>
      </c>
      <c r="AM32" s="2518">
        <v>0</v>
      </c>
      <c r="AN32" s="2697">
        <f>AL32-AM32</f>
        <v>0</v>
      </c>
      <c r="AO32" s="2161">
        <v>36798741.68</v>
      </c>
      <c r="AP32" s="2167">
        <v>1205150.3700000001</v>
      </c>
      <c r="AQ32" s="2173">
        <f>1232843.15+600000</f>
        <v>1832843.15</v>
      </c>
      <c r="AR32" s="2173">
        <v>2400000</v>
      </c>
      <c r="AS32" s="2158">
        <f>AO32+AQ32+AR32+AP32</f>
        <v>42236735.199999996</v>
      </c>
      <c r="AT32" s="2493">
        <v>37660535.219999999</v>
      </c>
      <c r="AU32" s="3043">
        <v>38201815.450000003</v>
      </c>
      <c r="AV32" s="2174">
        <v>1205150.3700000001</v>
      </c>
      <c r="AW32" s="2160">
        <f>AU32+AV32</f>
        <v>39406965.82</v>
      </c>
      <c r="AX32" s="2518">
        <v>9144759</v>
      </c>
      <c r="AY32" s="2518">
        <v>9144759</v>
      </c>
      <c r="AZ32" s="2697">
        <f>AX32-AY32</f>
        <v>0</v>
      </c>
      <c r="BA32" s="3090">
        <f>47418758.79+3046783.96</f>
        <v>50465542.75</v>
      </c>
      <c r="BB32" s="3094">
        <v>4403011.25</v>
      </c>
      <c r="BC32" s="3092">
        <f>1232843.15+600000</f>
        <v>1832843.15</v>
      </c>
      <c r="BD32" s="3092">
        <v>0</v>
      </c>
      <c r="BE32" s="3095">
        <f>+BA32+BB32+BC32+BD32</f>
        <v>56701397.149999999</v>
      </c>
      <c r="BF32" s="3193"/>
      <c r="BG32" s="3043">
        <f>8230283.1+35203946.05+3000000</f>
        <v>46434229.149999999</v>
      </c>
      <c r="BH32" s="2174">
        <v>8434324.8499999996</v>
      </c>
      <c r="BI32" s="2160">
        <f>BG32+BH32</f>
        <v>54868554</v>
      </c>
      <c r="BJ32" s="2610">
        <v>0</v>
      </c>
      <c r="BK32" s="2330">
        <v>0</v>
      </c>
      <c r="BL32" s="2611">
        <v>0</v>
      </c>
      <c r="BM32" s="2661">
        <v>0</v>
      </c>
      <c r="BN32" s="2101">
        <v>0</v>
      </c>
      <c r="BO32" s="2101">
        <v>0</v>
      </c>
      <c r="BP32" s="2101">
        <v>18200</v>
      </c>
      <c r="BQ32" s="3052">
        <f>BM32+BN32+BO32+BP32</f>
        <v>18200</v>
      </c>
      <c r="BR32" s="2659">
        <v>0</v>
      </c>
      <c r="BS32" s="2659">
        <v>18200</v>
      </c>
      <c r="BT32" s="3197">
        <f t="shared" ref="BT32:BT33" si="55">BR32+BS32</f>
        <v>18200</v>
      </c>
      <c r="BU32" s="3201"/>
      <c r="BV32" s="3066"/>
      <c r="BW32" s="3066"/>
      <c r="BX32" s="3066"/>
      <c r="BY32" s="3155"/>
      <c r="BZ32" s="3155"/>
      <c r="CA32" s="3155"/>
      <c r="CB32" s="3155"/>
      <c r="CC32" s="3155"/>
      <c r="CD32" s="3155"/>
      <c r="CE32" s="3155"/>
      <c r="CF32" s="3155"/>
      <c r="CG32" s="3155"/>
      <c r="CH32" s="1050"/>
      <c r="CI32" s="2858"/>
      <c r="CJ32" s="2858"/>
      <c r="CK32" s="2858"/>
      <c r="CL32" s="2858"/>
      <c r="CM32" s="2858"/>
      <c r="CN32" s="2858"/>
      <c r="CO32" s="2858"/>
      <c r="CP32" s="2858"/>
      <c r="CQ32" s="2858"/>
      <c r="CR32" s="2858"/>
      <c r="CS32" s="2858"/>
      <c r="CT32" s="2858"/>
      <c r="CU32" s="2858"/>
      <c r="CV32" s="2858"/>
      <c r="CW32" s="175"/>
      <c r="CX32" s="2858"/>
      <c r="CY32" s="2858"/>
      <c r="CZ32" s="2858"/>
      <c r="DA32" s="2858"/>
      <c r="DB32" s="2858"/>
      <c r="DC32" s="2858"/>
      <c r="DD32" s="2858"/>
      <c r="DE32" s="2858"/>
      <c r="DF32" s="2858"/>
      <c r="DG32" s="2858"/>
      <c r="DH32" s="2858"/>
      <c r="DI32" s="2858"/>
      <c r="DJ32" s="2858"/>
      <c r="DK32" s="2858"/>
      <c r="DL32" s="2858"/>
      <c r="DM32" s="2858"/>
      <c r="DN32" s="2858"/>
      <c r="DO32" s="2858"/>
      <c r="DP32" s="2858"/>
      <c r="DQ32" s="2858"/>
      <c r="DR32" s="2858"/>
      <c r="DS32" s="2858"/>
      <c r="DT32" s="2858"/>
      <c r="DU32" s="2858"/>
      <c r="DV32" s="2858"/>
      <c r="DW32" s="2858"/>
      <c r="DX32" s="2858"/>
      <c r="DY32" s="2858"/>
      <c r="DZ32" s="2858"/>
      <c r="EA32" s="2858"/>
      <c r="EB32" s="2858"/>
      <c r="EC32" s="2858"/>
      <c r="ED32" s="2858"/>
      <c r="EE32" s="2858"/>
      <c r="EF32" s="2858"/>
      <c r="EG32" s="2858"/>
      <c r="EH32" s="2858"/>
      <c r="EI32" s="2858"/>
      <c r="EJ32" s="2858"/>
      <c r="EK32" s="2858"/>
      <c r="EL32" s="2858"/>
      <c r="EM32" s="2858"/>
      <c r="EN32" s="2858"/>
      <c r="EO32" s="2858"/>
      <c r="EP32" s="2858"/>
      <c r="EQ32" s="2858"/>
      <c r="ER32" s="2858"/>
      <c r="ES32" s="2858"/>
      <c r="ET32" s="2858"/>
      <c r="EU32" s="2858"/>
      <c r="EV32" s="2858"/>
      <c r="EW32" s="2858"/>
      <c r="EX32" s="2858"/>
      <c r="EY32" s="2858"/>
      <c r="EZ32" s="2858"/>
      <c r="FA32" s="2858"/>
      <c r="FB32" s="2858"/>
      <c r="FC32" s="2858"/>
      <c r="FD32" s="2858"/>
      <c r="FE32" s="2858"/>
      <c r="FF32" s="2858"/>
      <c r="FG32" s="2858"/>
      <c r="FH32" s="2858"/>
      <c r="FI32" s="2858"/>
      <c r="FJ32" s="2858"/>
      <c r="FK32" s="2858"/>
      <c r="FL32" s="2858"/>
      <c r="FM32" s="2858"/>
      <c r="FN32" s="2858"/>
      <c r="FO32" s="2858"/>
      <c r="FP32" s="2858"/>
      <c r="FQ32" s="2858"/>
      <c r="FR32" s="2858"/>
      <c r="FS32" s="2858"/>
      <c r="FT32" s="2858"/>
      <c r="FU32" s="2858"/>
      <c r="FV32" s="2858"/>
      <c r="FW32" s="2858"/>
      <c r="FX32" s="2858"/>
      <c r="FY32" s="2858"/>
      <c r="FZ32" s="2858"/>
      <c r="GA32" s="2858"/>
      <c r="GB32" s="2858"/>
      <c r="GC32" s="2858"/>
      <c r="GD32" s="2858"/>
      <c r="GE32" s="2858"/>
      <c r="GF32" s="2858"/>
      <c r="GG32" s="2858"/>
      <c r="GH32" s="2858"/>
      <c r="GI32" s="2858"/>
      <c r="GJ32" s="2858"/>
      <c r="GK32" s="2858"/>
      <c r="GL32" s="2858"/>
      <c r="GM32" s="2858"/>
      <c r="GN32" s="2858"/>
      <c r="GO32" s="2858"/>
      <c r="GP32" s="2858"/>
      <c r="GQ32" s="2858"/>
      <c r="GR32" s="2858"/>
      <c r="GS32" s="2858"/>
      <c r="GT32" s="2858"/>
      <c r="GU32" s="2858"/>
      <c r="GV32" s="2858"/>
      <c r="GW32" s="2858"/>
      <c r="GX32" s="2858"/>
      <c r="GY32" s="2858"/>
      <c r="GZ32" s="2858"/>
      <c r="HA32" s="2858"/>
      <c r="HB32" s="2858"/>
      <c r="HC32" s="2858"/>
      <c r="HD32" s="2858"/>
      <c r="HE32" s="2858"/>
      <c r="HF32" s="2858"/>
      <c r="HG32" s="2858"/>
      <c r="HH32" s="2858"/>
      <c r="HI32" s="2858"/>
      <c r="HJ32" s="2858"/>
      <c r="HK32" s="2858"/>
      <c r="HL32" s="2858"/>
      <c r="HM32" s="2858"/>
      <c r="HN32" s="2858"/>
      <c r="HO32" s="2858"/>
      <c r="HP32" s="2858"/>
      <c r="HQ32" s="2858"/>
      <c r="HR32" s="2858"/>
      <c r="HS32" s="2858"/>
      <c r="HT32" s="2858"/>
      <c r="HU32" s="2858"/>
      <c r="HV32" s="2858"/>
      <c r="HW32" s="2858"/>
      <c r="HX32" s="2858"/>
      <c r="HY32" s="2858"/>
      <c r="HZ32" s="2858"/>
      <c r="IA32" s="2858"/>
      <c r="IB32" s="2858"/>
      <c r="IC32" s="2858"/>
      <c r="ID32" s="2858"/>
      <c r="IE32" s="2858"/>
      <c r="IF32" s="2858"/>
      <c r="IG32" s="2858"/>
      <c r="IH32" s="2858"/>
      <c r="II32" s="2858"/>
      <c r="IJ32" s="2858"/>
      <c r="IK32" s="2858"/>
      <c r="IL32" s="2858"/>
      <c r="IM32" s="2858"/>
      <c r="IN32" s="2858"/>
      <c r="IO32" s="2858"/>
      <c r="IP32" s="2858"/>
      <c r="IQ32" s="2858"/>
      <c r="IR32" s="2858"/>
      <c r="IS32" s="2858"/>
      <c r="IT32" s="2858"/>
      <c r="IU32" s="2858"/>
      <c r="IV32" s="2858"/>
      <c r="IW32" s="2858"/>
      <c r="IX32" s="2858"/>
      <c r="IY32" s="2858"/>
      <c r="IZ32" s="2858"/>
      <c r="JA32" s="2858"/>
      <c r="JB32" s="2858"/>
      <c r="JC32" s="2858"/>
      <c r="JD32" s="2858"/>
      <c r="JE32" s="2858"/>
      <c r="JF32" s="2858"/>
      <c r="JG32" s="2858"/>
      <c r="JH32" s="2858"/>
      <c r="JI32" s="2858"/>
      <c r="JJ32" s="2858"/>
      <c r="JK32" s="2858"/>
      <c r="JL32" s="2858"/>
      <c r="JM32" s="2858"/>
      <c r="JN32" s="2858"/>
      <c r="JO32" s="2858"/>
      <c r="JP32" s="2858"/>
      <c r="JQ32" s="2858"/>
      <c r="JR32" s="2858"/>
      <c r="JS32" s="2858"/>
      <c r="JT32" s="2858"/>
      <c r="JU32" s="2858"/>
      <c r="JV32" s="2858"/>
      <c r="JW32" s="2858"/>
      <c r="JX32" s="2858"/>
      <c r="JY32" s="2858"/>
      <c r="JZ32" s="2858"/>
      <c r="KA32" s="2858"/>
      <c r="KB32" s="2858"/>
      <c r="KC32" s="2858"/>
      <c r="KD32" s="2858"/>
      <c r="KE32" s="2858"/>
      <c r="KF32" s="2858"/>
      <c r="KG32" s="2858"/>
      <c r="KH32" s="2858"/>
      <c r="KI32" s="2858"/>
      <c r="KJ32" s="2858"/>
      <c r="KK32" s="2858"/>
      <c r="KL32" s="2858"/>
      <c r="KM32" s="2858"/>
      <c r="KN32" s="2858"/>
      <c r="KO32" s="2858"/>
      <c r="KP32" s="2858"/>
      <c r="KQ32" s="2858"/>
      <c r="KR32" s="2858"/>
      <c r="KS32" s="2858"/>
      <c r="KT32" s="2858"/>
      <c r="KU32" s="2858"/>
      <c r="KV32" s="2858"/>
      <c r="KW32" s="2858"/>
      <c r="KX32" s="2858"/>
      <c r="KY32" s="2858"/>
      <c r="KZ32" s="2858"/>
      <c r="LA32" s="2858"/>
      <c r="LB32" s="2858"/>
      <c r="LC32" s="2858"/>
      <c r="LD32" s="2858"/>
      <c r="LE32" s="2858"/>
      <c r="LF32" s="2858"/>
      <c r="LG32" s="2858"/>
      <c r="LH32" s="2858"/>
      <c r="LI32" s="2858"/>
      <c r="LJ32" s="2858"/>
      <c r="LK32" s="2858"/>
      <c r="LL32" s="2858"/>
      <c r="LM32" s="2858"/>
      <c r="LN32" s="2858"/>
      <c r="LO32" s="2858"/>
      <c r="LP32" s="2858"/>
      <c r="LQ32" s="2858"/>
      <c r="LR32" s="2858"/>
      <c r="LS32" s="2858"/>
      <c r="LT32" s="2858"/>
      <c r="LU32" s="2858"/>
      <c r="LV32" s="2858"/>
      <c r="LW32" s="2858"/>
      <c r="LX32" s="2858"/>
      <c r="LY32" s="2858"/>
      <c r="LZ32" s="2858"/>
      <c r="MA32" s="2858"/>
      <c r="MB32" s="2858"/>
      <c r="MC32" s="2858"/>
      <c r="MD32" s="2858"/>
      <c r="ME32" s="2858"/>
      <c r="MF32" s="2858"/>
      <c r="MG32" s="2858"/>
      <c r="MH32" s="2858"/>
      <c r="MI32" s="2858"/>
      <c r="MJ32" s="2858"/>
      <c r="MK32" s="2858"/>
      <c r="ML32" s="2858"/>
      <c r="MM32" s="2858"/>
      <c r="MN32" s="2858"/>
      <c r="MO32" s="2858"/>
      <c r="MP32" s="2858"/>
      <c r="MQ32" s="2858"/>
      <c r="MR32" s="2858"/>
      <c r="MS32" s="2858"/>
      <c r="MT32" s="2858"/>
      <c r="MU32" s="2858"/>
      <c r="MV32" s="2858"/>
      <c r="MW32" s="2858"/>
      <c r="MX32" s="2858"/>
      <c r="MY32" s="2858"/>
      <c r="MZ32" s="2858"/>
      <c r="NA32" s="2858"/>
      <c r="NB32" s="2858"/>
      <c r="NC32" s="2858"/>
      <c r="ND32" s="2858"/>
      <c r="NE32" s="2858"/>
      <c r="NF32" s="2858"/>
      <c r="NG32" s="2858"/>
      <c r="NH32" s="2858"/>
      <c r="NI32" s="2858"/>
      <c r="NJ32" s="2858"/>
      <c r="NK32" s="2858"/>
      <c r="NL32" s="2858"/>
      <c r="NM32" s="2858"/>
      <c r="NN32" s="2858"/>
      <c r="NO32" s="2858"/>
      <c r="NP32" s="2858"/>
      <c r="NQ32" s="2858"/>
      <c r="NR32" s="2858"/>
      <c r="NS32" s="2858"/>
      <c r="NT32" s="2858"/>
      <c r="NU32" s="2858"/>
      <c r="NV32" s="2858"/>
      <c r="NW32" s="2858"/>
      <c r="NX32" s="2858"/>
      <c r="NY32" s="2858"/>
      <c r="NZ32" s="2858"/>
      <c r="OA32" s="2858"/>
      <c r="OB32" s="2858"/>
      <c r="OC32" s="2858"/>
      <c r="OD32" s="2858"/>
      <c r="OE32" s="2858"/>
      <c r="OF32" s="2858"/>
      <c r="OG32" s="2858"/>
      <c r="OH32" s="2858"/>
      <c r="OI32" s="2858"/>
      <c r="OJ32" s="2858"/>
      <c r="OK32" s="2858"/>
      <c r="OL32" s="2858"/>
      <c r="OM32" s="2858"/>
      <c r="ON32" s="2858"/>
      <c r="OO32" s="2858"/>
      <c r="OP32" s="2858"/>
      <c r="OQ32" s="2858"/>
      <c r="OR32" s="2858"/>
      <c r="OS32" s="2858"/>
      <c r="OT32" s="2858"/>
      <c r="OU32" s="2858"/>
      <c r="OV32" s="2858"/>
      <c r="OW32" s="2858"/>
      <c r="OX32" s="2858"/>
      <c r="OY32" s="2858"/>
      <c r="OZ32" s="2858"/>
      <c r="PA32" s="2858"/>
      <c r="PB32" s="2858"/>
      <c r="PC32" s="2858"/>
      <c r="PD32" s="2858"/>
      <c r="PE32" s="2858"/>
      <c r="PF32" s="2858"/>
      <c r="PG32" s="2858"/>
      <c r="PH32" s="2858"/>
      <c r="PI32" s="2858"/>
      <c r="PJ32" s="2858"/>
      <c r="PK32" s="2858"/>
      <c r="PL32" s="2858"/>
      <c r="PM32" s="2858"/>
      <c r="PN32" s="2858"/>
      <c r="PO32" s="2858"/>
      <c r="PP32" s="2858"/>
      <c r="PQ32" s="2858"/>
      <c r="PR32" s="2858"/>
      <c r="PS32" s="2858"/>
      <c r="PT32" s="2858"/>
      <c r="PU32" s="2858"/>
      <c r="PV32" s="2858"/>
      <c r="PW32" s="2858"/>
      <c r="PX32" s="2858"/>
      <c r="PY32" s="2858"/>
      <c r="PZ32" s="2858"/>
      <c r="QA32" s="2858"/>
      <c r="QB32" s="2858"/>
      <c r="QC32" s="2858"/>
      <c r="QD32" s="2858"/>
      <c r="QE32" s="2858"/>
      <c r="QF32" s="2858"/>
      <c r="QG32" s="2858"/>
      <c r="QH32" s="2858"/>
      <c r="QI32" s="2858"/>
      <c r="QJ32" s="2858"/>
      <c r="QK32" s="2858"/>
      <c r="QL32" s="2858"/>
      <c r="QM32" s="2858"/>
      <c r="QN32" s="2858"/>
      <c r="QO32" s="2858"/>
      <c r="QP32" s="2858"/>
      <c r="QQ32" s="2858"/>
      <c r="QR32" s="2858"/>
      <c r="QS32" s="2858"/>
      <c r="QT32" s="2858"/>
      <c r="QU32" s="2858"/>
      <c r="QV32" s="2858"/>
      <c r="QW32" s="2858"/>
      <c r="QX32" s="2858"/>
      <c r="QY32" s="2858"/>
      <c r="QZ32" s="2858"/>
      <c r="RA32" s="2858"/>
      <c r="RB32" s="2858"/>
      <c r="RC32" s="2858"/>
      <c r="RD32" s="2858"/>
      <c r="RE32" s="2858"/>
      <c r="RF32" s="2858"/>
      <c r="RG32" s="2858"/>
      <c r="RH32" s="2858"/>
      <c r="RI32" s="2858"/>
      <c r="RJ32" s="2858"/>
      <c r="RK32" s="2858"/>
      <c r="RL32" s="2858"/>
      <c r="RM32" s="2858"/>
      <c r="RN32" s="2858"/>
      <c r="RO32" s="2858"/>
      <c r="RP32" s="2858"/>
      <c r="RQ32" s="2858"/>
      <c r="RR32" s="2858"/>
      <c r="RS32" s="2858"/>
      <c r="RT32" s="2858"/>
      <c r="RU32" s="2858"/>
      <c r="RV32" s="2858"/>
      <c r="RW32" s="2858"/>
      <c r="RX32" s="2858"/>
      <c r="RY32" s="2858"/>
      <c r="RZ32" s="2858"/>
      <c r="SA32" s="2858"/>
      <c r="SB32" s="2858"/>
      <c r="SC32" s="2858"/>
      <c r="SD32" s="2858"/>
      <c r="SE32" s="2858"/>
      <c r="SF32" s="2858"/>
      <c r="SG32" s="2858"/>
      <c r="SH32" s="2858"/>
      <c r="SI32" s="2858"/>
      <c r="SJ32" s="2858"/>
      <c r="SK32" s="2858"/>
      <c r="SL32" s="2858"/>
      <c r="SM32" s="2858"/>
      <c r="SN32" s="2858"/>
      <c r="SO32" s="2858"/>
      <c r="SP32" s="2858"/>
      <c r="SQ32" s="2858"/>
      <c r="SR32" s="2858"/>
      <c r="SS32" s="2858"/>
      <c r="ST32" s="2858"/>
      <c r="SU32" s="2858"/>
      <c r="SV32" s="2858"/>
      <c r="SW32" s="2858"/>
      <c r="SX32" s="2858"/>
      <c r="SY32" s="2858"/>
      <c r="SZ32" s="2858"/>
      <c r="TA32" s="2858"/>
      <c r="TB32" s="2858"/>
      <c r="TC32" s="2858"/>
      <c r="TD32" s="2858"/>
      <c r="TE32" s="2858"/>
      <c r="TF32" s="2858"/>
      <c r="TG32" s="2858"/>
      <c r="TH32" s="2858"/>
      <c r="TI32" s="2858"/>
      <c r="TJ32" s="2858"/>
      <c r="TK32" s="2858"/>
      <c r="TL32" s="2858"/>
      <c r="TM32" s="2858"/>
      <c r="TN32" s="2858"/>
      <c r="TO32" s="2858"/>
      <c r="TP32" s="2858"/>
      <c r="TQ32" s="2858"/>
      <c r="TR32" s="2858"/>
      <c r="TS32" s="2858"/>
      <c r="TT32" s="2858"/>
      <c r="TU32" s="3937"/>
      <c r="TV32" s="3937"/>
      <c r="TW32" s="3937"/>
      <c r="TX32" s="3937"/>
      <c r="TY32" s="3937"/>
      <c r="TZ32" s="3937"/>
      <c r="UA32" s="3937"/>
      <c r="UB32" s="3937"/>
      <c r="UC32" s="3937"/>
      <c r="UD32" s="3937"/>
      <c r="UE32" s="3937"/>
      <c r="UF32" s="3937"/>
      <c r="UG32" s="3937"/>
      <c r="UH32" s="3937"/>
      <c r="UI32" s="3937"/>
      <c r="UJ32" s="3937"/>
      <c r="UK32" s="3937"/>
      <c r="UL32" s="3937"/>
      <c r="UM32" s="3937"/>
      <c r="UN32" s="3937"/>
      <c r="UO32" s="3937"/>
      <c r="UP32" s="2858"/>
      <c r="UQ32" s="2858"/>
      <c r="UR32" s="2858"/>
      <c r="US32" s="2858"/>
      <c r="UT32" s="2858"/>
      <c r="UU32" s="2858"/>
      <c r="UV32" s="2858"/>
      <c r="UW32" s="2858"/>
      <c r="UX32" s="2858"/>
      <c r="UY32" s="2858"/>
      <c r="UZ32" s="2858"/>
      <c r="VA32" s="2858"/>
      <c r="VB32" s="2858"/>
      <c r="VC32" s="2858"/>
      <c r="VD32" s="2858"/>
      <c r="VE32" s="2858"/>
      <c r="VF32" s="2858"/>
      <c r="VG32" s="2858"/>
      <c r="VH32" s="2858"/>
      <c r="VI32" s="2858"/>
      <c r="VJ32" s="2858"/>
      <c r="VK32" s="2858"/>
      <c r="VL32" s="2858"/>
      <c r="VM32" s="2858"/>
      <c r="VN32" s="2858"/>
      <c r="VO32" s="2858"/>
      <c r="VP32" s="2858"/>
      <c r="VQ32" s="2858"/>
      <c r="VR32" s="2858"/>
      <c r="VS32" s="2858"/>
      <c r="VT32" s="2858"/>
      <c r="VU32" s="2858"/>
      <c r="VV32" s="2858"/>
      <c r="VW32" s="2858"/>
      <c r="VX32" s="2858"/>
      <c r="VY32" s="2858"/>
      <c r="VZ32" s="2858"/>
      <c r="WA32" s="2858"/>
      <c r="WB32" s="2858"/>
      <c r="WC32" s="2858"/>
      <c r="WD32" s="2858"/>
      <c r="WE32" s="2858"/>
      <c r="WF32" s="2858"/>
      <c r="WG32" s="2858"/>
      <c r="WH32" s="2858"/>
      <c r="WI32" s="2858"/>
      <c r="WJ32" s="2858"/>
      <c r="WK32" s="2858"/>
      <c r="WL32" s="2858"/>
      <c r="WM32" s="2858"/>
      <c r="WN32" s="2858"/>
      <c r="WO32" s="2858"/>
      <c r="WP32" s="2858"/>
      <c r="WQ32" s="2858"/>
      <c r="WR32" s="2858"/>
      <c r="WS32" s="2858"/>
      <c r="WT32" s="2858"/>
      <c r="WU32" s="2858"/>
      <c r="WV32" s="2858"/>
      <c r="WW32" s="2858"/>
      <c r="WX32" s="2858"/>
      <c r="WY32" s="2858"/>
      <c r="WZ32" s="2858"/>
      <c r="XA32" s="2858"/>
      <c r="XB32" s="2858"/>
      <c r="XC32" s="2858"/>
      <c r="XD32" s="2858"/>
      <c r="XE32" s="2858"/>
      <c r="XF32" s="2858"/>
      <c r="XG32" s="2858"/>
      <c r="XH32" s="2858"/>
      <c r="XI32" s="2858"/>
      <c r="XJ32" s="2858"/>
      <c r="XK32" s="2858"/>
      <c r="XL32" s="2858"/>
      <c r="XM32" s="2858"/>
      <c r="XN32" s="2858"/>
      <c r="XO32" s="2858"/>
      <c r="XP32" s="2858"/>
      <c r="XQ32" s="2858"/>
      <c r="XR32" s="2858"/>
      <c r="XS32" s="2858"/>
      <c r="XT32" s="2858"/>
      <c r="XU32" s="2858"/>
      <c r="XV32" s="2858"/>
      <c r="XW32" s="2858"/>
      <c r="XX32" s="2858"/>
      <c r="XY32" s="2858"/>
      <c r="XZ32" s="2858"/>
      <c r="YA32" s="2858"/>
      <c r="YB32" s="2858"/>
      <c r="YC32" s="2858"/>
      <c r="YD32" s="2858"/>
      <c r="YE32" s="2858"/>
      <c r="YF32" s="2858"/>
      <c r="YG32" s="2858"/>
      <c r="YH32" s="2858"/>
      <c r="YI32" s="2858"/>
      <c r="YJ32" s="2858"/>
      <c r="YK32" s="2858"/>
      <c r="YL32" s="2858"/>
      <c r="YM32" s="2858"/>
      <c r="YN32" s="2858"/>
      <c r="YO32" s="2858"/>
      <c r="YP32" s="2858"/>
      <c r="YQ32" s="2858"/>
      <c r="YR32" s="2858"/>
      <c r="YS32" s="2858"/>
      <c r="YT32" s="2858"/>
      <c r="YU32" s="2858"/>
      <c r="YV32" s="2858"/>
      <c r="YW32" s="2858"/>
      <c r="YX32" s="2858"/>
      <c r="YY32" s="2858"/>
      <c r="YZ32" s="2858"/>
      <c r="ZA32" s="2858"/>
      <c r="ZB32" s="2858"/>
      <c r="ZC32" s="2858"/>
      <c r="ZD32" s="2858"/>
      <c r="ZE32" s="2858"/>
      <c r="ZF32" s="2858"/>
      <c r="ZG32" s="2858"/>
      <c r="ZH32" s="2858"/>
      <c r="ZI32" s="2858"/>
      <c r="ZJ32" s="2858"/>
      <c r="ZK32" s="2858"/>
      <c r="ZL32" s="2858"/>
      <c r="ZM32" s="2858"/>
      <c r="ZN32" s="2858"/>
      <c r="ZO32" s="2858"/>
      <c r="ZP32" s="2858"/>
      <c r="ZQ32" s="2858"/>
      <c r="ZR32" s="2858"/>
      <c r="ZS32" s="2858"/>
      <c r="ZT32" s="2858"/>
      <c r="ZU32" s="2858"/>
      <c r="ZV32" s="2858"/>
      <c r="ZW32" s="2858"/>
      <c r="ZX32" s="2858"/>
      <c r="ZY32" s="2858"/>
      <c r="ZZ32" s="2858"/>
      <c r="AAA32" s="2858"/>
      <c r="AAB32" s="2858"/>
      <c r="AAC32" s="2858"/>
      <c r="AAD32" s="2858"/>
      <c r="AAE32" s="2858"/>
      <c r="AAF32" s="2858"/>
      <c r="AAG32" s="2858"/>
      <c r="AAH32" s="2858"/>
      <c r="AAI32" s="2858"/>
      <c r="AAJ32" s="2858"/>
      <c r="AAK32" s="2858"/>
      <c r="AAL32" s="2858"/>
      <c r="AAM32" s="2858"/>
      <c r="AAN32" s="2858"/>
      <c r="AAO32" s="2858"/>
      <c r="AAP32" s="2858"/>
      <c r="AAQ32" s="2858"/>
      <c r="AAR32" s="2858"/>
      <c r="AAS32" s="2858"/>
      <c r="AAT32" s="2858"/>
      <c r="AAU32" s="2858"/>
      <c r="AAV32" s="2858"/>
      <c r="AAW32" s="2858"/>
      <c r="AAX32" s="2858"/>
      <c r="AAY32" s="2858"/>
      <c r="AAZ32" s="2858"/>
      <c r="ABA32" s="2858"/>
      <c r="ABB32" s="2858"/>
      <c r="ABC32" s="2858"/>
      <c r="ABD32" s="2858"/>
      <c r="ABE32" s="2858"/>
      <c r="ABF32" s="2858"/>
      <c r="ABG32" s="2858"/>
      <c r="ABH32" s="2858"/>
      <c r="ABI32" s="2858"/>
      <c r="ABJ32" s="2858"/>
      <c r="ABK32" s="2858"/>
      <c r="ABL32" s="2858"/>
      <c r="ABM32" s="2858"/>
      <c r="ABN32" s="2858"/>
      <c r="ABO32" s="2858"/>
      <c r="ABP32" s="2858"/>
      <c r="ABQ32" s="2858"/>
      <c r="ABR32" s="2858"/>
      <c r="ABS32" s="2858"/>
      <c r="ABT32" s="2858"/>
      <c r="ABU32" s="2858"/>
      <c r="ABV32" s="2858"/>
      <c r="ABW32" s="2858"/>
      <c r="ABX32" s="2858"/>
      <c r="ABY32" s="2858"/>
      <c r="ABZ32" s="2858"/>
      <c r="ACA32" s="2858"/>
      <c r="ACB32" s="2858"/>
      <c r="ACC32" s="2858"/>
      <c r="ACD32" s="2858"/>
      <c r="ACE32" s="2858"/>
      <c r="ACF32" s="2858"/>
      <c r="ACG32" s="2858"/>
      <c r="ACH32" s="2858"/>
      <c r="ACI32" s="2858"/>
      <c r="ACJ32" s="2858"/>
      <c r="ACK32" s="2858"/>
      <c r="ACL32" s="2858"/>
      <c r="ACM32" s="2858"/>
      <c r="ACN32" s="2858"/>
      <c r="ACO32" s="2858"/>
      <c r="ACP32" s="2858"/>
      <c r="ACQ32" s="2858"/>
      <c r="ACR32" s="2858"/>
      <c r="ACS32" s="2858"/>
      <c r="ACT32" s="2858"/>
      <c r="ACU32" s="2858"/>
      <c r="ACV32" s="2858"/>
      <c r="ACW32" s="2858"/>
      <c r="ACX32" s="2858"/>
      <c r="ACY32" s="2858"/>
      <c r="ACZ32" s="2858"/>
      <c r="ADA32" s="2858"/>
      <c r="ADB32" s="2858"/>
      <c r="ADC32" s="2858"/>
      <c r="ADD32" s="2858"/>
      <c r="ADE32" s="2858"/>
      <c r="ADF32" s="2858"/>
      <c r="ADG32" s="2858"/>
      <c r="ADH32" s="2858"/>
      <c r="ADI32" s="2858"/>
      <c r="ADJ32" s="2858"/>
      <c r="ADK32" s="2858"/>
      <c r="ADL32" s="2858"/>
      <c r="ADM32" s="2858"/>
      <c r="ADN32" s="2858"/>
      <c r="ADO32" s="2858"/>
      <c r="ADP32" s="2858"/>
      <c r="ADQ32" s="2858"/>
      <c r="ADR32" s="2858"/>
      <c r="ADS32" s="2858"/>
      <c r="ADT32" s="2858"/>
      <c r="ADU32" s="2858"/>
      <c r="ADV32" s="2858"/>
      <c r="ADW32" s="2858"/>
      <c r="ADX32" s="2858"/>
      <c r="ADY32" s="2858"/>
      <c r="ADZ32" s="2858"/>
      <c r="AEA32" s="2858"/>
      <c r="AEB32" s="2858"/>
      <c r="AEC32" s="2858"/>
      <c r="AED32" s="2858"/>
      <c r="AEE32" s="2858"/>
      <c r="AEF32" s="2858"/>
      <c r="AEG32" s="2858"/>
      <c r="AEH32" s="2858"/>
      <c r="AEI32" s="2858"/>
      <c r="AEJ32" s="2858"/>
      <c r="AEK32" s="2858"/>
      <c r="AEL32" s="2858"/>
      <c r="AEM32" s="2858"/>
      <c r="AEN32" s="2858"/>
      <c r="AEO32" s="2858"/>
      <c r="AEP32" s="2858"/>
      <c r="AEQ32" s="2858"/>
      <c r="AER32" s="2858"/>
      <c r="AES32" s="2858"/>
      <c r="AET32" s="2858"/>
      <c r="AEU32" s="2858"/>
      <c r="AEV32" s="2858"/>
      <c r="AEW32" s="2858"/>
      <c r="AEX32" s="2858"/>
      <c r="AEY32" s="2858"/>
      <c r="AEZ32" s="2858"/>
      <c r="AFA32" s="2858"/>
      <c r="AFB32" s="2858"/>
      <c r="AFC32" s="2858"/>
      <c r="AFD32" s="2858"/>
      <c r="AFE32" s="2858"/>
      <c r="AFF32" s="2858"/>
      <c r="AFG32" s="2858"/>
      <c r="AFH32" s="2858"/>
      <c r="AFI32" s="2858"/>
      <c r="AFJ32" s="2858"/>
      <c r="AFK32" s="2858"/>
      <c r="AFL32" s="2858"/>
      <c r="AFM32" s="2858"/>
      <c r="AFN32" s="2858"/>
      <c r="AFO32" s="2858"/>
      <c r="AFP32" s="2858"/>
      <c r="AFQ32" s="2858"/>
      <c r="AFR32" s="2858"/>
      <c r="AFS32" s="2858"/>
      <c r="AFT32" s="2858"/>
      <c r="AFU32" s="2858"/>
      <c r="AFV32" s="2858"/>
      <c r="AFW32" s="2858"/>
      <c r="AFX32" s="2858"/>
      <c r="AFY32" s="2858"/>
      <c r="AFZ32" s="2858"/>
      <c r="AGA32" s="2858"/>
      <c r="AGB32" s="2858"/>
      <c r="AGC32" s="2858"/>
      <c r="AGD32" s="2858"/>
      <c r="AGE32" s="2858"/>
      <c r="AGF32" s="2858"/>
      <c r="AGG32" s="2858"/>
      <c r="AGH32" s="2858"/>
      <c r="AGI32" s="2858"/>
      <c r="AGJ32" s="2858"/>
      <c r="AGK32" s="2858"/>
      <c r="AGL32" s="2858"/>
      <c r="AGM32" s="2858"/>
      <c r="AGN32" s="2858"/>
      <c r="AGO32" s="2858"/>
      <c r="AGP32" s="2858"/>
      <c r="AGQ32" s="2858"/>
      <c r="AGR32" s="2858"/>
      <c r="AGS32" s="2858"/>
      <c r="AGT32" s="2858"/>
      <c r="AGU32" s="2858"/>
      <c r="AGV32" s="2858"/>
      <c r="AGW32" s="2858"/>
      <c r="AGX32" s="2858"/>
      <c r="AGY32" s="2858"/>
      <c r="AGZ32" s="2858"/>
      <c r="AHA32" s="2858"/>
      <c r="AHB32" s="2858"/>
      <c r="AHC32" s="2858"/>
      <c r="AHD32" s="2858"/>
      <c r="AHE32" s="2858"/>
      <c r="AHF32" s="2858"/>
      <c r="AHG32" s="2858"/>
      <c r="AHH32" s="2858"/>
      <c r="AHI32" s="2858"/>
      <c r="AHJ32" s="2858"/>
      <c r="AHK32" s="2858"/>
      <c r="AHL32" s="2858"/>
      <c r="AHM32" s="2858"/>
      <c r="AHN32" s="2858"/>
      <c r="AHO32" s="2858"/>
      <c r="AHP32" s="2858"/>
      <c r="AHQ32" s="2858"/>
      <c r="AHR32" s="2858"/>
      <c r="AHS32" s="2858"/>
      <c r="AHT32" s="2858"/>
      <c r="AHU32" s="2858"/>
      <c r="AHV32" s="2858"/>
      <c r="AHW32" s="2858"/>
      <c r="AHX32" s="2858"/>
      <c r="AHY32" s="2858"/>
      <c r="AHZ32" s="2858"/>
      <c r="AIA32" s="2858"/>
      <c r="AIB32" s="2858"/>
      <c r="AIC32" s="2858"/>
      <c r="AID32" s="2858"/>
      <c r="AIE32" s="2858"/>
      <c r="AIF32" s="2858"/>
      <c r="AIG32" s="2858"/>
      <c r="AIH32" s="2858"/>
      <c r="AII32" s="2858"/>
      <c r="AIJ32" s="2858"/>
      <c r="AIK32" s="2858"/>
      <c r="AIL32" s="2858"/>
      <c r="AIM32" s="2858"/>
      <c r="AIN32" s="2858"/>
      <c r="AIO32" s="2858"/>
      <c r="AIP32" s="2858"/>
      <c r="AIQ32" s="2858"/>
      <c r="AIR32" s="2858"/>
      <c r="AIS32" s="2858"/>
      <c r="AIT32" s="2858"/>
      <c r="AIU32" s="2858"/>
      <c r="AIV32" s="2858"/>
      <c r="AIW32" s="2858"/>
      <c r="AIX32" s="2858"/>
      <c r="AIY32" s="2858"/>
      <c r="AIZ32" s="2858"/>
      <c r="AJA32" s="2858"/>
      <c r="AJB32" s="2858"/>
      <c r="AJC32" s="2858"/>
      <c r="AJD32" s="2858"/>
      <c r="AJE32" s="2858"/>
      <c r="AJF32" s="2858"/>
      <c r="AJG32" s="2858"/>
      <c r="AJH32" s="2858"/>
      <c r="AJI32" s="2858"/>
      <c r="AJJ32" s="2858"/>
      <c r="AJK32" s="2858"/>
      <c r="AJL32" s="2858"/>
      <c r="AJM32" s="2858"/>
      <c r="AJN32" s="2858"/>
      <c r="AJO32" s="2858"/>
      <c r="AJP32" s="2858"/>
      <c r="AJQ32" s="2858"/>
      <c r="AJR32" s="2858"/>
      <c r="AJS32" s="2858"/>
      <c r="AJT32" s="2858"/>
      <c r="AJU32" s="2858"/>
      <c r="AJV32" s="2858"/>
      <c r="AJW32" s="2858"/>
      <c r="AJX32" s="2858"/>
      <c r="AJY32" s="2858"/>
      <c r="AJZ32" s="2858"/>
      <c r="AKA32" s="2858"/>
      <c r="AKB32" s="2858"/>
      <c r="AKC32" s="2858"/>
      <c r="AKD32" s="2858"/>
      <c r="AKE32" s="2858"/>
      <c r="AKF32" s="2858"/>
      <c r="AKG32" s="2858"/>
      <c r="AKH32" s="2858"/>
      <c r="AKI32" s="2858"/>
      <c r="AKJ32" s="2858"/>
      <c r="AKK32" s="2858"/>
      <c r="AKL32" s="2858"/>
      <c r="AKM32" s="2858"/>
      <c r="AKN32" s="2858"/>
      <c r="AKO32" s="2858"/>
      <c r="AKP32" s="2858"/>
      <c r="AKQ32" s="2858"/>
      <c r="AKR32" s="2858"/>
      <c r="AKS32" s="2858"/>
      <c r="AKT32" s="2858"/>
      <c r="AKU32" s="2858"/>
      <c r="AKV32" s="2858"/>
      <c r="AKW32" s="2858"/>
      <c r="AKX32" s="2858"/>
      <c r="AKY32" s="2858"/>
      <c r="AKZ32" s="2858"/>
      <c r="ALA32" s="2858"/>
      <c r="ALB32" s="2858"/>
      <c r="ALC32" s="2858"/>
      <c r="ALD32" s="2858"/>
      <c r="ALE32" s="2858"/>
      <c r="ALF32" s="2858"/>
      <c r="ALG32" s="2858"/>
      <c r="ALH32" s="2858"/>
      <c r="ALI32" s="2858"/>
      <c r="ALJ32" s="2858"/>
      <c r="ALK32" s="2858"/>
      <c r="ALL32" s="2858"/>
      <c r="ALM32" s="2858"/>
      <c r="ALN32" s="2858"/>
      <c r="ALO32" s="2858"/>
      <c r="ALP32" s="2858"/>
      <c r="ALQ32" s="2858"/>
      <c r="ALR32" s="2858"/>
      <c r="ALS32" s="2858"/>
      <c r="ALT32" s="2858"/>
      <c r="ALU32" s="2858"/>
      <c r="ALV32" s="2858"/>
      <c r="ALW32" s="2858"/>
      <c r="ALX32" s="2858"/>
      <c r="ALY32" s="2858"/>
      <c r="ALZ32" s="2858"/>
      <c r="AMA32" s="2858"/>
      <c r="AMB32" s="2858"/>
      <c r="AMC32" s="2858"/>
      <c r="AMD32" s="2858"/>
      <c r="AME32" s="2858"/>
      <c r="AMF32" s="2858"/>
      <c r="AMG32" s="2858"/>
      <c r="AMH32" s="2858"/>
      <c r="AMI32" s="2858"/>
      <c r="AMJ32" s="2858"/>
      <c r="AMK32" s="2858"/>
      <c r="AML32" s="2858"/>
      <c r="AMM32" s="2858"/>
      <c r="AMN32" s="2858"/>
      <c r="AMO32" s="2858"/>
      <c r="AMP32" s="2858"/>
      <c r="AMQ32" s="2858"/>
      <c r="AMR32" s="2858"/>
      <c r="AMS32" s="2858"/>
      <c r="AMT32" s="2858"/>
      <c r="AMU32" s="2858"/>
      <c r="AMV32" s="2858"/>
      <c r="AMW32" s="2858"/>
      <c r="AMX32" s="2858"/>
      <c r="AMY32" s="2858"/>
      <c r="AMZ32" s="2858"/>
      <c r="ANA32" s="2858"/>
      <c r="ANB32" s="2858"/>
      <c r="ANC32" s="2858"/>
      <c r="AND32" s="2858"/>
      <c r="ANE32" s="2858"/>
      <c r="ANF32" s="2858"/>
      <c r="ANG32" s="2858"/>
      <c r="ANH32" s="2858"/>
      <c r="ANI32" s="2858"/>
      <c r="ANJ32" s="2858"/>
      <c r="ANK32" s="2858"/>
      <c r="ANL32" s="2858"/>
      <c r="ANM32" s="2858"/>
      <c r="ANN32" s="2858"/>
      <c r="ANO32" s="2858"/>
      <c r="ANP32" s="2858"/>
      <c r="ANQ32" s="2858"/>
      <c r="ANR32" s="2858"/>
      <c r="ANS32" s="2858"/>
      <c r="ANT32" s="2858"/>
      <c r="ANU32" s="2858"/>
      <c r="ANV32" s="2858"/>
      <c r="ANW32" s="2858"/>
      <c r="ANX32" s="2858"/>
      <c r="ANY32" s="2858"/>
      <c r="ANZ32" s="2858"/>
      <c r="AOA32" s="2858"/>
      <c r="AOB32" s="2858"/>
      <c r="AOC32" s="2858"/>
      <c r="AOD32" s="2858"/>
      <c r="AOE32" s="2858"/>
      <c r="AOF32" s="2858"/>
      <c r="AOG32" s="2858"/>
      <c r="AOH32" s="2858"/>
      <c r="AOI32" s="2858"/>
      <c r="AOJ32" s="2858"/>
      <c r="AOK32" s="2858"/>
      <c r="AOL32" s="2858"/>
      <c r="AOM32" s="2858"/>
      <c r="AON32" s="2858"/>
      <c r="AOO32" s="2858"/>
      <c r="AOP32" s="2858"/>
      <c r="AOQ32" s="2858"/>
      <c r="AOR32" s="2858"/>
      <c r="AOS32" s="2858"/>
      <c r="AOT32" s="2858"/>
      <c r="AOU32" s="2858"/>
      <c r="AOV32" s="2858"/>
      <c r="AOW32" s="2858"/>
      <c r="AOX32" s="2858"/>
      <c r="AOY32" s="2858"/>
      <c r="AOZ32" s="2858"/>
      <c r="APA32" s="2858"/>
      <c r="APB32" s="2858"/>
      <c r="APC32" s="2858"/>
      <c r="APD32" s="2858"/>
      <c r="APE32" s="2858"/>
      <c r="APF32" s="2858"/>
      <c r="APG32" s="2858"/>
      <c r="APH32" s="2858"/>
      <c r="API32" s="2858"/>
      <c r="APJ32" s="2858"/>
      <c r="APK32" s="2858"/>
      <c r="APL32" s="2858"/>
      <c r="APM32" s="2858"/>
      <c r="APN32" s="2858"/>
      <c r="APO32" s="2858"/>
      <c r="APP32" s="2858"/>
      <c r="APQ32" s="2858"/>
      <c r="APR32" s="2858"/>
      <c r="APS32" s="2858"/>
      <c r="APT32" s="2858"/>
      <c r="APU32" s="2858"/>
      <c r="APV32" s="2858"/>
      <c r="APW32" s="2858"/>
      <c r="APX32" s="2858"/>
      <c r="APY32" s="2858"/>
      <c r="APZ32" s="2858"/>
      <c r="AQA32" s="2858"/>
      <c r="AQB32" s="2858"/>
      <c r="AQC32" s="2858"/>
      <c r="AQD32" s="2858"/>
      <c r="AQE32" s="2858"/>
      <c r="AQF32" s="2858"/>
      <c r="AQG32" s="2858"/>
      <c r="AQH32" s="2858"/>
      <c r="AQI32" s="2858"/>
      <c r="AQJ32" s="2858"/>
      <c r="AQK32" s="2858"/>
      <c r="AQL32" s="2858"/>
      <c r="AQM32" s="2858"/>
      <c r="AQN32" s="2858"/>
      <c r="AQO32" s="2858"/>
      <c r="AQP32" s="2858"/>
      <c r="AQQ32" s="2858"/>
      <c r="AQR32" s="2858"/>
      <c r="AQS32" s="2858"/>
      <c r="AQT32" s="2858"/>
      <c r="AQU32" s="2858"/>
      <c r="AQV32" s="2858"/>
      <c r="AQW32" s="2858"/>
      <c r="AQX32" s="2858"/>
      <c r="AQY32" s="2858"/>
      <c r="AQZ32" s="2858"/>
      <c r="ARA32" s="2858"/>
      <c r="ARB32" s="2858"/>
      <c r="ARC32" s="2858"/>
      <c r="ARD32" s="2858"/>
      <c r="ARE32" s="2858"/>
      <c r="ARF32" s="2858"/>
      <c r="ARG32" s="2858"/>
      <c r="ARH32" s="2858"/>
      <c r="ARI32" s="2858"/>
      <c r="ARJ32" s="2858"/>
      <c r="ARK32" s="2858"/>
      <c r="ARL32" s="2858"/>
      <c r="ARM32" s="2858"/>
      <c r="ARN32" s="2858"/>
      <c r="ARO32" s="2858"/>
      <c r="ARP32" s="2858"/>
      <c r="ARQ32" s="2858"/>
      <c r="ARR32" s="2858"/>
      <c r="ARS32" s="2858"/>
      <c r="ART32" s="2858"/>
      <c r="ARU32" s="2858"/>
      <c r="ARV32" s="2858"/>
      <c r="ARW32" s="2858"/>
      <c r="ARX32" s="2858"/>
      <c r="ARY32" s="2858"/>
      <c r="ARZ32" s="2858"/>
      <c r="ASA32" s="2858"/>
      <c r="ASB32" s="2858"/>
      <c r="ASC32" s="2858"/>
      <c r="ASD32" s="2858"/>
      <c r="ASE32" s="2858"/>
      <c r="ASF32" s="2858"/>
      <c r="ASG32" s="2858"/>
      <c r="ASH32" s="2858"/>
      <c r="ASI32" s="2858"/>
      <c r="ASJ32" s="2858"/>
      <c r="ASK32" s="2858"/>
      <c r="ASL32" s="2858"/>
      <c r="ASM32" s="2858"/>
      <c r="ASN32" s="2858"/>
      <c r="ASO32" s="2858"/>
      <c r="ASP32" s="2858"/>
      <c r="ASQ32" s="2858"/>
      <c r="ASR32" s="2858"/>
      <c r="ASS32" s="2858"/>
      <c r="AST32" s="2858"/>
      <c r="ASU32" s="2858"/>
      <c r="ASV32" s="2858"/>
      <c r="ASW32" s="2858"/>
      <c r="ASX32" s="2858"/>
      <c r="ASY32" s="2858"/>
      <c r="ASZ32" s="2858"/>
      <c r="ATA32" s="2858"/>
      <c r="ATB32" s="2858"/>
      <c r="ATC32" s="2858"/>
      <c r="ATD32" s="2858"/>
      <c r="ATE32" s="2858"/>
      <c r="ATF32" s="2858"/>
      <c r="ATG32" s="2858"/>
      <c r="ATH32" s="2858"/>
      <c r="ATI32" s="2858"/>
      <c r="ATJ32" s="2858"/>
      <c r="ATK32" s="2858"/>
      <c r="ATL32" s="2858"/>
      <c r="ATM32" s="2858"/>
      <c r="ATN32" s="2858"/>
      <c r="ATO32" s="2858"/>
      <c r="ATP32" s="2858"/>
      <c r="ATQ32" s="2858"/>
      <c r="ATR32" s="2858"/>
      <c r="ATS32" s="2858"/>
      <c r="ATT32" s="2858"/>
      <c r="ATU32" s="2858"/>
      <c r="ATV32" s="2858"/>
      <c r="ATW32" s="2858"/>
      <c r="ATX32" s="2858"/>
      <c r="ATY32" s="2858"/>
      <c r="ATZ32" s="2858"/>
      <c r="AUA32" s="2858"/>
      <c r="AUB32" s="2858"/>
      <c r="AUC32" s="2858"/>
      <c r="AUD32" s="2858"/>
      <c r="AUE32" s="2858"/>
      <c r="AUF32" s="2858"/>
      <c r="AUG32" s="2858"/>
      <c r="AUH32" s="2858"/>
      <c r="AUI32" s="2858"/>
      <c r="AUJ32" s="2858"/>
      <c r="AUK32" s="2858"/>
      <c r="AUL32" s="2858"/>
      <c r="AUM32" s="2858"/>
      <c r="AUN32" s="2858"/>
      <c r="AUO32" s="2858"/>
      <c r="AUP32" s="2858"/>
      <c r="AUQ32" s="2858"/>
      <c r="AUR32" s="2858"/>
      <c r="AUS32" s="2858"/>
      <c r="AUT32" s="2858"/>
      <c r="AUU32" s="2858"/>
      <c r="AUV32" s="2858"/>
      <c r="AUW32" s="2858"/>
      <c r="AUX32" s="2858"/>
      <c r="AUY32" s="2858"/>
      <c r="AUZ32" s="2858"/>
      <c r="AVA32" s="2858"/>
      <c r="AVB32" s="2858"/>
      <c r="AVC32" s="2858"/>
      <c r="AVD32" s="2858"/>
      <c r="AVE32" s="2858"/>
      <c r="AVF32" s="2858"/>
      <c r="AVG32" s="2858"/>
      <c r="AVH32" s="2858"/>
      <c r="AVI32" s="2858"/>
      <c r="AVJ32" s="2858"/>
      <c r="AVK32" s="2858"/>
      <c r="AVL32" s="2858"/>
      <c r="AVM32" s="2858"/>
      <c r="AVN32" s="2858"/>
      <c r="AVO32" s="2858"/>
      <c r="AVP32" s="2858"/>
      <c r="AVQ32" s="2858"/>
      <c r="AVR32" s="2858"/>
      <c r="AVS32" s="2858"/>
      <c r="AVT32" s="2858"/>
      <c r="AVU32" s="2858"/>
      <c r="AVV32" s="2858"/>
      <c r="AVW32" s="2858"/>
      <c r="AVX32" s="2858"/>
      <c r="AVY32" s="2858"/>
      <c r="AVZ32" s="2858"/>
      <c r="AWA32" s="2858"/>
      <c r="AWB32" s="2858"/>
      <c r="AWC32" s="2858"/>
      <c r="AWD32" s="2858"/>
      <c r="AWE32" s="2858"/>
      <c r="AWF32" s="2858"/>
      <c r="AWG32" s="2858"/>
      <c r="AWH32" s="2858"/>
      <c r="AWI32" s="2858"/>
      <c r="AWJ32" s="2858"/>
      <c r="AWK32" s="2858"/>
      <c r="AWL32" s="2858"/>
      <c r="AWM32" s="2858"/>
      <c r="AWN32" s="2858"/>
      <c r="AWO32" s="2858"/>
      <c r="AWP32" s="2858"/>
      <c r="AWQ32" s="2858"/>
      <c r="AWR32" s="2858"/>
      <c r="AWS32" s="2858"/>
      <c r="AWT32" s="2858"/>
      <c r="AWU32" s="2858"/>
      <c r="AWV32" s="2858"/>
      <c r="AWW32" s="2858"/>
      <c r="AWX32" s="2858"/>
      <c r="AWY32" s="2858"/>
      <c r="AWZ32" s="2858"/>
      <c r="AXA32" s="2858"/>
      <c r="AXB32" s="2858"/>
      <c r="AXC32" s="2858"/>
      <c r="AXD32" s="2858"/>
      <c r="AXE32" s="2858"/>
      <c r="AXF32" s="2858"/>
      <c r="AXG32" s="2858"/>
      <c r="AXH32" s="2858"/>
      <c r="AXI32" s="2858"/>
      <c r="AXJ32" s="2858"/>
      <c r="AXK32" s="2858"/>
      <c r="AXL32" s="2858"/>
      <c r="AXM32" s="2858"/>
      <c r="AXN32" s="2858"/>
      <c r="AXO32" s="2858"/>
      <c r="AXP32" s="2858"/>
      <c r="AXQ32" s="2858"/>
      <c r="AXR32" s="2858"/>
      <c r="AXS32" s="2858"/>
      <c r="AXT32" s="2858"/>
      <c r="AXU32" s="2858"/>
      <c r="AXV32" s="2858"/>
      <c r="AXW32" s="2858"/>
      <c r="AXX32" s="2858"/>
      <c r="AXY32" s="2858"/>
      <c r="AXZ32" s="2858"/>
      <c r="AYA32" s="2858"/>
      <c r="AYB32" s="2858"/>
      <c r="AYC32" s="2858"/>
      <c r="AYD32" s="2858"/>
      <c r="AYE32" s="2858"/>
      <c r="AYF32" s="2858"/>
      <c r="AYG32" s="2858"/>
      <c r="AYH32" s="2858"/>
      <c r="AYI32" s="2858"/>
      <c r="AYJ32" s="2858"/>
      <c r="AYK32" s="2858"/>
      <c r="AYL32" s="2858"/>
      <c r="AYM32" s="2858"/>
      <c r="AYN32" s="2858"/>
      <c r="AYO32" s="2858"/>
      <c r="AYP32" s="2858"/>
      <c r="AYQ32" s="2858"/>
      <c r="AYR32" s="2858"/>
      <c r="AYS32" s="2858"/>
      <c r="AYT32" s="2858"/>
      <c r="AYU32" s="2858"/>
      <c r="AYV32" s="2858"/>
      <c r="AYW32" s="2858"/>
      <c r="AYX32" s="2858"/>
      <c r="AYY32" s="2858"/>
      <c r="AYZ32" s="2858"/>
      <c r="AZA32" s="2858"/>
      <c r="AZB32" s="2858"/>
      <c r="AZC32" s="2858"/>
      <c r="AZD32" s="2858"/>
      <c r="AZE32" s="2858"/>
      <c r="AZF32" s="2858"/>
      <c r="AZG32" s="2858"/>
      <c r="AZH32" s="2858"/>
      <c r="AZI32" s="2858"/>
      <c r="AZJ32" s="2858"/>
      <c r="AZK32" s="2858"/>
      <c r="AZL32" s="2858"/>
      <c r="AZM32" s="2858"/>
      <c r="AZN32" s="2858"/>
      <c r="AZO32" s="2858"/>
      <c r="AZP32" s="2858"/>
      <c r="AZQ32" s="2858"/>
      <c r="AZR32" s="2858"/>
      <c r="AZS32" s="2858"/>
      <c r="AZT32" s="2858"/>
      <c r="AZU32" s="2858"/>
      <c r="AZV32" s="2858"/>
      <c r="AZW32" s="2858"/>
      <c r="AZX32" s="2858"/>
      <c r="AZY32" s="2858"/>
      <c r="AZZ32" s="2858"/>
      <c r="BAA32" s="2858"/>
      <c r="BAB32" s="2858"/>
      <c r="BAC32" s="2858"/>
      <c r="BAD32" s="2858"/>
      <c r="BAE32" s="2858"/>
      <c r="BAF32" s="2858"/>
      <c r="BAG32" s="2858"/>
      <c r="BAH32" s="2858"/>
      <c r="BAI32" s="2858"/>
      <c r="BAJ32" s="2858"/>
      <c r="BAK32" s="2858"/>
      <c r="BAL32" s="2858"/>
      <c r="BAM32" s="2858"/>
      <c r="BAN32" s="2858"/>
      <c r="BAO32" s="2858"/>
      <c r="BAP32" s="2858"/>
      <c r="BAQ32" s="2858"/>
      <c r="BAR32" s="2858"/>
      <c r="BAS32" s="2858"/>
      <c r="BAT32" s="2858"/>
      <c r="BAU32" s="2858"/>
      <c r="BAV32" s="2858"/>
      <c r="BAW32" s="2858"/>
      <c r="BAX32" s="2858"/>
      <c r="BAY32" s="2858"/>
      <c r="BAZ32" s="2858"/>
      <c r="BBA32" s="2858"/>
      <c r="BBB32" s="2858"/>
      <c r="BBC32" s="2858"/>
      <c r="BBD32" s="2858"/>
      <c r="BBE32" s="2858"/>
      <c r="BBF32" s="2858"/>
      <c r="BBG32" s="2858"/>
      <c r="BBH32" s="2858"/>
      <c r="BBI32" s="2858"/>
      <c r="BBJ32" s="2858"/>
      <c r="BBK32" s="2858"/>
      <c r="BBL32" s="2858"/>
      <c r="BBM32" s="2858"/>
      <c r="BBN32" s="2858"/>
      <c r="BBO32" s="2858"/>
      <c r="BBP32" s="2858"/>
      <c r="BBQ32" s="2858"/>
      <c r="BBR32" s="2858"/>
      <c r="BBS32" s="2858"/>
      <c r="BBT32" s="2858"/>
      <c r="BBU32" s="2858"/>
      <c r="BBV32" s="2858"/>
      <c r="BBW32" s="2858"/>
      <c r="BBX32" s="2858"/>
      <c r="BBY32" s="2858"/>
      <c r="BBZ32" s="2858"/>
      <c r="BCA32" s="2858"/>
      <c r="BCB32" s="2858"/>
      <c r="BCC32" s="2858"/>
      <c r="BCD32" s="2858"/>
      <c r="BCE32" s="2858"/>
      <c r="BCF32" s="2858"/>
      <c r="BCG32" s="2858"/>
      <c r="BCH32" s="2858"/>
      <c r="BCI32" s="2858"/>
      <c r="BCJ32" s="2858"/>
      <c r="BCK32" s="2858"/>
      <c r="BCL32" s="2858"/>
      <c r="BCM32" s="2858"/>
      <c r="BCN32" s="2858"/>
      <c r="BCO32" s="2858"/>
      <c r="BCP32" s="2858"/>
      <c r="BCQ32" s="2858"/>
      <c r="BCR32" s="2858"/>
      <c r="BCS32" s="2858"/>
      <c r="BCT32" s="2858"/>
      <c r="BCU32" s="2858"/>
      <c r="BCV32" s="2858"/>
      <c r="BCW32" s="2858"/>
      <c r="BCX32" s="2858"/>
      <c r="BCY32" s="2858"/>
      <c r="BCZ32" s="2858"/>
      <c r="BDA32" s="2858"/>
      <c r="BDB32" s="2858"/>
      <c r="BDC32" s="2858"/>
      <c r="BDD32" s="2858"/>
      <c r="BDE32" s="2858"/>
      <c r="BDF32" s="2858"/>
      <c r="BDG32" s="2858"/>
      <c r="BDH32" s="2858"/>
      <c r="BDI32" s="2858"/>
      <c r="BDJ32" s="2858"/>
      <c r="BDK32" s="2858"/>
      <c r="BDL32" s="2858"/>
      <c r="BDM32" s="2858"/>
      <c r="BDN32" s="2858"/>
      <c r="BDO32" s="2858"/>
      <c r="BDP32" s="2858"/>
      <c r="BDQ32" s="2858"/>
      <c r="BDR32" s="2858"/>
      <c r="BDS32" s="2858"/>
      <c r="BDT32" s="2858"/>
      <c r="BDU32" s="2858"/>
      <c r="BDV32" s="2858"/>
      <c r="BDW32" s="2858"/>
      <c r="BDX32" s="2858"/>
      <c r="BDY32" s="2858"/>
      <c r="BDZ32" s="2858"/>
      <c r="BEA32" s="2858"/>
      <c r="BEB32" s="2858"/>
      <c r="BEC32" s="2858"/>
      <c r="BED32" s="2858"/>
      <c r="BEE32" s="2858"/>
      <c r="BEF32" s="2858"/>
      <c r="BEG32" s="2858"/>
      <c r="BEH32" s="2858"/>
      <c r="BEI32" s="2858"/>
      <c r="BEJ32" s="2858"/>
      <c r="BEK32" s="2858"/>
      <c r="BEL32" s="2858"/>
      <c r="BEM32" s="2858"/>
      <c r="BEN32" s="2858"/>
      <c r="BEO32" s="2858"/>
      <c r="BEP32" s="2858"/>
      <c r="BEQ32" s="2858"/>
      <c r="BER32" s="2858"/>
      <c r="BES32" s="2858"/>
      <c r="BET32" s="2858"/>
      <c r="BEU32" s="2858"/>
      <c r="BEV32" s="2858"/>
      <c r="BEW32" s="2858"/>
      <c r="BEX32" s="2858"/>
      <c r="BEY32" s="2858"/>
      <c r="BEZ32" s="2858"/>
      <c r="BFA32" s="2858"/>
      <c r="BFB32" s="2858"/>
      <c r="BFC32" s="2858"/>
      <c r="BFD32" s="2858"/>
      <c r="BFE32" s="2858"/>
      <c r="BFF32" s="2858"/>
      <c r="BFG32" s="2858"/>
      <c r="BFH32" s="2858"/>
      <c r="BFI32" s="2858"/>
      <c r="BFJ32" s="2858"/>
      <c r="BFK32" s="2858"/>
      <c r="BFL32" s="2858"/>
      <c r="BFM32" s="2858"/>
      <c r="BFN32" s="2858"/>
      <c r="BFO32" s="2858"/>
      <c r="BFP32" s="2858"/>
      <c r="BFQ32" s="2858"/>
      <c r="BFR32" s="2858"/>
      <c r="BFS32" s="2858"/>
      <c r="BFT32" s="2858"/>
      <c r="BFU32" s="2858"/>
      <c r="BFV32" s="2858"/>
      <c r="BFW32" s="2858"/>
      <c r="BFX32" s="2858"/>
      <c r="BFY32" s="2858"/>
      <c r="BFZ32" s="2858"/>
      <c r="BGA32" s="2858"/>
      <c r="BGB32" s="2858"/>
      <c r="BGC32" s="2858"/>
      <c r="BGD32" s="2858"/>
      <c r="BGE32" s="2858"/>
      <c r="BGF32" s="2858"/>
      <c r="BGG32" s="2858"/>
      <c r="BGH32" s="2858"/>
      <c r="BGI32" s="2858"/>
      <c r="BGJ32" s="2858"/>
      <c r="BGK32" s="2858"/>
      <c r="BGL32" s="2858"/>
      <c r="BGM32" s="2858"/>
      <c r="BGN32" s="2858"/>
      <c r="BGO32" s="2858"/>
      <c r="BGP32" s="2858"/>
      <c r="BGQ32" s="2858"/>
      <c r="BGR32" s="2858"/>
      <c r="BGS32" s="2858"/>
      <c r="BGT32" s="2858"/>
      <c r="BGU32" s="2858"/>
      <c r="BGV32" s="2858"/>
      <c r="BGW32" s="2858"/>
      <c r="BGX32" s="2858"/>
      <c r="BGY32" s="2858"/>
      <c r="BGZ32" s="2858"/>
      <c r="BHA32" s="2858"/>
      <c r="BHB32" s="2858"/>
      <c r="BHC32" s="2858"/>
      <c r="BHD32" s="2858"/>
      <c r="BHE32" s="2858"/>
      <c r="BHF32" s="2858"/>
      <c r="BHG32" s="2858"/>
      <c r="BHH32" s="2858"/>
      <c r="BHI32" s="2858"/>
      <c r="BHJ32" s="2858"/>
      <c r="BHK32" s="2858"/>
      <c r="BHL32" s="2858"/>
      <c r="BHM32" s="2858"/>
      <c r="BHN32" s="2858"/>
      <c r="BHO32" s="2858"/>
      <c r="BHP32" s="2858"/>
      <c r="BHQ32" s="2858"/>
      <c r="BHR32" s="2858"/>
      <c r="BHS32" s="2858"/>
      <c r="BHT32" s="2858"/>
      <c r="BHU32" s="2858"/>
      <c r="BHV32" s="2858"/>
      <c r="BHW32" s="2858"/>
      <c r="BHX32" s="2858"/>
      <c r="BHY32" s="2858"/>
      <c r="BHZ32" s="2858"/>
      <c r="BIA32" s="2858"/>
      <c r="BIB32" s="2858"/>
      <c r="BIC32" s="2858"/>
      <c r="BID32" s="2858"/>
      <c r="BIE32" s="2858"/>
      <c r="BIF32" s="2858"/>
      <c r="BIG32" s="2858"/>
      <c r="BIH32" s="2858"/>
      <c r="BII32" s="2858"/>
      <c r="BIJ32" s="2858"/>
      <c r="BIK32" s="2858"/>
      <c r="BIL32" s="2858"/>
      <c r="BIM32" s="2858"/>
      <c r="BIN32" s="2858"/>
      <c r="BIO32" s="2858"/>
      <c r="BIP32" s="2858"/>
      <c r="BIQ32" s="2858"/>
      <c r="BIR32" s="2858"/>
      <c r="BIS32" s="2858"/>
      <c r="BIT32" s="2858"/>
      <c r="BIU32" s="2858"/>
      <c r="BIV32" s="2858"/>
      <c r="BIW32" s="2858"/>
      <c r="BIX32" s="2858"/>
      <c r="BIY32" s="2858"/>
      <c r="BIZ32" s="2858"/>
      <c r="BJA32" s="2858"/>
      <c r="BJB32" s="2858"/>
      <c r="BJC32" s="2858"/>
      <c r="BJD32" s="2858"/>
      <c r="BJE32" s="2858"/>
      <c r="BJF32" s="2858"/>
      <c r="BJG32" s="2858"/>
      <c r="BJH32" s="2858"/>
      <c r="BJI32" s="2858"/>
      <c r="BJJ32" s="2858"/>
      <c r="BJK32" s="2858"/>
      <c r="BJL32" s="2858"/>
      <c r="BJM32" s="2858"/>
      <c r="BJN32" s="2858"/>
      <c r="BJO32" s="2858"/>
      <c r="BJP32" s="2858"/>
      <c r="BJQ32" s="2858"/>
      <c r="BJR32" s="2858"/>
      <c r="BJS32" s="2858"/>
      <c r="BJT32" s="2858"/>
      <c r="BJU32" s="2858"/>
      <c r="BJV32" s="2858"/>
      <c r="BJW32" s="2858"/>
      <c r="BJX32" s="2858"/>
      <c r="BJY32" s="2858"/>
      <c r="BJZ32" s="2858"/>
      <c r="BKA32" s="2858"/>
      <c r="BKB32" s="2858"/>
      <c r="BKC32" s="2858"/>
      <c r="BKD32" s="2858"/>
      <c r="BKE32" s="2858"/>
      <c r="BKF32" s="2858"/>
      <c r="BKG32" s="2858"/>
      <c r="BKH32" s="2858"/>
      <c r="BKI32" s="2858"/>
      <c r="BKJ32" s="2858"/>
      <c r="BKK32" s="2858"/>
      <c r="BKL32" s="2858"/>
      <c r="BKM32" s="2858"/>
      <c r="BKN32" s="2858"/>
      <c r="BKO32" s="2858"/>
      <c r="BKP32" s="2858"/>
      <c r="BKQ32" s="2858"/>
      <c r="BKR32" s="2858"/>
      <c r="BKS32" s="2858"/>
      <c r="BKT32" s="2858"/>
      <c r="BKU32" s="2858"/>
      <c r="BKV32" s="2858"/>
      <c r="BKW32" s="2858"/>
      <c r="BKX32" s="2858"/>
      <c r="BKY32" s="2858"/>
      <c r="BKZ32" s="2858"/>
      <c r="BLA32" s="2858"/>
      <c r="BLB32" s="2858"/>
      <c r="BLC32" s="2858"/>
      <c r="BLD32" s="2858"/>
      <c r="BLE32" s="2858"/>
      <c r="BLF32" s="2858"/>
      <c r="BLG32" s="2858"/>
      <c r="BLH32" s="2858"/>
      <c r="BLI32" s="2858"/>
      <c r="BLJ32" s="2858"/>
      <c r="BLK32" s="2858"/>
      <c r="BLL32" s="2858"/>
      <c r="BLM32" s="2858"/>
      <c r="BLN32" s="2858"/>
      <c r="BLO32" s="2858"/>
      <c r="BLP32" s="2858"/>
      <c r="BLQ32" s="2858"/>
      <c r="BLR32" s="2858"/>
      <c r="BLS32" s="2858"/>
      <c r="BLT32" s="2858"/>
      <c r="BLU32" s="2858"/>
      <c r="BLV32" s="2858"/>
      <c r="BLW32" s="2858"/>
      <c r="BLX32" s="2858"/>
      <c r="BLY32" s="2858"/>
      <c r="BLZ32" s="2858"/>
      <c r="BMA32" s="2858"/>
      <c r="BMB32" s="2858"/>
      <c r="BMC32" s="2858"/>
      <c r="BMD32" s="2858"/>
      <c r="BME32" s="2858"/>
      <c r="BMF32" s="2858"/>
      <c r="BMG32" s="2858"/>
      <c r="BMH32" s="2858"/>
      <c r="BMI32" s="2858"/>
      <c r="BMJ32" s="2858"/>
      <c r="BMK32" s="2858"/>
      <c r="BML32" s="2858"/>
      <c r="BMM32" s="2858"/>
      <c r="BMN32" s="2858"/>
      <c r="BMO32" s="2858"/>
      <c r="BMP32" s="2858"/>
      <c r="BMQ32" s="2858"/>
      <c r="BMR32" s="2858"/>
      <c r="BMS32" s="2858"/>
      <c r="BMT32" s="2858"/>
      <c r="BMU32" s="2858"/>
      <c r="BMV32" s="2858"/>
      <c r="BMW32" s="2858"/>
      <c r="BMX32" s="2858"/>
      <c r="BMY32" s="2858"/>
      <c r="BMZ32" s="2858"/>
      <c r="BNA32" s="2858"/>
      <c r="BNB32" s="2858"/>
      <c r="BNC32" s="2858"/>
      <c r="BND32" s="2858"/>
      <c r="BNE32" s="2858"/>
      <c r="BNF32" s="2858"/>
      <c r="BNG32" s="2858"/>
      <c r="BNH32" s="2858"/>
      <c r="BNI32" s="2858"/>
      <c r="BNJ32" s="2858"/>
      <c r="BNK32" s="2858"/>
      <c r="BNL32" s="2858"/>
      <c r="BNM32" s="2858"/>
      <c r="BNN32" s="2858"/>
      <c r="BNO32" s="2858"/>
      <c r="BNP32" s="2858"/>
      <c r="BNQ32" s="2858"/>
      <c r="BNR32" s="2858"/>
      <c r="BNS32" s="2858"/>
      <c r="BNT32" s="2858"/>
      <c r="BNU32" s="2858"/>
      <c r="BNV32" s="2858"/>
      <c r="BNW32" s="2858"/>
      <c r="BNX32" s="2858"/>
      <c r="BNY32" s="2858"/>
      <c r="BNZ32" s="2858"/>
      <c r="BOA32" s="2858"/>
      <c r="BOB32" s="2858"/>
      <c r="BOC32" s="2858"/>
      <c r="BOD32" s="2858"/>
      <c r="BOE32" s="2858"/>
      <c r="BOF32" s="2858"/>
      <c r="BOG32" s="2858"/>
      <c r="BOH32" s="2858"/>
      <c r="BOI32" s="2858"/>
      <c r="BOJ32" s="2858"/>
      <c r="BOK32" s="2858"/>
      <c r="BOL32" s="2858"/>
      <c r="BOM32" s="2858"/>
      <c r="BON32" s="2858"/>
      <c r="BOO32" s="2858"/>
      <c r="BOP32" s="2858"/>
      <c r="BOQ32" s="2858"/>
      <c r="BOR32" s="2858"/>
      <c r="BOS32" s="2858"/>
      <c r="BOT32" s="2858"/>
      <c r="BOU32" s="2858"/>
      <c r="BOV32" s="2858"/>
      <c r="BOW32" s="2858"/>
      <c r="BOX32" s="2858"/>
      <c r="BOY32" s="2858"/>
      <c r="BOZ32" s="2858"/>
      <c r="BPA32" s="2858"/>
      <c r="BPB32" s="2858"/>
      <c r="BPC32" s="2858"/>
      <c r="BPD32" s="2858"/>
      <c r="BPE32" s="2858"/>
      <c r="BPF32" s="2858"/>
      <c r="BPG32" s="2858"/>
      <c r="BPH32" s="2858"/>
      <c r="BPI32" s="2858"/>
      <c r="BPJ32" s="2858"/>
      <c r="BPK32" s="2858"/>
      <c r="BPL32" s="2858"/>
      <c r="BPM32" s="2858"/>
      <c r="BPN32" s="2858"/>
      <c r="BPO32" s="2858"/>
      <c r="BPP32" s="2858"/>
      <c r="BPQ32" s="2858"/>
      <c r="BPR32" s="2858"/>
      <c r="BPS32" s="2858"/>
      <c r="BPT32" s="2858"/>
      <c r="BPU32" s="2858"/>
      <c r="BPV32" s="2858"/>
      <c r="BPW32" s="2858"/>
      <c r="BPX32" s="2858"/>
      <c r="BPY32" s="2858"/>
      <c r="BPZ32" s="2858"/>
      <c r="BQA32" s="2858"/>
      <c r="BQB32" s="2858"/>
      <c r="BQC32" s="2858"/>
      <c r="BQD32" s="2858"/>
      <c r="BQE32" s="2858"/>
      <c r="BQF32" s="2858"/>
      <c r="BQG32" s="2858"/>
      <c r="BQH32" s="2858"/>
      <c r="BQI32" s="2858"/>
      <c r="BQJ32" s="2858"/>
      <c r="BQK32" s="2858"/>
      <c r="BQL32" s="2858"/>
      <c r="BQM32" s="2858"/>
      <c r="BQN32" s="2858"/>
      <c r="BQO32" s="2858"/>
      <c r="BQP32" s="2858"/>
      <c r="BQQ32" s="2858"/>
      <c r="BQR32" s="2858"/>
      <c r="BQS32" s="2858"/>
      <c r="BQT32" s="2858"/>
      <c r="BQU32" s="2858"/>
      <c r="BQV32" s="2858"/>
      <c r="BQW32" s="2858"/>
      <c r="BQX32" s="2858"/>
      <c r="BQY32" s="2858"/>
      <c r="BQZ32" s="2858"/>
      <c r="BRA32" s="2858"/>
      <c r="BRB32" s="2858"/>
      <c r="BRC32" s="2858"/>
      <c r="BRD32" s="2858"/>
      <c r="BRE32" s="2858"/>
      <c r="BRF32" s="2858"/>
      <c r="BRG32" s="2858"/>
      <c r="BRH32" s="2858"/>
      <c r="BRI32" s="2858"/>
      <c r="BRJ32" s="2858"/>
      <c r="BRK32" s="2858"/>
      <c r="BRL32" s="2858"/>
      <c r="BRM32" s="2858"/>
      <c r="BRN32" s="2858"/>
      <c r="BRO32" s="2858"/>
      <c r="BRP32" s="2858"/>
      <c r="BRQ32" s="2858"/>
      <c r="BRR32" s="2858"/>
      <c r="BRS32" s="2858"/>
      <c r="BRT32" s="2858"/>
      <c r="BRU32" s="2858"/>
      <c r="BRV32" s="2858"/>
      <c r="BRW32" s="2858"/>
      <c r="BRX32" s="2858"/>
      <c r="BRY32" s="2858"/>
      <c r="BRZ32" s="2858"/>
      <c r="BSA32" s="2858"/>
      <c r="BSB32" s="2858"/>
      <c r="BSC32" s="2858"/>
      <c r="BSD32" s="2858"/>
      <c r="BSE32" s="2858"/>
      <c r="BSF32" s="2858"/>
      <c r="BSG32" s="2858"/>
      <c r="BSH32" s="2858"/>
      <c r="BSI32" s="2858"/>
      <c r="BSJ32" s="2858"/>
      <c r="BSK32" s="2858"/>
      <c r="BSL32" s="2858"/>
      <c r="BSM32" s="2858"/>
      <c r="BSN32" s="2858"/>
      <c r="BSO32" s="2858"/>
      <c r="BSP32" s="2858"/>
      <c r="BSQ32" s="2858"/>
      <c r="BSR32" s="2858"/>
      <c r="BSS32" s="2858"/>
      <c r="BST32" s="2858"/>
      <c r="BSU32" s="2858"/>
      <c r="BSV32" s="2858"/>
      <c r="BSW32" s="2858"/>
      <c r="BSX32" s="2858"/>
      <c r="BSY32" s="2858"/>
      <c r="BSZ32" s="2858"/>
      <c r="BTA32" s="2858"/>
      <c r="BTB32" s="2858"/>
      <c r="BTC32" s="2858"/>
      <c r="BTD32" s="2858"/>
      <c r="BTE32" s="2858"/>
      <c r="BTF32" s="2858"/>
      <c r="BTG32" s="2858"/>
      <c r="BTH32" s="2858"/>
      <c r="BTI32" s="2858"/>
      <c r="BTJ32" s="2858"/>
      <c r="BTK32" s="2858"/>
      <c r="BTL32" s="2858"/>
      <c r="BTM32" s="2858"/>
      <c r="BTN32" s="2858"/>
      <c r="BTO32" s="2858"/>
      <c r="BTP32" s="2858"/>
      <c r="BTQ32" s="2858"/>
      <c r="BTR32" s="2858"/>
      <c r="BTS32" s="2858"/>
      <c r="BTT32" s="2858"/>
      <c r="BTU32" s="2858"/>
      <c r="BTV32" s="2858"/>
      <c r="BTW32" s="2858"/>
      <c r="BTX32" s="2858"/>
      <c r="BTY32" s="2858"/>
      <c r="BTZ32" s="2858"/>
      <c r="BUA32" s="2858"/>
      <c r="BUB32" s="2858"/>
      <c r="BUC32" s="2858"/>
      <c r="BUD32" s="2858"/>
      <c r="BUE32" s="2858"/>
      <c r="BUF32" s="2858"/>
      <c r="BUG32" s="2858"/>
      <c r="BUH32" s="2858"/>
      <c r="BUI32" s="2858"/>
      <c r="BUJ32" s="2858"/>
      <c r="BUK32" s="2858"/>
      <c r="BUL32" s="2858"/>
      <c r="BUM32" s="2858"/>
      <c r="BUN32" s="2858"/>
      <c r="BUO32" s="2858"/>
      <c r="BUP32" s="2858"/>
      <c r="BUQ32" s="2858"/>
      <c r="BUR32" s="2858"/>
      <c r="BUS32" s="2858"/>
      <c r="BUT32" s="2858"/>
      <c r="BUU32" s="2858"/>
      <c r="BUV32" s="2858"/>
      <c r="BUW32" s="2858"/>
      <c r="BUX32" s="2858"/>
      <c r="BUY32" s="2858"/>
      <c r="BUZ32" s="2858"/>
      <c r="BVA32" s="2858"/>
      <c r="BVB32" s="2858"/>
      <c r="BVC32" s="2858"/>
      <c r="BVD32" s="2858"/>
      <c r="BVE32" s="2858"/>
      <c r="BVF32" s="2858"/>
      <c r="BVG32" s="2858"/>
      <c r="BVH32" s="2858"/>
      <c r="BVI32" s="2858"/>
      <c r="BVJ32" s="2858"/>
      <c r="BVK32" s="2858"/>
      <c r="BVL32" s="2858"/>
      <c r="BVM32" s="2858"/>
      <c r="BVN32" s="2858"/>
      <c r="BVO32" s="2858"/>
      <c r="BVP32" s="2858"/>
      <c r="BVQ32" s="2858"/>
      <c r="BVR32" s="2858"/>
      <c r="BVS32" s="2858"/>
      <c r="BVT32" s="2858"/>
      <c r="BVU32" s="2858"/>
      <c r="BVV32" s="2858"/>
      <c r="BVW32" s="2858"/>
      <c r="BVX32" s="2858"/>
      <c r="BVY32" s="2858"/>
      <c r="BVZ32" s="2858"/>
      <c r="BWA32" s="2858"/>
      <c r="BWB32" s="2858"/>
      <c r="BWC32" s="2858"/>
      <c r="BWD32" s="2858"/>
      <c r="BWE32" s="2858"/>
      <c r="BWF32" s="2858"/>
      <c r="BWG32" s="2858"/>
      <c r="BWH32" s="2858"/>
      <c r="BWI32" s="2858"/>
      <c r="BWJ32" s="2858"/>
      <c r="BWK32" s="2858"/>
      <c r="BWL32" s="2858"/>
      <c r="BWM32" s="2858"/>
      <c r="BWN32" s="2858"/>
      <c r="BWO32" s="2858"/>
      <c r="BWP32" s="2858"/>
      <c r="BWQ32" s="2858"/>
      <c r="BWR32" s="2858"/>
      <c r="BWS32" s="2858"/>
      <c r="BWT32" s="2858"/>
      <c r="BWU32" s="2858"/>
      <c r="BWV32" s="2858"/>
      <c r="BWW32" s="2858"/>
      <c r="BWX32" s="2858"/>
      <c r="BWY32" s="2858"/>
      <c r="BWZ32" s="2858"/>
      <c r="BXA32" s="2858"/>
      <c r="BXB32" s="2858"/>
      <c r="BXC32" s="2858"/>
      <c r="BXD32" s="2858"/>
      <c r="BXE32" s="2858"/>
      <c r="BXF32" s="2858"/>
      <c r="BXG32" s="2858"/>
      <c r="BXH32" s="2858"/>
      <c r="BXI32" s="2858"/>
      <c r="BXJ32" s="2858"/>
      <c r="BXK32" s="2858"/>
      <c r="BXL32" s="2858"/>
      <c r="BXM32" s="2858"/>
      <c r="BXN32" s="2858"/>
      <c r="BXO32" s="2858"/>
      <c r="BXP32" s="2858"/>
      <c r="BXQ32" s="2858"/>
      <c r="BXR32" s="2858"/>
      <c r="BXS32" s="2858"/>
      <c r="BXT32" s="2858"/>
      <c r="BXU32" s="2858"/>
      <c r="BXV32" s="2858"/>
      <c r="BXW32" s="2858"/>
      <c r="BXX32" s="2858"/>
      <c r="BXY32" s="2858"/>
      <c r="BXZ32" s="2858"/>
      <c r="BYA32" s="2858"/>
      <c r="BYB32" s="2858"/>
      <c r="BYC32" s="2858"/>
      <c r="BYD32" s="2858"/>
      <c r="BYE32" s="2858"/>
      <c r="BYF32" s="2858"/>
      <c r="BYG32" s="2858"/>
      <c r="BYH32" s="2858"/>
      <c r="BYI32" s="2858"/>
      <c r="BYJ32" s="2858"/>
      <c r="BYK32" s="2858"/>
      <c r="BYL32" s="2858"/>
      <c r="BYM32" s="2858"/>
      <c r="BYN32" s="2858"/>
      <c r="BYO32" s="2858"/>
      <c r="BYP32" s="2858"/>
      <c r="BYQ32" s="2858"/>
      <c r="BYR32" s="2858"/>
      <c r="BYS32" s="2858"/>
      <c r="BYT32" s="2858"/>
      <c r="BYU32" s="2858"/>
      <c r="BYV32" s="2858"/>
      <c r="BYW32" s="2858"/>
      <c r="BYX32" s="2858"/>
      <c r="BYY32" s="2858"/>
      <c r="BYZ32" s="2858"/>
      <c r="BZA32" s="2858"/>
      <c r="BZB32" s="2858"/>
      <c r="BZC32" s="2858"/>
      <c r="BZD32" s="2858"/>
      <c r="BZE32" s="2858"/>
      <c r="BZF32" s="2858"/>
      <c r="BZG32" s="2858"/>
      <c r="BZH32" s="2858"/>
      <c r="BZI32" s="2858"/>
      <c r="BZJ32" s="2858"/>
      <c r="BZK32" s="2858"/>
      <c r="BZL32" s="2858"/>
      <c r="BZM32" s="2858"/>
      <c r="BZN32" s="2858"/>
      <c r="BZO32" s="2858"/>
      <c r="BZP32" s="2858"/>
      <c r="BZQ32" s="2858"/>
      <c r="BZR32" s="2858"/>
      <c r="BZS32" s="2858"/>
      <c r="BZT32" s="2858"/>
      <c r="BZU32" s="2858"/>
      <c r="BZV32" s="2858"/>
      <c r="BZW32" s="2858"/>
      <c r="BZX32" s="2858"/>
      <c r="BZY32" s="2858"/>
      <c r="BZZ32" s="2858"/>
      <c r="CAA32" s="2858"/>
      <c r="CAB32" s="2858"/>
      <c r="CAC32" s="2858"/>
      <c r="CAD32" s="2858"/>
      <c r="CAE32" s="2858"/>
      <c r="CAF32" s="2858"/>
      <c r="CAG32" s="2858"/>
      <c r="CAH32" s="2858"/>
      <c r="CAI32" s="2858"/>
      <c r="CAJ32" s="2858"/>
      <c r="CAK32" s="2858"/>
      <c r="CAL32" s="2858"/>
      <c r="CAM32" s="2858"/>
      <c r="CAN32" s="2858"/>
      <c r="CAO32" s="2858"/>
      <c r="CAP32" s="2858"/>
      <c r="CAQ32" s="2858"/>
      <c r="CAR32" s="2858"/>
      <c r="CAS32" s="2858"/>
      <c r="CAT32" s="2858"/>
      <c r="CAU32" s="2858"/>
      <c r="CAV32" s="2858"/>
      <c r="CAW32" s="2858"/>
      <c r="CAX32" s="2858"/>
      <c r="CAY32" s="2858"/>
      <c r="CAZ32" s="2858"/>
      <c r="CBA32" s="2858"/>
      <c r="CBB32" s="2858"/>
      <c r="CBC32" s="2858"/>
      <c r="CBD32" s="2858"/>
      <c r="CBE32" s="2858"/>
      <c r="CBF32" s="2858"/>
      <c r="CBG32" s="2858"/>
      <c r="CBH32" s="2858"/>
      <c r="CBI32" s="2858"/>
      <c r="CBJ32" s="2858"/>
      <c r="CBK32" s="2858"/>
      <c r="CBL32" s="2858"/>
      <c r="CBM32" s="2858"/>
      <c r="CBN32" s="2858"/>
      <c r="CBO32" s="2858"/>
      <c r="CBP32" s="2858"/>
      <c r="CBQ32" s="2858"/>
      <c r="CBR32" s="2858"/>
      <c r="CBS32" s="2858"/>
      <c r="CBT32" s="2858"/>
      <c r="CBU32" s="2858"/>
      <c r="CBV32" s="2858"/>
      <c r="CBW32" s="2858"/>
      <c r="CBX32" s="2858"/>
      <c r="CBY32" s="2858"/>
      <c r="CBZ32" s="2858"/>
      <c r="CCA32" s="2858"/>
      <c r="CCB32" s="2858"/>
      <c r="CCC32" s="2858"/>
      <c r="CCD32" s="2858"/>
      <c r="CCE32" s="2858"/>
      <c r="CCF32" s="2858"/>
      <c r="CCG32" s="2858"/>
      <c r="CCH32" s="2858"/>
      <c r="CCI32" s="2858"/>
      <c r="CCJ32" s="2858"/>
      <c r="CCK32" s="2858"/>
      <c r="CCL32" s="2858"/>
      <c r="CCM32" s="2858"/>
      <c r="CCN32" s="2858"/>
      <c r="CCO32" s="2858"/>
      <c r="CCP32" s="2858"/>
      <c r="CCQ32" s="2858"/>
      <c r="CCR32" s="2858"/>
      <c r="CCS32" s="2858"/>
      <c r="CCT32" s="2858"/>
      <c r="CCU32" s="2858"/>
      <c r="CCV32" s="2858"/>
      <c r="CCW32" s="2858"/>
      <c r="CCX32" s="2858"/>
      <c r="CCY32" s="2858"/>
      <c r="CCZ32" s="2858"/>
      <c r="CDA32" s="2858"/>
      <c r="CDB32" s="2858"/>
      <c r="CDC32" s="2858"/>
      <c r="CDD32" s="2858"/>
      <c r="CDE32" s="2858"/>
      <c r="CDF32" s="2858"/>
      <c r="CDG32" s="2858"/>
      <c r="CDH32" s="2858"/>
      <c r="CDI32" s="2858"/>
      <c r="CDJ32" s="2858"/>
      <c r="CDK32" s="2858"/>
      <c r="CDL32" s="2858"/>
      <c r="CDM32" s="2858"/>
      <c r="CDN32" s="2858"/>
      <c r="CDO32" s="2858"/>
      <c r="CDP32" s="2858"/>
      <c r="CDQ32" s="2858"/>
      <c r="CDR32" s="2858"/>
      <c r="CDS32" s="2858"/>
      <c r="CDT32" s="2858"/>
      <c r="CDU32" s="2858"/>
      <c r="CDV32" s="2858"/>
      <c r="CDW32" s="2858"/>
      <c r="CDX32" s="2858"/>
      <c r="CDY32" s="2858"/>
      <c r="CDZ32" s="2858"/>
      <c r="CEA32" s="2858"/>
      <c r="CEB32" s="2858"/>
      <c r="CEC32" s="2858"/>
      <c r="CED32" s="2858"/>
      <c r="CEE32" s="2858"/>
      <c r="CEF32" s="2858"/>
      <c r="CEG32" s="2858"/>
      <c r="CEH32" s="2858"/>
      <c r="CEI32" s="2858"/>
      <c r="CEJ32" s="2858"/>
      <c r="CEK32" s="2858"/>
      <c r="CEL32" s="2858"/>
      <c r="CEM32" s="2858"/>
      <c r="CEN32" s="2858"/>
      <c r="CEO32" s="2858"/>
      <c r="CEP32" s="2858"/>
      <c r="CEQ32" s="2858"/>
      <c r="CER32" s="2858"/>
      <c r="CES32" s="2858"/>
      <c r="CET32" s="2858"/>
      <c r="CEU32" s="2858"/>
      <c r="CEV32" s="2858"/>
      <c r="CEW32" s="2858"/>
      <c r="CEX32" s="2858"/>
      <c r="CEY32" s="2858"/>
      <c r="CEZ32" s="2858"/>
      <c r="CFA32" s="2858"/>
      <c r="CFB32" s="2858"/>
      <c r="CFC32" s="2858"/>
      <c r="CFD32" s="2858"/>
      <c r="CFE32" s="2858"/>
      <c r="CFF32" s="2858"/>
      <c r="CFG32" s="2858"/>
      <c r="CFH32" s="2858"/>
      <c r="CFI32" s="2858"/>
      <c r="CFJ32" s="2858"/>
      <c r="CFK32" s="2858"/>
      <c r="CFL32" s="2858"/>
      <c r="CFM32" s="2858"/>
      <c r="CFN32" s="2858"/>
      <c r="CFO32" s="2858"/>
      <c r="CFP32" s="2858"/>
      <c r="CFQ32" s="2858"/>
      <c r="CFR32" s="2858"/>
      <c r="CFS32" s="2858"/>
      <c r="CFT32" s="2858"/>
      <c r="CFU32" s="2858"/>
      <c r="CFV32" s="2858"/>
      <c r="CFW32" s="2858"/>
      <c r="CFX32" s="2858"/>
      <c r="CFY32" s="2858"/>
      <c r="CFZ32" s="2858"/>
      <c r="CGA32" s="2858"/>
      <c r="CGB32" s="2858"/>
      <c r="CGC32" s="2858"/>
      <c r="CGD32" s="2858"/>
      <c r="CGE32" s="2858"/>
      <c r="CGF32" s="2858"/>
      <c r="CGG32" s="2858"/>
      <c r="CGH32" s="2858"/>
      <c r="CGI32" s="2858"/>
      <c r="CGJ32" s="2858"/>
      <c r="CGK32" s="2858"/>
      <c r="CGL32" s="2858"/>
      <c r="CGM32" s="2858"/>
      <c r="CGN32" s="2858"/>
      <c r="CGO32" s="2858"/>
      <c r="CGP32" s="2858"/>
      <c r="CGQ32" s="2858"/>
      <c r="CGR32" s="2858"/>
      <c r="CGS32" s="2858"/>
      <c r="CGT32" s="2858"/>
      <c r="CGU32" s="2858"/>
      <c r="CGV32" s="2858"/>
      <c r="CGW32" s="2858"/>
      <c r="CGX32" s="2858"/>
      <c r="CGY32" s="2858"/>
      <c r="CGZ32" s="2858"/>
      <c r="CHA32" s="2858"/>
      <c r="CHB32" s="2858"/>
      <c r="CHC32" s="2858"/>
      <c r="CHD32" s="2858"/>
      <c r="CHE32" s="2858"/>
      <c r="CHF32" s="2858"/>
      <c r="CHG32" s="2858"/>
      <c r="CHH32" s="2858"/>
      <c r="CHI32" s="2858"/>
      <c r="CHJ32" s="2858"/>
      <c r="CHK32" s="2858"/>
      <c r="CHL32" s="2858"/>
      <c r="CHM32" s="2858"/>
      <c r="CHN32" s="2858"/>
      <c r="CHO32" s="2858"/>
      <c r="CHP32" s="2858"/>
      <c r="CHQ32" s="2858"/>
      <c r="CHR32" s="2858"/>
      <c r="CHS32" s="2858"/>
      <c r="CHT32" s="2858"/>
      <c r="CHU32" s="2858"/>
      <c r="CHV32" s="2858"/>
      <c r="CHW32" s="2858"/>
      <c r="CHX32" s="2858"/>
      <c r="CHY32" s="2858"/>
      <c r="CHZ32" s="2858"/>
      <c r="CIA32" s="2858"/>
      <c r="CIB32" s="2858"/>
      <c r="CIC32" s="2858"/>
      <c r="CID32" s="2858"/>
      <c r="CIE32" s="2858"/>
      <c r="CIF32" s="2858"/>
      <c r="CIG32" s="2858"/>
      <c r="CIH32" s="2858"/>
      <c r="CII32" s="2858"/>
      <c r="CIJ32" s="2858"/>
      <c r="CIK32" s="2858"/>
      <c r="CIL32" s="2858"/>
      <c r="CIM32" s="2858"/>
      <c r="CIN32" s="2858"/>
      <c r="CIO32" s="2858"/>
      <c r="CIP32" s="2858"/>
      <c r="CIQ32" s="2858"/>
      <c r="CIR32" s="2858"/>
      <c r="CIS32" s="2858"/>
      <c r="CIT32" s="2858"/>
      <c r="CIU32" s="2858"/>
      <c r="CIV32" s="2858"/>
      <c r="CIW32" s="2858"/>
      <c r="CIX32" s="2858"/>
      <c r="CIY32" s="2858"/>
      <c r="CIZ32" s="2858"/>
      <c r="CJA32" s="2858"/>
      <c r="CJB32" s="2858"/>
      <c r="CJC32" s="2858"/>
      <c r="CJD32" s="2858"/>
      <c r="CJE32" s="2858"/>
      <c r="CJF32" s="2858"/>
      <c r="CJG32" s="2858"/>
      <c r="CJH32" s="2858"/>
      <c r="CJI32" s="2858"/>
      <c r="CJJ32" s="2858"/>
      <c r="CJK32" s="2858"/>
      <c r="CJL32" s="2858"/>
      <c r="CJM32" s="2858"/>
      <c r="CJN32" s="2858"/>
      <c r="CJO32" s="2858"/>
      <c r="CJP32" s="2858"/>
      <c r="CJQ32" s="2858"/>
      <c r="CJR32" s="2858"/>
      <c r="CJS32" s="2858"/>
      <c r="CJT32" s="2858"/>
      <c r="CJU32" s="2858"/>
      <c r="CJV32" s="2858"/>
      <c r="CJW32" s="2858"/>
      <c r="CJX32" s="2858"/>
      <c r="CJY32" s="2858"/>
      <c r="CJZ32" s="2858"/>
      <c r="CKA32" s="2858"/>
      <c r="CKB32" s="2858"/>
      <c r="CKC32" s="2858"/>
      <c r="CKD32" s="2858"/>
      <c r="CKE32" s="2858"/>
      <c r="CKF32" s="2858"/>
      <c r="CKG32" s="2858"/>
      <c r="CKH32" s="2858"/>
      <c r="CKI32" s="2858"/>
      <c r="CKJ32" s="2858"/>
      <c r="CKK32" s="2858"/>
      <c r="CKL32" s="2858"/>
      <c r="CKM32" s="2858"/>
      <c r="CKN32" s="2858"/>
      <c r="CKO32" s="2858"/>
      <c r="CKP32" s="2858"/>
      <c r="CKQ32" s="2858"/>
      <c r="CKR32" s="2858"/>
      <c r="CKS32" s="2858"/>
      <c r="CKT32" s="2858"/>
      <c r="CKU32" s="2858"/>
      <c r="CKV32" s="2858"/>
      <c r="CKW32" s="2858"/>
      <c r="CKX32" s="2858"/>
      <c r="CKY32" s="2858"/>
      <c r="CKZ32" s="2858"/>
      <c r="CLA32" s="2858"/>
      <c r="CLB32" s="2858"/>
      <c r="CLC32" s="2858"/>
      <c r="CLD32" s="2858"/>
      <c r="CLE32" s="2858"/>
      <c r="CLF32" s="2858"/>
      <c r="CLG32" s="2858"/>
      <c r="CLH32" s="2858"/>
      <c r="CLI32" s="2858"/>
      <c r="CLJ32" s="2858"/>
      <c r="CLK32" s="2858"/>
      <c r="CLL32" s="2858"/>
      <c r="CLM32" s="2858"/>
      <c r="CLN32" s="2858"/>
      <c r="CLO32" s="2858"/>
      <c r="CLP32" s="2858"/>
      <c r="CLQ32" s="2858"/>
      <c r="CLR32" s="2858"/>
      <c r="CLS32" s="2858"/>
      <c r="CLT32" s="2858"/>
      <c r="CLU32" s="2858"/>
      <c r="CLV32" s="2858"/>
      <c r="CLW32" s="2858"/>
    </row>
    <row r="33" spans="1:2363" ht="16.5" customHeight="1" x14ac:dyDescent="0.25">
      <c r="A33" s="3869"/>
      <c r="B33" s="3876"/>
      <c r="C33" s="2997">
        <v>2</v>
      </c>
      <c r="D33" s="2995" t="s">
        <v>661</v>
      </c>
      <c r="E33" s="3010"/>
      <c r="F33" s="1790"/>
      <c r="G33" s="2988"/>
      <c r="H33" s="1791"/>
      <c r="I33" s="1790"/>
      <c r="J33" s="1790"/>
      <c r="K33" s="1791"/>
      <c r="L33" s="1790"/>
      <c r="M33" s="1790"/>
      <c r="N33" s="1799">
        <f>F33+I33+L33</f>
        <v>0</v>
      </c>
      <c r="O33" s="2282">
        <f>F33+I33</f>
        <v>0</v>
      </c>
      <c r="P33" s="2114"/>
      <c r="Q33" s="2114"/>
      <c r="R33" s="2989"/>
      <c r="S33" s="2990"/>
      <c r="T33" s="2991"/>
      <c r="U33" s="2114"/>
      <c r="V33" s="2619"/>
      <c r="W33" s="2992"/>
      <c r="X33" s="2993"/>
      <c r="Y33" s="3014"/>
      <c r="Z33" s="2344">
        <v>452610.8</v>
      </c>
      <c r="AA33" s="1837">
        <v>0</v>
      </c>
      <c r="AB33" s="1837">
        <v>0</v>
      </c>
      <c r="AC33" s="3192">
        <v>0</v>
      </c>
      <c r="AD33" s="1895">
        <v>0</v>
      </c>
      <c r="AE33" s="1895">
        <v>0</v>
      </c>
      <c r="AF33" s="1895">
        <v>0</v>
      </c>
      <c r="AG33" s="1895">
        <v>0</v>
      </c>
      <c r="AH33" s="1993">
        <v>0</v>
      </c>
      <c r="AI33" s="2125">
        <v>0</v>
      </c>
      <c r="AJ33" s="2125">
        <v>0</v>
      </c>
      <c r="AK33" s="2453">
        <f>AI33+AJ33</f>
        <v>0</v>
      </c>
      <c r="AL33" s="2994">
        <v>0</v>
      </c>
      <c r="AM33" s="3037">
        <v>0</v>
      </c>
      <c r="AN33" s="2700">
        <v>0</v>
      </c>
      <c r="AO33" s="3039">
        <v>0</v>
      </c>
      <c r="AP33" s="3041">
        <v>0</v>
      </c>
      <c r="AQ33" s="3041">
        <v>0</v>
      </c>
      <c r="AR33" s="2177">
        <v>0</v>
      </c>
      <c r="AS33" s="2158">
        <f>AO33+AQ33+AR33+AP33</f>
        <v>0</v>
      </c>
      <c r="AT33" s="2994">
        <v>0</v>
      </c>
      <c r="AU33" s="3042">
        <v>0</v>
      </c>
      <c r="AV33" s="2180">
        <v>0</v>
      </c>
      <c r="AW33" s="2160">
        <v>0</v>
      </c>
      <c r="AX33" s="2994">
        <v>452610.8</v>
      </c>
      <c r="AY33" s="3037">
        <v>452610.8</v>
      </c>
      <c r="AZ33" s="2099">
        <v>0</v>
      </c>
      <c r="BA33" s="3097">
        <v>0</v>
      </c>
      <c r="BB33" s="3098">
        <v>0</v>
      </c>
      <c r="BC33" s="3098">
        <v>0</v>
      </c>
      <c r="BD33" s="3097">
        <v>0</v>
      </c>
      <c r="BE33" s="3095">
        <f>+BA33+BB33+BC33+BD33+AZ33</f>
        <v>0</v>
      </c>
      <c r="BF33" s="2672"/>
      <c r="BG33" s="3042">
        <v>0</v>
      </c>
      <c r="BH33" s="2180">
        <v>0</v>
      </c>
      <c r="BI33" s="2160">
        <f>BG33+BH33</f>
        <v>0</v>
      </c>
      <c r="BJ33" s="2610">
        <f>AA33+AL33</f>
        <v>0</v>
      </c>
      <c r="BK33" s="2330">
        <v>0</v>
      </c>
      <c r="BL33" s="3044">
        <v>0</v>
      </c>
      <c r="BM33" s="3194">
        <f>+AD33+AO33+BA33</f>
        <v>0</v>
      </c>
      <c r="BN33" s="3050">
        <v>0</v>
      </c>
      <c r="BO33" s="2101">
        <f>+AQ33+AF33</f>
        <v>0</v>
      </c>
      <c r="BP33" s="3049">
        <v>0</v>
      </c>
      <c r="BQ33" s="3052">
        <f>BM33+BN33+BO33+BP33</f>
        <v>0</v>
      </c>
      <c r="BR33" s="3046">
        <f>AI33+AU33</f>
        <v>0</v>
      </c>
      <c r="BS33" s="3046">
        <f>+BH33+AV33+AJ33</f>
        <v>0</v>
      </c>
      <c r="BT33" s="2458">
        <f t="shared" si="55"/>
        <v>0</v>
      </c>
      <c r="BU33" s="3155"/>
      <c r="BV33" s="3066"/>
      <c r="BW33" s="3066"/>
      <c r="BX33" s="3066"/>
      <c r="BY33" s="3155"/>
      <c r="BZ33" s="3155"/>
      <c r="CA33" s="3155"/>
      <c r="CB33" s="3155"/>
      <c r="CC33" s="3155"/>
      <c r="CD33" s="3155"/>
      <c r="CE33" s="3155"/>
      <c r="CF33" s="3155"/>
      <c r="CG33" s="3155"/>
      <c r="CH33" s="1050"/>
      <c r="CI33" s="2858"/>
      <c r="CJ33" s="2858"/>
      <c r="CK33" s="2858"/>
      <c r="CL33" s="2858"/>
      <c r="CM33" s="2858"/>
      <c r="CN33" s="2858"/>
      <c r="CO33" s="2858"/>
      <c r="CP33" s="2858"/>
      <c r="CQ33" s="2858"/>
      <c r="CR33" s="2858"/>
      <c r="CS33" s="2858"/>
      <c r="CT33" s="2858"/>
      <c r="CU33" s="2858"/>
      <c r="CV33" s="2858"/>
      <c r="CW33" s="175"/>
      <c r="CX33" s="2858"/>
      <c r="CY33" s="2858"/>
      <c r="CZ33" s="2858"/>
      <c r="DA33" s="2858"/>
      <c r="DB33" s="2858"/>
      <c r="DC33" s="2858"/>
      <c r="DD33" s="2858"/>
      <c r="DE33" s="2858"/>
      <c r="DF33" s="2858"/>
      <c r="DG33" s="2858"/>
      <c r="DH33" s="2858"/>
      <c r="DI33" s="2858"/>
      <c r="DJ33" s="2858"/>
      <c r="DK33" s="2858"/>
      <c r="DL33" s="2858"/>
      <c r="DM33" s="2858"/>
      <c r="DN33" s="2858"/>
      <c r="DO33" s="2858"/>
      <c r="DP33" s="2858"/>
      <c r="DQ33" s="2858"/>
      <c r="DR33" s="2858"/>
      <c r="DS33" s="2858"/>
      <c r="DT33" s="2858"/>
      <c r="DU33" s="2858"/>
      <c r="DV33" s="2858"/>
      <c r="DW33" s="2858"/>
      <c r="DX33" s="2858"/>
      <c r="DY33" s="2858"/>
      <c r="DZ33" s="2858"/>
      <c r="EA33" s="2858"/>
      <c r="EB33" s="2858"/>
      <c r="EC33" s="2858"/>
      <c r="ED33" s="2858"/>
      <c r="EE33" s="2858"/>
      <c r="EF33" s="2858"/>
      <c r="EG33" s="2858"/>
      <c r="EH33" s="2858"/>
      <c r="EI33" s="2858"/>
      <c r="EJ33" s="2858"/>
      <c r="EK33" s="2858"/>
      <c r="EL33" s="2858"/>
      <c r="EM33" s="2858"/>
      <c r="EN33" s="2858"/>
      <c r="EO33" s="2858"/>
      <c r="EP33" s="2858"/>
      <c r="EQ33" s="2858"/>
      <c r="ER33" s="2858"/>
      <c r="ES33" s="2858"/>
      <c r="ET33" s="2858"/>
      <c r="EU33" s="2858"/>
      <c r="EV33" s="2858"/>
      <c r="EW33" s="2858"/>
      <c r="EX33" s="2858"/>
      <c r="EY33" s="2858"/>
      <c r="EZ33" s="2858"/>
      <c r="FA33" s="2858"/>
      <c r="FB33" s="2858"/>
      <c r="FC33" s="2858"/>
      <c r="FD33" s="2858"/>
      <c r="FE33" s="2858"/>
      <c r="FF33" s="2858"/>
      <c r="FG33" s="2858"/>
      <c r="FH33" s="2858"/>
      <c r="FI33" s="2858"/>
      <c r="FJ33" s="2858"/>
      <c r="FK33" s="2858"/>
      <c r="FL33" s="2858"/>
      <c r="FM33" s="2858"/>
      <c r="FN33" s="2858"/>
      <c r="FO33" s="2858"/>
      <c r="FP33" s="2858"/>
      <c r="FQ33" s="2858"/>
      <c r="FR33" s="2858"/>
      <c r="FS33" s="2858"/>
      <c r="FT33" s="2858"/>
      <c r="FU33" s="2858"/>
      <c r="FV33" s="2858"/>
      <c r="FW33" s="2858"/>
      <c r="FX33" s="2858"/>
      <c r="FY33" s="2858"/>
      <c r="FZ33" s="2858"/>
      <c r="GA33" s="2858"/>
      <c r="GB33" s="2858"/>
      <c r="GC33" s="2858"/>
      <c r="GD33" s="2858"/>
      <c r="GE33" s="2858"/>
      <c r="GF33" s="2858"/>
      <c r="GG33" s="2858"/>
      <c r="GH33" s="2858"/>
      <c r="GI33" s="2858"/>
      <c r="GJ33" s="2858"/>
      <c r="GK33" s="2858"/>
      <c r="GL33" s="2858"/>
      <c r="GM33" s="2858"/>
      <c r="GN33" s="2858"/>
      <c r="GO33" s="2858"/>
      <c r="GP33" s="2858"/>
      <c r="GQ33" s="2858"/>
      <c r="GR33" s="2858"/>
      <c r="GS33" s="2858"/>
      <c r="GT33" s="2858"/>
      <c r="GU33" s="2858"/>
      <c r="GV33" s="2858"/>
      <c r="GW33" s="2858"/>
      <c r="GX33" s="2858"/>
      <c r="GY33" s="2858"/>
      <c r="GZ33" s="2858"/>
      <c r="HA33" s="2858"/>
      <c r="HB33" s="2858"/>
      <c r="HC33" s="2858"/>
      <c r="HD33" s="2858"/>
      <c r="HE33" s="2858"/>
      <c r="HF33" s="2858"/>
      <c r="HG33" s="2858"/>
      <c r="HH33" s="2858"/>
      <c r="HI33" s="2858"/>
      <c r="HJ33" s="2858"/>
      <c r="HK33" s="2858"/>
      <c r="HL33" s="2858"/>
      <c r="HM33" s="2858"/>
      <c r="HN33" s="2858"/>
      <c r="HO33" s="2858"/>
      <c r="HP33" s="2858"/>
      <c r="HQ33" s="2858"/>
      <c r="HR33" s="2858"/>
      <c r="HS33" s="2858"/>
      <c r="HT33" s="2858"/>
      <c r="HU33" s="2858"/>
      <c r="HV33" s="2858"/>
      <c r="HW33" s="2858"/>
      <c r="HX33" s="2858"/>
      <c r="HY33" s="2858"/>
      <c r="HZ33" s="2858"/>
      <c r="IA33" s="2858"/>
      <c r="IB33" s="2858"/>
      <c r="IC33" s="2858"/>
      <c r="ID33" s="2858"/>
      <c r="IE33" s="2858"/>
      <c r="IF33" s="2858"/>
      <c r="IG33" s="2858"/>
      <c r="IH33" s="2858"/>
      <c r="II33" s="2858"/>
      <c r="IJ33" s="2858"/>
      <c r="IK33" s="2858"/>
      <c r="IL33" s="2858"/>
      <c r="IM33" s="2858"/>
      <c r="IN33" s="2858"/>
      <c r="IO33" s="2858"/>
      <c r="IP33" s="2858"/>
      <c r="IQ33" s="2858"/>
      <c r="IR33" s="2858"/>
      <c r="IS33" s="2858"/>
      <c r="IT33" s="2858"/>
      <c r="IU33" s="2858"/>
      <c r="IV33" s="2858"/>
      <c r="IW33" s="2858"/>
      <c r="IX33" s="2858"/>
      <c r="IY33" s="2858"/>
      <c r="IZ33" s="2858"/>
      <c r="JA33" s="2858"/>
      <c r="JB33" s="2858"/>
      <c r="JC33" s="2858"/>
      <c r="JD33" s="2858"/>
      <c r="JE33" s="2858"/>
      <c r="JF33" s="2858"/>
      <c r="JG33" s="2858"/>
      <c r="JH33" s="2858"/>
      <c r="JI33" s="2858"/>
      <c r="JJ33" s="2858"/>
      <c r="JK33" s="2858"/>
      <c r="JL33" s="2858"/>
      <c r="JM33" s="2858"/>
      <c r="JN33" s="2858"/>
      <c r="JO33" s="2858"/>
      <c r="JP33" s="2858"/>
      <c r="JQ33" s="2858"/>
      <c r="JR33" s="2858"/>
      <c r="JS33" s="2858"/>
      <c r="JT33" s="2858"/>
      <c r="JU33" s="2858"/>
      <c r="JV33" s="2858"/>
      <c r="JW33" s="2858"/>
      <c r="JX33" s="2858"/>
      <c r="JY33" s="2858"/>
      <c r="JZ33" s="2858"/>
      <c r="KA33" s="2858"/>
      <c r="KB33" s="2858"/>
      <c r="KC33" s="2858"/>
      <c r="KD33" s="2858"/>
      <c r="KE33" s="2858"/>
      <c r="KF33" s="2858"/>
      <c r="KG33" s="2858"/>
      <c r="KH33" s="2858"/>
      <c r="KI33" s="2858"/>
      <c r="KJ33" s="2858"/>
      <c r="KK33" s="2858"/>
      <c r="KL33" s="2858"/>
      <c r="KM33" s="2858"/>
      <c r="KN33" s="2858"/>
      <c r="KO33" s="2858"/>
      <c r="KP33" s="2858"/>
      <c r="KQ33" s="2858"/>
      <c r="KR33" s="2858"/>
      <c r="KS33" s="2858"/>
      <c r="KT33" s="2858"/>
      <c r="KU33" s="2858"/>
      <c r="KV33" s="2858"/>
      <c r="KW33" s="2858"/>
      <c r="KX33" s="2858"/>
      <c r="KY33" s="2858"/>
      <c r="KZ33" s="2858"/>
      <c r="LA33" s="2858"/>
      <c r="LB33" s="2858"/>
      <c r="LC33" s="2858"/>
      <c r="LD33" s="2858"/>
      <c r="LE33" s="2858"/>
      <c r="LF33" s="2858"/>
      <c r="LG33" s="2858"/>
      <c r="LH33" s="2858"/>
      <c r="LI33" s="2858"/>
      <c r="LJ33" s="2858"/>
      <c r="LK33" s="2858"/>
      <c r="LL33" s="2858"/>
      <c r="LM33" s="2858"/>
      <c r="LN33" s="2858"/>
      <c r="LO33" s="2858"/>
      <c r="LP33" s="2858"/>
      <c r="LQ33" s="2858"/>
      <c r="LR33" s="2858"/>
      <c r="LS33" s="2858"/>
      <c r="LT33" s="2858"/>
      <c r="LU33" s="2858"/>
      <c r="LV33" s="2858"/>
      <c r="LW33" s="2858"/>
      <c r="LX33" s="2858"/>
      <c r="LY33" s="2858"/>
      <c r="LZ33" s="2858"/>
      <c r="MA33" s="2858"/>
      <c r="MB33" s="2858"/>
      <c r="MC33" s="2858"/>
      <c r="MD33" s="2858"/>
      <c r="ME33" s="2858"/>
      <c r="MF33" s="2858"/>
      <c r="MG33" s="2858"/>
      <c r="MH33" s="2858"/>
      <c r="MI33" s="2858"/>
      <c r="MJ33" s="2858"/>
      <c r="MK33" s="2858"/>
      <c r="ML33" s="2858"/>
      <c r="MM33" s="2858"/>
      <c r="MN33" s="2858"/>
      <c r="MO33" s="2858"/>
      <c r="MP33" s="2858"/>
      <c r="MQ33" s="2858"/>
      <c r="MR33" s="2858"/>
      <c r="MS33" s="2858"/>
      <c r="MT33" s="2858"/>
      <c r="MU33" s="2858"/>
      <c r="MV33" s="2858"/>
      <c r="MW33" s="2858"/>
      <c r="MX33" s="2858"/>
      <c r="MY33" s="2858"/>
      <c r="MZ33" s="2858"/>
      <c r="NA33" s="2858"/>
      <c r="NB33" s="2858"/>
      <c r="NC33" s="2858"/>
      <c r="ND33" s="2858"/>
      <c r="NE33" s="2858"/>
      <c r="NF33" s="2858"/>
      <c r="NG33" s="2858"/>
      <c r="NH33" s="2858"/>
      <c r="NI33" s="2858"/>
      <c r="NJ33" s="2858"/>
      <c r="NK33" s="2858"/>
      <c r="NL33" s="2858"/>
      <c r="NM33" s="2858"/>
      <c r="NN33" s="2858"/>
      <c r="NO33" s="2858"/>
      <c r="NP33" s="2858"/>
      <c r="NQ33" s="2858"/>
      <c r="NR33" s="2858"/>
      <c r="NS33" s="2858"/>
      <c r="NT33" s="2858"/>
      <c r="NU33" s="2858"/>
      <c r="NV33" s="2858"/>
      <c r="NW33" s="2858"/>
      <c r="NX33" s="2858"/>
      <c r="NY33" s="2858"/>
      <c r="NZ33" s="2858"/>
      <c r="OA33" s="2858"/>
      <c r="OB33" s="2858"/>
      <c r="OC33" s="2858"/>
      <c r="OD33" s="2858"/>
      <c r="OE33" s="2858"/>
      <c r="OF33" s="2858"/>
      <c r="OG33" s="2858"/>
      <c r="OH33" s="2858"/>
      <c r="OI33" s="2858"/>
      <c r="OJ33" s="2858"/>
      <c r="OK33" s="2858"/>
      <c r="OL33" s="2858"/>
      <c r="OM33" s="2858"/>
      <c r="ON33" s="2858"/>
      <c r="OO33" s="2858"/>
      <c r="OP33" s="2858"/>
      <c r="OQ33" s="2858"/>
      <c r="OR33" s="2858"/>
      <c r="OS33" s="2858"/>
      <c r="OT33" s="2858"/>
      <c r="OU33" s="2858"/>
      <c r="OV33" s="2858"/>
      <c r="OW33" s="2858"/>
      <c r="OX33" s="2858"/>
      <c r="OY33" s="2858"/>
      <c r="OZ33" s="2858"/>
      <c r="PA33" s="2858"/>
      <c r="PB33" s="2858"/>
      <c r="PC33" s="2858"/>
      <c r="PD33" s="2858"/>
      <c r="PE33" s="2858"/>
      <c r="PF33" s="2858"/>
      <c r="PG33" s="2858"/>
      <c r="PH33" s="2858"/>
      <c r="PI33" s="2858"/>
      <c r="PJ33" s="2858"/>
      <c r="PK33" s="2858"/>
      <c r="PL33" s="2858"/>
      <c r="PM33" s="2858"/>
      <c r="PN33" s="2858"/>
      <c r="PO33" s="2858"/>
      <c r="PP33" s="2858"/>
      <c r="PQ33" s="2858"/>
      <c r="PR33" s="2858"/>
      <c r="PS33" s="2858"/>
      <c r="PT33" s="2858"/>
      <c r="PU33" s="2858"/>
      <c r="PV33" s="2858"/>
      <c r="PW33" s="2858"/>
      <c r="PX33" s="2858"/>
      <c r="PY33" s="2858"/>
      <c r="PZ33" s="2858"/>
      <c r="QA33" s="2858"/>
      <c r="QB33" s="2858"/>
      <c r="QC33" s="2858"/>
      <c r="QD33" s="2858"/>
      <c r="QE33" s="2858"/>
      <c r="QF33" s="2858"/>
      <c r="QG33" s="2858"/>
      <c r="QH33" s="2858"/>
      <c r="QI33" s="2858"/>
      <c r="QJ33" s="2858"/>
      <c r="QK33" s="2858"/>
      <c r="QL33" s="2858"/>
      <c r="QM33" s="2858"/>
      <c r="QN33" s="2858"/>
      <c r="QO33" s="2858"/>
      <c r="QP33" s="2858"/>
      <c r="QQ33" s="2858"/>
      <c r="QR33" s="2858"/>
      <c r="QS33" s="2858"/>
      <c r="QT33" s="2858"/>
      <c r="QU33" s="2858"/>
      <c r="QV33" s="2858"/>
      <c r="QW33" s="2858"/>
      <c r="QX33" s="2858"/>
      <c r="QY33" s="2858"/>
      <c r="QZ33" s="2858"/>
      <c r="RA33" s="2858"/>
      <c r="RB33" s="2858"/>
      <c r="RC33" s="2858"/>
      <c r="RD33" s="2858"/>
      <c r="RE33" s="2858"/>
      <c r="RF33" s="2858"/>
      <c r="RG33" s="2858"/>
      <c r="RH33" s="2858"/>
      <c r="RI33" s="2858"/>
      <c r="RJ33" s="2858"/>
      <c r="RK33" s="2858"/>
      <c r="RL33" s="2858"/>
      <c r="RM33" s="2858"/>
      <c r="RN33" s="2858"/>
      <c r="RO33" s="2858"/>
      <c r="RP33" s="2858"/>
      <c r="RQ33" s="2858"/>
      <c r="RR33" s="2858"/>
      <c r="RS33" s="2858"/>
      <c r="RT33" s="2858"/>
      <c r="RU33" s="2858"/>
      <c r="RV33" s="2858"/>
      <c r="RW33" s="2858"/>
      <c r="RX33" s="2858"/>
      <c r="RY33" s="2858"/>
      <c r="RZ33" s="2858"/>
      <c r="SA33" s="2858"/>
      <c r="SB33" s="2858"/>
      <c r="SC33" s="2858"/>
      <c r="SD33" s="2858"/>
      <c r="SE33" s="2858"/>
      <c r="SF33" s="2858"/>
      <c r="SG33" s="2858"/>
      <c r="SH33" s="2858"/>
      <c r="SI33" s="2858"/>
      <c r="SJ33" s="2858"/>
      <c r="SK33" s="2858"/>
      <c r="SL33" s="2858"/>
      <c r="SM33" s="2858"/>
      <c r="SN33" s="2858"/>
      <c r="SO33" s="2858"/>
      <c r="SP33" s="2858"/>
      <c r="SQ33" s="2858"/>
      <c r="SR33" s="2858"/>
      <c r="SS33" s="2858"/>
      <c r="ST33" s="2858"/>
      <c r="SU33" s="2858"/>
      <c r="SV33" s="2858"/>
      <c r="SW33" s="2858"/>
      <c r="SX33" s="2858"/>
      <c r="SY33" s="2858"/>
      <c r="SZ33" s="2858"/>
      <c r="TA33" s="2858"/>
      <c r="TB33" s="2858"/>
      <c r="TC33" s="2858"/>
      <c r="TD33" s="2858"/>
      <c r="TE33" s="2858"/>
      <c r="TF33" s="2858"/>
      <c r="TG33" s="2858"/>
      <c r="TH33" s="2858"/>
      <c r="TI33" s="2858"/>
      <c r="TJ33" s="2858"/>
      <c r="TK33" s="2858"/>
      <c r="TL33" s="2858"/>
      <c r="TM33" s="2858"/>
      <c r="TN33" s="2858"/>
      <c r="TO33" s="2858"/>
      <c r="TP33" s="2858"/>
      <c r="TQ33" s="2858"/>
      <c r="TR33" s="2858"/>
      <c r="TS33" s="2858"/>
      <c r="TT33" s="2858"/>
      <c r="TU33" s="3937"/>
      <c r="TV33" s="3937"/>
      <c r="TW33" s="3937"/>
      <c r="TX33" s="3937"/>
      <c r="TY33" s="3937"/>
      <c r="TZ33" s="3937"/>
      <c r="UA33" s="3937"/>
      <c r="UB33" s="3937"/>
      <c r="UC33" s="3937"/>
      <c r="UD33" s="3937"/>
      <c r="UE33" s="3937"/>
      <c r="UF33" s="3937"/>
      <c r="UG33" s="3937"/>
      <c r="UH33" s="3937"/>
      <c r="UI33" s="3937"/>
      <c r="UJ33" s="3937"/>
      <c r="UK33" s="3937"/>
      <c r="UL33" s="3937"/>
      <c r="UM33" s="3937"/>
      <c r="UN33" s="3937"/>
      <c r="UO33" s="3937"/>
      <c r="UP33" s="2858"/>
      <c r="UQ33" s="2858"/>
      <c r="UR33" s="2858"/>
      <c r="US33" s="2858"/>
      <c r="UT33" s="2858"/>
      <c r="UU33" s="2858"/>
      <c r="UV33" s="2858"/>
      <c r="UW33" s="2858"/>
      <c r="UX33" s="2858"/>
      <c r="UY33" s="2858"/>
      <c r="UZ33" s="2858"/>
      <c r="VA33" s="2858"/>
      <c r="VB33" s="2858"/>
      <c r="VC33" s="2858"/>
      <c r="VD33" s="2858"/>
      <c r="VE33" s="2858"/>
      <c r="VF33" s="2858"/>
      <c r="VG33" s="2858"/>
      <c r="VH33" s="2858"/>
      <c r="VI33" s="2858"/>
      <c r="VJ33" s="2858"/>
      <c r="VK33" s="2858"/>
      <c r="VL33" s="2858"/>
      <c r="VM33" s="2858"/>
      <c r="VN33" s="2858"/>
      <c r="VO33" s="2858"/>
      <c r="VP33" s="2858"/>
      <c r="VQ33" s="2858"/>
      <c r="VR33" s="2858"/>
      <c r="VS33" s="2858"/>
      <c r="VT33" s="2858"/>
      <c r="VU33" s="2858"/>
      <c r="VV33" s="2858"/>
      <c r="VW33" s="2858"/>
      <c r="VX33" s="2858"/>
      <c r="VY33" s="2858"/>
      <c r="VZ33" s="2858"/>
      <c r="WA33" s="2858"/>
      <c r="WB33" s="2858"/>
      <c r="WC33" s="2858"/>
      <c r="WD33" s="2858"/>
      <c r="WE33" s="2858"/>
      <c r="WF33" s="2858"/>
      <c r="WG33" s="2858"/>
      <c r="WH33" s="2858"/>
      <c r="WI33" s="2858"/>
      <c r="WJ33" s="2858"/>
      <c r="WK33" s="2858"/>
      <c r="WL33" s="2858"/>
      <c r="WM33" s="2858"/>
      <c r="WN33" s="2858"/>
      <c r="WO33" s="2858"/>
      <c r="WP33" s="2858"/>
      <c r="WQ33" s="2858"/>
      <c r="WR33" s="2858"/>
      <c r="WS33" s="2858"/>
      <c r="WT33" s="2858"/>
      <c r="WU33" s="2858"/>
      <c r="WV33" s="2858"/>
      <c r="WW33" s="2858"/>
      <c r="WX33" s="2858"/>
      <c r="WY33" s="2858"/>
      <c r="WZ33" s="2858"/>
      <c r="XA33" s="2858"/>
      <c r="XB33" s="2858"/>
      <c r="XC33" s="2858"/>
      <c r="XD33" s="2858"/>
      <c r="XE33" s="2858"/>
      <c r="XF33" s="2858"/>
      <c r="XG33" s="2858"/>
      <c r="XH33" s="2858"/>
      <c r="XI33" s="2858"/>
      <c r="XJ33" s="2858"/>
      <c r="XK33" s="2858"/>
      <c r="XL33" s="2858"/>
      <c r="XM33" s="2858"/>
      <c r="XN33" s="2858"/>
      <c r="XO33" s="2858"/>
      <c r="XP33" s="2858"/>
      <c r="XQ33" s="2858"/>
      <c r="XR33" s="2858"/>
      <c r="XS33" s="2858"/>
      <c r="XT33" s="2858"/>
      <c r="XU33" s="2858"/>
      <c r="XV33" s="2858"/>
      <c r="XW33" s="2858"/>
      <c r="XX33" s="2858"/>
      <c r="XY33" s="2858"/>
      <c r="XZ33" s="2858"/>
      <c r="YA33" s="2858"/>
      <c r="YB33" s="2858"/>
      <c r="YC33" s="2858"/>
      <c r="YD33" s="2858"/>
      <c r="YE33" s="2858"/>
      <c r="YF33" s="2858"/>
      <c r="YG33" s="2858"/>
      <c r="YH33" s="2858"/>
      <c r="YI33" s="2858"/>
      <c r="YJ33" s="2858"/>
      <c r="YK33" s="2858"/>
      <c r="YL33" s="2858"/>
      <c r="YM33" s="2858"/>
      <c r="YN33" s="2858"/>
      <c r="YO33" s="2858"/>
      <c r="YP33" s="2858"/>
      <c r="YQ33" s="2858"/>
      <c r="YR33" s="2858"/>
      <c r="YS33" s="2858"/>
      <c r="YT33" s="2858"/>
      <c r="YU33" s="2858"/>
      <c r="YV33" s="2858"/>
      <c r="YW33" s="2858"/>
      <c r="YX33" s="2858"/>
      <c r="YY33" s="2858"/>
      <c r="YZ33" s="2858"/>
      <c r="ZA33" s="2858"/>
      <c r="ZB33" s="2858"/>
      <c r="ZC33" s="2858"/>
      <c r="ZD33" s="2858"/>
      <c r="ZE33" s="2858"/>
      <c r="ZF33" s="2858"/>
      <c r="ZG33" s="2858"/>
      <c r="ZH33" s="2858"/>
      <c r="ZI33" s="2858"/>
      <c r="ZJ33" s="2858"/>
      <c r="ZK33" s="2858"/>
      <c r="ZL33" s="2858"/>
      <c r="ZM33" s="2858"/>
      <c r="ZN33" s="2858"/>
      <c r="ZO33" s="2858"/>
      <c r="ZP33" s="2858"/>
      <c r="ZQ33" s="2858"/>
      <c r="ZR33" s="2858"/>
      <c r="ZS33" s="2858"/>
      <c r="ZT33" s="2858"/>
      <c r="ZU33" s="2858"/>
      <c r="ZV33" s="2858"/>
      <c r="ZW33" s="2858"/>
      <c r="ZX33" s="2858"/>
      <c r="ZY33" s="2858"/>
      <c r="ZZ33" s="2858"/>
      <c r="AAA33" s="2858"/>
      <c r="AAB33" s="2858"/>
      <c r="AAC33" s="2858"/>
      <c r="AAD33" s="2858"/>
      <c r="AAE33" s="2858"/>
      <c r="AAF33" s="2858"/>
      <c r="AAG33" s="2858"/>
      <c r="AAH33" s="2858"/>
      <c r="AAI33" s="2858"/>
      <c r="AAJ33" s="2858"/>
      <c r="AAK33" s="2858"/>
      <c r="AAL33" s="2858"/>
      <c r="AAM33" s="2858"/>
      <c r="AAN33" s="2858"/>
      <c r="AAO33" s="2858"/>
      <c r="AAP33" s="2858"/>
      <c r="AAQ33" s="2858"/>
      <c r="AAR33" s="2858"/>
      <c r="AAS33" s="2858"/>
      <c r="AAT33" s="2858"/>
      <c r="AAU33" s="2858"/>
      <c r="AAV33" s="2858"/>
      <c r="AAW33" s="2858"/>
      <c r="AAX33" s="2858"/>
      <c r="AAY33" s="2858"/>
      <c r="AAZ33" s="2858"/>
      <c r="ABA33" s="2858"/>
      <c r="ABB33" s="2858"/>
      <c r="ABC33" s="2858"/>
      <c r="ABD33" s="2858"/>
      <c r="ABE33" s="2858"/>
      <c r="ABF33" s="2858"/>
      <c r="ABG33" s="2858"/>
      <c r="ABH33" s="2858"/>
      <c r="ABI33" s="2858"/>
      <c r="ABJ33" s="2858"/>
      <c r="ABK33" s="2858"/>
      <c r="ABL33" s="2858"/>
      <c r="ABM33" s="2858"/>
      <c r="ABN33" s="2858"/>
      <c r="ABO33" s="2858"/>
      <c r="ABP33" s="2858"/>
      <c r="ABQ33" s="2858"/>
      <c r="ABR33" s="2858"/>
      <c r="ABS33" s="2858"/>
      <c r="ABT33" s="2858"/>
      <c r="ABU33" s="2858"/>
      <c r="ABV33" s="2858"/>
      <c r="ABW33" s="2858"/>
      <c r="ABX33" s="2858"/>
      <c r="ABY33" s="2858"/>
      <c r="ABZ33" s="2858"/>
      <c r="ACA33" s="2858"/>
      <c r="ACB33" s="2858"/>
      <c r="ACC33" s="2858"/>
      <c r="ACD33" s="2858"/>
      <c r="ACE33" s="2858"/>
      <c r="ACF33" s="2858"/>
      <c r="ACG33" s="2858"/>
      <c r="ACH33" s="2858"/>
      <c r="ACI33" s="2858"/>
      <c r="ACJ33" s="2858"/>
      <c r="ACK33" s="2858"/>
      <c r="ACL33" s="2858"/>
      <c r="ACM33" s="2858"/>
      <c r="ACN33" s="2858"/>
      <c r="ACO33" s="2858"/>
      <c r="ACP33" s="2858"/>
      <c r="ACQ33" s="2858"/>
      <c r="ACR33" s="2858"/>
      <c r="ACS33" s="2858"/>
      <c r="ACT33" s="2858"/>
      <c r="ACU33" s="2858"/>
      <c r="ACV33" s="2858"/>
      <c r="ACW33" s="2858"/>
      <c r="ACX33" s="2858"/>
      <c r="ACY33" s="2858"/>
      <c r="ACZ33" s="2858"/>
      <c r="ADA33" s="2858"/>
      <c r="ADB33" s="2858"/>
      <c r="ADC33" s="2858"/>
      <c r="ADD33" s="2858"/>
      <c r="ADE33" s="2858"/>
      <c r="ADF33" s="2858"/>
      <c r="ADG33" s="2858"/>
      <c r="ADH33" s="2858"/>
      <c r="ADI33" s="2858"/>
      <c r="ADJ33" s="2858"/>
      <c r="ADK33" s="2858"/>
      <c r="ADL33" s="2858"/>
      <c r="ADM33" s="2858"/>
      <c r="ADN33" s="2858"/>
      <c r="ADO33" s="2858"/>
      <c r="ADP33" s="2858"/>
      <c r="ADQ33" s="2858"/>
      <c r="ADR33" s="2858"/>
      <c r="ADS33" s="2858"/>
      <c r="ADT33" s="2858"/>
      <c r="ADU33" s="2858"/>
      <c r="ADV33" s="2858"/>
      <c r="ADW33" s="2858"/>
      <c r="ADX33" s="2858"/>
      <c r="ADY33" s="2858"/>
      <c r="ADZ33" s="2858"/>
      <c r="AEA33" s="2858"/>
      <c r="AEB33" s="2858"/>
      <c r="AEC33" s="2858"/>
      <c r="AED33" s="2858"/>
      <c r="AEE33" s="2858"/>
      <c r="AEF33" s="2858"/>
      <c r="AEG33" s="2858"/>
      <c r="AEH33" s="2858"/>
      <c r="AEI33" s="2858"/>
      <c r="AEJ33" s="2858"/>
      <c r="AEK33" s="2858"/>
      <c r="AEL33" s="2858"/>
      <c r="AEM33" s="2858"/>
      <c r="AEN33" s="2858"/>
      <c r="AEO33" s="2858"/>
      <c r="AEP33" s="2858"/>
      <c r="AEQ33" s="2858"/>
      <c r="AER33" s="2858"/>
      <c r="AES33" s="2858"/>
      <c r="AET33" s="2858"/>
      <c r="AEU33" s="2858"/>
      <c r="AEV33" s="2858"/>
      <c r="AEW33" s="2858"/>
      <c r="AEX33" s="2858"/>
      <c r="AEY33" s="2858"/>
      <c r="AEZ33" s="2858"/>
      <c r="AFA33" s="2858"/>
      <c r="AFB33" s="2858"/>
      <c r="AFC33" s="2858"/>
      <c r="AFD33" s="2858"/>
      <c r="AFE33" s="2858"/>
      <c r="AFF33" s="2858"/>
      <c r="AFG33" s="2858"/>
      <c r="AFH33" s="2858"/>
      <c r="AFI33" s="2858"/>
      <c r="AFJ33" s="2858"/>
      <c r="AFK33" s="2858"/>
      <c r="AFL33" s="2858"/>
      <c r="AFM33" s="2858"/>
      <c r="AFN33" s="2858"/>
      <c r="AFO33" s="2858"/>
      <c r="AFP33" s="2858"/>
      <c r="AFQ33" s="2858"/>
      <c r="AFR33" s="2858"/>
      <c r="AFS33" s="2858"/>
      <c r="AFT33" s="2858"/>
      <c r="AFU33" s="2858"/>
      <c r="AFV33" s="2858"/>
      <c r="AFW33" s="2858"/>
      <c r="AFX33" s="2858"/>
      <c r="AFY33" s="2858"/>
      <c r="AFZ33" s="2858"/>
      <c r="AGA33" s="2858"/>
      <c r="AGB33" s="2858"/>
      <c r="AGC33" s="2858"/>
      <c r="AGD33" s="2858"/>
      <c r="AGE33" s="2858"/>
      <c r="AGF33" s="2858"/>
      <c r="AGG33" s="2858"/>
      <c r="AGH33" s="2858"/>
      <c r="AGI33" s="2858"/>
      <c r="AGJ33" s="2858"/>
      <c r="AGK33" s="2858"/>
      <c r="AGL33" s="2858"/>
      <c r="AGM33" s="2858"/>
      <c r="AGN33" s="2858"/>
      <c r="AGO33" s="2858"/>
      <c r="AGP33" s="2858"/>
      <c r="AGQ33" s="2858"/>
      <c r="AGR33" s="2858"/>
      <c r="AGS33" s="2858"/>
      <c r="AGT33" s="2858"/>
      <c r="AGU33" s="2858"/>
      <c r="AGV33" s="2858"/>
      <c r="AGW33" s="2858"/>
      <c r="AGX33" s="2858"/>
      <c r="AGY33" s="2858"/>
      <c r="AGZ33" s="2858"/>
      <c r="AHA33" s="2858"/>
      <c r="AHB33" s="2858"/>
      <c r="AHC33" s="2858"/>
      <c r="AHD33" s="2858"/>
      <c r="AHE33" s="2858"/>
      <c r="AHF33" s="2858"/>
      <c r="AHG33" s="2858"/>
      <c r="AHH33" s="2858"/>
      <c r="AHI33" s="2858"/>
      <c r="AHJ33" s="2858"/>
      <c r="AHK33" s="2858"/>
      <c r="AHL33" s="2858"/>
      <c r="AHM33" s="2858"/>
      <c r="AHN33" s="2858"/>
      <c r="AHO33" s="2858"/>
      <c r="AHP33" s="2858"/>
      <c r="AHQ33" s="2858"/>
      <c r="AHR33" s="2858"/>
      <c r="AHS33" s="2858"/>
      <c r="AHT33" s="2858"/>
      <c r="AHU33" s="2858"/>
      <c r="AHV33" s="2858"/>
      <c r="AHW33" s="2858"/>
      <c r="AHX33" s="2858"/>
      <c r="AHY33" s="2858"/>
      <c r="AHZ33" s="2858"/>
      <c r="AIA33" s="2858"/>
      <c r="AIB33" s="2858"/>
      <c r="AIC33" s="2858"/>
      <c r="AID33" s="2858"/>
      <c r="AIE33" s="2858"/>
      <c r="AIF33" s="2858"/>
      <c r="AIG33" s="2858"/>
      <c r="AIH33" s="2858"/>
      <c r="AII33" s="2858"/>
      <c r="AIJ33" s="2858"/>
      <c r="AIK33" s="2858"/>
      <c r="AIL33" s="2858"/>
      <c r="AIM33" s="2858"/>
      <c r="AIN33" s="2858"/>
      <c r="AIO33" s="2858"/>
      <c r="AIP33" s="2858"/>
      <c r="AIQ33" s="2858"/>
      <c r="AIR33" s="2858"/>
      <c r="AIS33" s="2858"/>
      <c r="AIT33" s="2858"/>
      <c r="AIU33" s="2858"/>
      <c r="AIV33" s="2858"/>
      <c r="AIW33" s="2858"/>
      <c r="AIX33" s="2858"/>
      <c r="AIY33" s="2858"/>
      <c r="AIZ33" s="2858"/>
      <c r="AJA33" s="2858"/>
      <c r="AJB33" s="2858"/>
      <c r="AJC33" s="2858"/>
      <c r="AJD33" s="2858"/>
      <c r="AJE33" s="2858"/>
      <c r="AJF33" s="2858"/>
      <c r="AJG33" s="2858"/>
      <c r="AJH33" s="2858"/>
      <c r="AJI33" s="2858"/>
      <c r="AJJ33" s="2858"/>
      <c r="AJK33" s="2858"/>
      <c r="AJL33" s="2858"/>
      <c r="AJM33" s="2858"/>
      <c r="AJN33" s="2858"/>
      <c r="AJO33" s="2858"/>
      <c r="AJP33" s="2858"/>
      <c r="AJQ33" s="2858"/>
      <c r="AJR33" s="2858"/>
      <c r="AJS33" s="2858"/>
      <c r="AJT33" s="2858"/>
      <c r="AJU33" s="2858"/>
      <c r="AJV33" s="2858"/>
      <c r="AJW33" s="2858"/>
      <c r="AJX33" s="2858"/>
      <c r="AJY33" s="2858"/>
      <c r="AJZ33" s="2858"/>
      <c r="AKA33" s="2858"/>
      <c r="AKB33" s="2858"/>
      <c r="AKC33" s="2858"/>
      <c r="AKD33" s="2858"/>
      <c r="AKE33" s="2858"/>
      <c r="AKF33" s="2858"/>
      <c r="AKG33" s="2858"/>
      <c r="AKH33" s="2858"/>
      <c r="AKI33" s="2858"/>
      <c r="AKJ33" s="2858"/>
      <c r="AKK33" s="2858"/>
      <c r="AKL33" s="2858"/>
      <c r="AKM33" s="2858"/>
      <c r="AKN33" s="2858"/>
      <c r="AKO33" s="2858"/>
      <c r="AKP33" s="2858"/>
      <c r="AKQ33" s="2858"/>
      <c r="AKR33" s="2858"/>
      <c r="AKS33" s="2858"/>
      <c r="AKT33" s="2858"/>
      <c r="AKU33" s="2858"/>
      <c r="AKV33" s="2858"/>
      <c r="AKW33" s="2858"/>
      <c r="AKX33" s="2858"/>
      <c r="AKY33" s="2858"/>
      <c r="AKZ33" s="2858"/>
      <c r="ALA33" s="2858"/>
      <c r="ALB33" s="2858"/>
      <c r="ALC33" s="2858"/>
      <c r="ALD33" s="2858"/>
      <c r="ALE33" s="2858"/>
      <c r="ALF33" s="2858"/>
      <c r="ALG33" s="2858"/>
      <c r="ALH33" s="2858"/>
      <c r="ALI33" s="2858"/>
      <c r="ALJ33" s="2858"/>
      <c r="ALK33" s="2858"/>
      <c r="ALL33" s="2858"/>
      <c r="ALM33" s="2858"/>
      <c r="ALN33" s="2858"/>
      <c r="ALO33" s="2858"/>
      <c r="ALP33" s="2858"/>
      <c r="ALQ33" s="2858"/>
      <c r="ALR33" s="2858"/>
      <c r="ALS33" s="2858"/>
      <c r="ALT33" s="2858"/>
      <c r="ALU33" s="2858"/>
      <c r="ALV33" s="2858"/>
      <c r="ALW33" s="2858"/>
      <c r="ALX33" s="2858"/>
      <c r="ALY33" s="2858"/>
      <c r="ALZ33" s="2858"/>
      <c r="AMA33" s="2858"/>
      <c r="AMB33" s="2858"/>
      <c r="AMC33" s="2858"/>
      <c r="AMD33" s="2858"/>
      <c r="AME33" s="2858"/>
      <c r="AMF33" s="2858"/>
      <c r="AMG33" s="2858"/>
      <c r="AMH33" s="2858"/>
      <c r="AMI33" s="2858"/>
      <c r="AMJ33" s="2858"/>
      <c r="AMK33" s="2858"/>
      <c r="AML33" s="2858"/>
      <c r="AMM33" s="2858"/>
      <c r="AMN33" s="2858"/>
      <c r="AMO33" s="2858"/>
      <c r="AMP33" s="2858"/>
      <c r="AMQ33" s="2858"/>
      <c r="AMR33" s="2858"/>
      <c r="AMS33" s="2858"/>
      <c r="AMT33" s="2858"/>
      <c r="AMU33" s="2858"/>
      <c r="AMV33" s="2858"/>
      <c r="AMW33" s="2858"/>
      <c r="AMX33" s="2858"/>
      <c r="AMY33" s="2858"/>
      <c r="AMZ33" s="2858"/>
      <c r="ANA33" s="2858"/>
      <c r="ANB33" s="2858"/>
      <c r="ANC33" s="2858"/>
      <c r="AND33" s="2858"/>
      <c r="ANE33" s="2858"/>
      <c r="ANF33" s="2858"/>
      <c r="ANG33" s="2858"/>
      <c r="ANH33" s="2858"/>
      <c r="ANI33" s="2858"/>
      <c r="ANJ33" s="2858"/>
      <c r="ANK33" s="2858"/>
      <c r="ANL33" s="2858"/>
      <c r="ANM33" s="2858"/>
      <c r="ANN33" s="2858"/>
      <c r="ANO33" s="2858"/>
      <c r="ANP33" s="2858"/>
      <c r="ANQ33" s="2858"/>
      <c r="ANR33" s="2858"/>
      <c r="ANS33" s="2858"/>
      <c r="ANT33" s="2858"/>
      <c r="ANU33" s="2858"/>
      <c r="ANV33" s="2858"/>
      <c r="ANW33" s="2858"/>
      <c r="ANX33" s="2858"/>
      <c r="ANY33" s="2858"/>
      <c r="ANZ33" s="2858"/>
      <c r="AOA33" s="2858"/>
      <c r="AOB33" s="2858"/>
      <c r="AOC33" s="2858"/>
      <c r="AOD33" s="2858"/>
      <c r="AOE33" s="2858"/>
      <c r="AOF33" s="2858"/>
      <c r="AOG33" s="2858"/>
      <c r="AOH33" s="2858"/>
      <c r="AOI33" s="2858"/>
      <c r="AOJ33" s="2858"/>
      <c r="AOK33" s="2858"/>
      <c r="AOL33" s="2858"/>
      <c r="AOM33" s="2858"/>
      <c r="AON33" s="2858"/>
      <c r="AOO33" s="2858"/>
      <c r="AOP33" s="2858"/>
      <c r="AOQ33" s="2858"/>
      <c r="AOR33" s="2858"/>
      <c r="AOS33" s="2858"/>
      <c r="AOT33" s="2858"/>
      <c r="AOU33" s="2858"/>
      <c r="AOV33" s="2858"/>
      <c r="AOW33" s="2858"/>
      <c r="AOX33" s="2858"/>
      <c r="AOY33" s="2858"/>
      <c r="AOZ33" s="2858"/>
      <c r="APA33" s="2858"/>
      <c r="APB33" s="2858"/>
      <c r="APC33" s="2858"/>
      <c r="APD33" s="2858"/>
      <c r="APE33" s="2858"/>
      <c r="APF33" s="2858"/>
      <c r="APG33" s="2858"/>
      <c r="APH33" s="2858"/>
      <c r="API33" s="2858"/>
      <c r="APJ33" s="2858"/>
      <c r="APK33" s="2858"/>
      <c r="APL33" s="2858"/>
      <c r="APM33" s="2858"/>
      <c r="APN33" s="2858"/>
      <c r="APO33" s="2858"/>
      <c r="APP33" s="2858"/>
      <c r="APQ33" s="2858"/>
      <c r="APR33" s="2858"/>
      <c r="APS33" s="2858"/>
      <c r="APT33" s="2858"/>
      <c r="APU33" s="2858"/>
      <c r="APV33" s="2858"/>
      <c r="APW33" s="2858"/>
      <c r="APX33" s="2858"/>
      <c r="APY33" s="2858"/>
      <c r="APZ33" s="2858"/>
      <c r="AQA33" s="2858"/>
      <c r="AQB33" s="2858"/>
      <c r="AQC33" s="2858"/>
      <c r="AQD33" s="2858"/>
      <c r="AQE33" s="2858"/>
      <c r="AQF33" s="2858"/>
      <c r="AQG33" s="2858"/>
      <c r="AQH33" s="2858"/>
      <c r="AQI33" s="2858"/>
      <c r="AQJ33" s="2858"/>
      <c r="AQK33" s="2858"/>
      <c r="AQL33" s="2858"/>
      <c r="AQM33" s="2858"/>
      <c r="AQN33" s="2858"/>
      <c r="AQO33" s="2858"/>
      <c r="AQP33" s="2858"/>
      <c r="AQQ33" s="2858"/>
      <c r="AQR33" s="2858"/>
      <c r="AQS33" s="2858"/>
      <c r="AQT33" s="2858"/>
      <c r="AQU33" s="2858"/>
      <c r="AQV33" s="2858"/>
      <c r="AQW33" s="2858"/>
      <c r="AQX33" s="2858"/>
      <c r="AQY33" s="2858"/>
      <c r="AQZ33" s="2858"/>
      <c r="ARA33" s="2858"/>
      <c r="ARB33" s="2858"/>
      <c r="ARC33" s="2858"/>
      <c r="ARD33" s="2858"/>
      <c r="ARE33" s="2858"/>
      <c r="ARF33" s="2858"/>
      <c r="ARG33" s="2858"/>
      <c r="ARH33" s="2858"/>
      <c r="ARI33" s="2858"/>
      <c r="ARJ33" s="2858"/>
      <c r="ARK33" s="2858"/>
      <c r="ARL33" s="2858"/>
      <c r="ARM33" s="2858"/>
      <c r="ARN33" s="2858"/>
      <c r="ARO33" s="2858"/>
      <c r="ARP33" s="2858"/>
      <c r="ARQ33" s="2858"/>
      <c r="ARR33" s="2858"/>
      <c r="ARS33" s="2858"/>
      <c r="ART33" s="2858"/>
      <c r="ARU33" s="2858"/>
      <c r="ARV33" s="2858"/>
      <c r="ARW33" s="2858"/>
      <c r="ARX33" s="2858"/>
      <c r="ARY33" s="2858"/>
      <c r="ARZ33" s="2858"/>
      <c r="ASA33" s="2858"/>
      <c r="ASB33" s="2858"/>
      <c r="ASC33" s="2858"/>
      <c r="ASD33" s="2858"/>
      <c r="ASE33" s="2858"/>
      <c r="ASF33" s="2858"/>
      <c r="ASG33" s="2858"/>
      <c r="ASH33" s="2858"/>
      <c r="ASI33" s="2858"/>
      <c r="ASJ33" s="2858"/>
      <c r="ASK33" s="2858"/>
      <c r="ASL33" s="2858"/>
      <c r="ASM33" s="2858"/>
      <c r="ASN33" s="2858"/>
      <c r="ASO33" s="2858"/>
      <c r="ASP33" s="2858"/>
      <c r="ASQ33" s="2858"/>
      <c r="ASR33" s="2858"/>
      <c r="ASS33" s="2858"/>
      <c r="AST33" s="2858"/>
      <c r="ASU33" s="2858"/>
      <c r="ASV33" s="2858"/>
      <c r="ASW33" s="2858"/>
      <c r="ASX33" s="2858"/>
      <c r="ASY33" s="2858"/>
      <c r="ASZ33" s="2858"/>
      <c r="ATA33" s="2858"/>
      <c r="ATB33" s="2858"/>
      <c r="ATC33" s="2858"/>
      <c r="ATD33" s="2858"/>
      <c r="ATE33" s="2858"/>
      <c r="ATF33" s="2858"/>
      <c r="ATG33" s="2858"/>
      <c r="ATH33" s="2858"/>
      <c r="ATI33" s="2858"/>
      <c r="ATJ33" s="2858"/>
      <c r="ATK33" s="2858"/>
      <c r="ATL33" s="2858"/>
      <c r="ATM33" s="2858"/>
      <c r="ATN33" s="2858"/>
      <c r="ATO33" s="2858"/>
      <c r="ATP33" s="2858"/>
      <c r="ATQ33" s="2858"/>
      <c r="ATR33" s="2858"/>
      <c r="ATS33" s="2858"/>
      <c r="ATT33" s="2858"/>
      <c r="ATU33" s="2858"/>
      <c r="ATV33" s="2858"/>
      <c r="ATW33" s="2858"/>
      <c r="ATX33" s="2858"/>
      <c r="ATY33" s="2858"/>
      <c r="ATZ33" s="2858"/>
      <c r="AUA33" s="2858"/>
      <c r="AUB33" s="2858"/>
      <c r="AUC33" s="2858"/>
      <c r="AUD33" s="2858"/>
      <c r="AUE33" s="2858"/>
      <c r="AUF33" s="2858"/>
      <c r="AUG33" s="2858"/>
      <c r="AUH33" s="2858"/>
      <c r="AUI33" s="2858"/>
      <c r="AUJ33" s="2858"/>
      <c r="AUK33" s="2858"/>
      <c r="AUL33" s="2858"/>
      <c r="AUM33" s="2858"/>
      <c r="AUN33" s="2858"/>
      <c r="AUO33" s="2858"/>
      <c r="AUP33" s="2858"/>
      <c r="AUQ33" s="2858"/>
      <c r="AUR33" s="2858"/>
      <c r="AUS33" s="2858"/>
      <c r="AUT33" s="2858"/>
      <c r="AUU33" s="2858"/>
      <c r="AUV33" s="2858"/>
      <c r="AUW33" s="2858"/>
      <c r="AUX33" s="2858"/>
      <c r="AUY33" s="2858"/>
      <c r="AUZ33" s="2858"/>
      <c r="AVA33" s="2858"/>
      <c r="AVB33" s="2858"/>
      <c r="AVC33" s="2858"/>
      <c r="AVD33" s="2858"/>
      <c r="AVE33" s="2858"/>
      <c r="AVF33" s="2858"/>
      <c r="AVG33" s="2858"/>
      <c r="AVH33" s="2858"/>
      <c r="AVI33" s="2858"/>
      <c r="AVJ33" s="2858"/>
      <c r="AVK33" s="2858"/>
      <c r="AVL33" s="2858"/>
      <c r="AVM33" s="2858"/>
      <c r="AVN33" s="2858"/>
      <c r="AVO33" s="2858"/>
      <c r="AVP33" s="2858"/>
      <c r="AVQ33" s="2858"/>
      <c r="AVR33" s="2858"/>
      <c r="AVS33" s="2858"/>
      <c r="AVT33" s="2858"/>
      <c r="AVU33" s="2858"/>
      <c r="AVV33" s="2858"/>
      <c r="AVW33" s="2858"/>
      <c r="AVX33" s="2858"/>
      <c r="AVY33" s="2858"/>
      <c r="AVZ33" s="2858"/>
      <c r="AWA33" s="2858"/>
      <c r="AWB33" s="2858"/>
      <c r="AWC33" s="2858"/>
      <c r="AWD33" s="2858"/>
      <c r="AWE33" s="2858"/>
      <c r="AWF33" s="2858"/>
      <c r="AWG33" s="2858"/>
      <c r="AWH33" s="2858"/>
      <c r="AWI33" s="2858"/>
      <c r="AWJ33" s="2858"/>
      <c r="AWK33" s="2858"/>
      <c r="AWL33" s="2858"/>
      <c r="AWM33" s="2858"/>
      <c r="AWN33" s="2858"/>
      <c r="AWO33" s="2858"/>
      <c r="AWP33" s="2858"/>
      <c r="AWQ33" s="2858"/>
      <c r="AWR33" s="2858"/>
      <c r="AWS33" s="2858"/>
      <c r="AWT33" s="2858"/>
      <c r="AWU33" s="2858"/>
      <c r="AWV33" s="2858"/>
      <c r="AWW33" s="2858"/>
      <c r="AWX33" s="2858"/>
      <c r="AWY33" s="2858"/>
      <c r="AWZ33" s="2858"/>
      <c r="AXA33" s="2858"/>
      <c r="AXB33" s="2858"/>
      <c r="AXC33" s="2858"/>
      <c r="AXD33" s="2858"/>
      <c r="AXE33" s="2858"/>
      <c r="AXF33" s="2858"/>
      <c r="AXG33" s="2858"/>
      <c r="AXH33" s="2858"/>
      <c r="AXI33" s="2858"/>
      <c r="AXJ33" s="2858"/>
      <c r="AXK33" s="2858"/>
      <c r="AXL33" s="2858"/>
      <c r="AXM33" s="2858"/>
      <c r="AXN33" s="2858"/>
      <c r="AXO33" s="2858"/>
      <c r="AXP33" s="2858"/>
      <c r="AXQ33" s="2858"/>
      <c r="AXR33" s="2858"/>
      <c r="AXS33" s="2858"/>
      <c r="AXT33" s="2858"/>
      <c r="AXU33" s="2858"/>
      <c r="AXV33" s="2858"/>
      <c r="AXW33" s="2858"/>
      <c r="AXX33" s="2858"/>
      <c r="AXY33" s="2858"/>
      <c r="AXZ33" s="2858"/>
      <c r="AYA33" s="2858"/>
      <c r="AYB33" s="2858"/>
      <c r="AYC33" s="2858"/>
      <c r="AYD33" s="2858"/>
      <c r="AYE33" s="2858"/>
      <c r="AYF33" s="2858"/>
      <c r="AYG33" s="2858"/>
      <c r="AYH33" s="2858"/>
      <c r="AYI33" s="2858"/>
      <c r="AYJ33" s="2858"/>
      <c r="AYK33" s="2858"/>
      <c r="AYL33" s="2858"/>
      <c r="AYM33" s="2858"/>
      <c r="AYN33" s="2858"/>
      <c r="AYO33" s="2858"/>
      <c r="AYP33" s="2858"/>
      <c r="AYQ33" s="2858"/>
      <c r="AYR33" s="2858"/>
      <c r="AYS33" s="2858"/>
      <c r="AYT33" s="2858"/>
      <c r="AYU33" s="2858"/>
      <c r="AYV33" s="2858"/>
      <c r="AYW33" s="2858"/>
      <c r="AYX33" s="2858"/>
      <c r="AYY33" s="2858"/>
      <c r="AYZ33" s="2858"/>
      <c r="AZA33" s="2858"/>
      <c r="AZB33" s="2858"/>
      <c r="AZC33" s="2858"/>
      <c r="AZD33" s="2858"/>
      <c r="AZE33" s="2858"/>
      <c r="AZF33" s="2858"/>
      <c r="AZG33" s="2858"/>
      <c r="AZH33" s="2858"/>
      <c r="AZI33" s="2858"/>
      <c r="AZJ33" s="2858"/>
      <c r="AZK33" s="2858"/>
      <c r="AZL33" s="2858"/>
      <c r="AZM33" s="2858"/>
      <c r="AZN33" s="2858"/>
      <c r="AZO33" s="2858"/>
      <c r="AZP33" s="2858"/>
      <c r="AZQ33" s="2858"/>
      <c r="AZR33" s="2858"/>
      <c r="AZS33" s="2858"/>
      <c r="AZT33" s="2858"/>
      <c r="AZU33" s="2858"/>
      <c r="AZV33" s="2858"/>
      <c r="AZW33" s="2858"/>
      <c r="AZX33" s="2858"/>
      <c r="AZY33" s="2858"/>
      <c r="AZZ33" s="2858"/>
      <c r="BAA33" s="2858"/>
      <c r="BAB33" s="2858"/>
      <c r="BAC33" s="2858"/>
      <c r="BAD33" s="2858"/>
      <c r="BAE33" s="2858"/>
      <c r="BAF33" s="2858"/>
      <c r="BAG33" s="2858"/>
      <c r="BAH33" s="2858"/>
      <c r="BAI33" s="2858"/>
      <c r="BAJ33" s="2858"/>
      <c r="BAK33" s="2858"/>
      <c r="BAL33" s="2858"/>
      <c r="BAM33" s="2858"/>
      <c r="BAN33" s="2858"/>
      <c r="BAO33" s="2858"/>
      <c r="BAP33" s="2858"/>
      <c r="BAQ33" s="2858"/>
      <c r="BAR33" s="2858"/>
      <c r="BAS33" s="2858"/>
      <c r="BAT33" s="2858"/>
      <c r="BAU33" s="2858"/>
      <c r="BAV33" s="2858"/>
      <c r="BAW33" s="2858"/>
      <c r="BAX33" s="2858"/>
      <c r="BAY33" s="2858"/>
      <c r="BAZ33" s="2858"/>
      <c r="BBA33" s="2858"/>
      <c r="BBB33" s="2858"/>
      <c r="BBC33" s="2858"/>
      <c r="BBD33" s="2858"/>
      <c r="BBE33" s="2858"/>
      <c r="BBF33" s="2858"/>
      <c r="BBG33" s="2858"/>
      <c r="BBH33" s="2858"/>
      <c r="BBI33" s="2858"/>
      <c r="BBJ33" s="2858"/>
      <c r="BBK33" s="2858"/>
      <c r="BBL33" s="2858"/>
      <c r="BBM33" s="2858"/>
      <c r="BBN33" s="2858"/>
      <c r="BBO33" s="2858"/>
      <c r="BBP33" s="2858"/>
      <c r="BBQ33" s="2858"/>
      <c r="BBR33" s="2858"/>
      <c r="BBS33" s="2858"/>
      <c r="BBT33" s="2858"/>
      <c r="BBU33" s="2858"/>
      <c r="BBV33" s="2858"/>
      <c r="BBW33" s="2858"/>
      <c r="BBX33" s="2858"/>
      <c r="BBY33" s="2858"/>
      <c r="BBZ33" s="2858"/>
      <c r="BCA33" s="2858"/>
      <c r="BCB33" s="2858"/>
      <c r="BCC33" s="2858"/>
      <c r="BCD33" s="2858"/>
      <c r="BCE33" s="2858"/>
      <c r="BCF33" s="2858"/>
      <c r="BCG33" s="2858"/>
      <c r="BCH33" s="2858"/>
      <c r="BCI33" s="2858"/>
      <c r="BCJ33" s="2858"/>
      <c r="BCK33" s="2858"/>
      <c r="BCL33" s="2858"/>
      <c r="BCM33" s="2858"/>
      <c r="BCN33" s="2858"/>
      <c r="BCO33" s="2858"/>
      <c r="BCP33" s="2858"/>
      <c r="BCQ33" s="2858"/>
      <c r="BCR33" s="2858"/>
      <c r="BCS33" s="2858"/>
      <c r="BCT33" s="2858"/>
      <c r="BCU33" s="2858"/>
      <c r="BCV33" s="2858"/>
      <c r="BCW33" s="2858"/>
      <c r="BCX33" s="2858"/>
      <c r="BCY33" s="2858"/>
      <c r="BCZ33" s="2858"/>
      <c r="BDA33" s="2858"/>
      <c r="BDB33" s="2858"/>
      <c r="BDC33" s="2858"/>
      <c r="BDD33" s="2858"/>
      <c r="BDE33" s="2858"/>
      <c r="BDF33" s="2858"/>
      <c r="BDG33" s="2858"/>
      <c r="BDH33" s="2858"/>
      <c r="BDI33" s="2858"/>
      <c r="BDJ33" s="2858"/>
      <c r="BDK33" s="2858"/>
      <c r="BDL33" s="2858"/>
      <c r="BDM33" s="2858"/>
      <c r="BDN33" s="2858"/>
      <c r="BDO33" s="2858"/>
      <c r="BDP33" s="2858"/>
      <c r="BDQ33" s="2858"/>
      <c r="BDR33" s="2858"/>
      <c r="BDS33" s="2858"/>
      <c r="BDT33" s="2858"/>
      <c r="BDU33" s="2858"/>
      <c r="BDV33" s="2858"/>
      <c r="BDW33" s="2858"/>
      <c r="BDX33" s="2858"/>
      <c r="BDY33" s="2858"/>
      <c r="BDZ33" s="2858"/>
      <c r="BEA33" s="2858"/>
      <c r="BEB33" s="2858"/>
      <c r="BEC33" s="2858"/>
      <c r="BED33" s="2858"/>
      <c r="BEE33" s="2858"/>
      <c r="BEF33" s="2858"/>
      <c r="BEG33" s="2858"/>
      <c r="BEH33" s="2858"/>
      <c r="BEI33" s="2858"/>
      <c r="BEJ33" s="2858"/>
      <c r="BEK33" s="2858"/>
      <c r="BEL33" s="2858"/>
      <c r="BEM33" s="2858"/>
      <c r="BEN33" s="2858"/>
      <c r="BEO33" s="2858"/>
      <c r="BEP33" s="2858"/>
      <c r="BEQ33" s="2858"/>
      <c r="BER33" s="2858"/>
      <c r="BES33" s="2858"/>
      <c r="BET33" s="2858"/>
      <c r="BEU33" s="2858"/>
      <c r="BEV33" s="2858"/>
      <c r="BEW33" s="2858"/>
      <c r="BEX33" s="2858"/>
      <c r="BEY33" s="2858"/>
      <c r="BEZ33" s="2858"/>
      <c r="BFA33" s="2858"/>
      <c r="BFB33" s="2858"/>
      <c r="BFC33" s="2858"/>
      <c r="BFD33" s="2858"/>
      <c r="BFE33" s="2858"/>
      <c r="BFF33" s="2858"/>
      <c r="BFG33" s="2858"/>
      <c r="BFH33" s="2858"/>
      <c r="BFI33" s="2858"/>
      <c r="BFJ33" s="2858"/>
      <c r="BFK33" s="2858"/>
      <c r="BFL33" s="2858"/>
      <c r="BFM33" s="2858"/>
      <c r="BFN33" s="2858"/>
      <c r="BFO33" s="2858"/>
      <c r="BFP33" s="2858"/>
      <c r="BFQ33" s="2858"/>
      <c r="BFR33" s="2858"/>
      <c r="BFS33" s="2858"/>
      <c r="BFT33" s="2858"/>
      <c r="BFU33" s="2858"/>
      <c r="BFV33" s="2858"/>
      <c r="BFW33" s="2858"/>
      <c r="BFX33" s="2858"/>
      <c r="BFY33" s="2858"/>
      <c r="BFZ33" s="2858"/>
      <c r="BGA33" s="2858"/>
      <c r="BGB33" s="2858"/>
      <c r="BGC33" s="2858"/>
      <c r="BGD33" s="2858"/>
      <c r="BGE33" s="2858"/>
      <c r="BGF33" s="2858"/>
      <c r="BGG33" s="2858"/>
      <c r="BGH33" s="2858"/>
      <c r="BGI33" s="2858"/>
      <c r="BGJ33" s="2858"/>
      <c r="BGK33" s="2858"/>
      <c r="BGL33" s="2858"/>
      <c r="BGM33" s="2858"/>
      <c r="BGN33" s="2858"/>
      <c r="BGO33" s="2858"/>
      <c r="BGP33" s="2858"/>
      <c r="BGQ33" s="2858"/>
      <c r="BGR33" s="2858"/>
      <c r="BGS33" s="2858"/>
      <c r="BGT33" s="2858"/>
      <c r="BGU33" s="2858"/>
      <c r="BGV33" s="2858"/>
      <c r="BGW33" s="2858"/>
      <c r="BGX33" s="2858"/>
      <c r="BGY33" s="2858"/>
      <c r="BGZ33" s="2858"/>
      <c r="BHA33" s="2858"/>
      <c r="BHB33" s="2858"/>
      <c r="BHC33" s="2858"/>
      <c r="BHD33" s="2858"/>
      <c r="BHE33" s="2858"/>
      <c r="BHF33" s="2858"/>
      <c r="BHG33" s="2858"/>
      <c r="BHH33" s="2858"/>
      <c r="BHI33" s="2858"/>
      <c r="BHJ33" s="2858"/>
      <c r="BHK33" s="2858"/>
      <c r="BHL33" s="2858"/>
      <c r="BHM33" s="2858"/>
      <c r="BHN33" s="2858"/>
      <c r="BHO33" s="2858"/>
      <c r="BHP33" s="2858"/>
      <c r="BHQ33" s="2858"/>
      <c r="BHR33" s="2858"/>
      <c r="BHS33" s="2858"/>
      <c r="BHT33" s="2858"/>
      <c r="BHU33" s="2858"/>
      <c r="BHV33" s="2858"/>
      <c r="BHW33" s="2858"/>
      <c r="BHX33" s="2858"/>
      <c r="BHY33" s="2858"/>
      <c r="BHZ33" s="2858"/>
      <c r="BIA33" s="2858"/>
      <c r="BIB33" s="2858"/>
      <c r="BIC33" s="2858"/>
      <c r="BID33" s="2858"/>
      <c r="BIE33" s="2858"/>
      <c r="BIF33" s="2858"/>
      <c r="BIG33" s="2858"/>
      <c r="BIH33" s="2858"/>
      <c r="BII33" s="2858"/>
      <c r="BIJ33" s="2858"/>
      <c r="BIK33" s="2858"/>
      <c r="BIL33" s="2858"/>
      <c r="BIM33" s="2858"/>
      <c r="BIN33" s="2858"/>
      <c r="BIO33" s="2858"/>
      <c r="BIP33" s="2858"/>
      <c r="BIQ33" s="2858"/>
      <c r="BIR33" s="2858"/>
      <c r="BIS33" s="2858"/>
      <c r="BIT33" s="2858"/>
      <c r="BIU33" s="2858"/>
      <c r="BIV33" s="2858"/>
      <c r="BIW33" s="2858"/>
      <c r="BIX33" s="2858"/>
      <c r="BIY33" s="2858"/>
      <c r="BIZ33" s="2858"/>
      <c r="BJA33" s="2858"/>
      <c r="BJB33" s="2858"/>
      <c r="BJC33" s="2858"/>
      <c r="BJD33" s="2858"/>
      <c r="BJE33" s="2858"/>
      <c r="BJF33" s="2858"/>
      <c r="BJG33" s="2858"/>
      <c r="BJH33" s="2858"/>
      <c r="BJI33" s="2858"/>
      <c r="BJJ33" s="2858"/>
      <c r="BJK33" s="2858"/>
      <c r="BJL33" s="2858"/>
      <c r="BJM33" s="2858"/>
      <c r="BJN33" s="2858"/>
      <c r="BJO33" s="2858"/>
      <c r="BJP33" s="2858"/>
      <c r="BJQ33" s="2858"/>
      <c r="BJR33" s="2858"/>
      <c r="BJS33" s="2858"/>
      <c r="BJT33" s="2858"/>
      <c r="BJU33" s="2858"/>
      <c r="BJV33" s="2858"/>
      <c r="BJW33" s="2858"/>
      <c r="BJX33" s="2858"/>
      <c r="BJY33" s="2858"/>
      <c r="BJZ33" s="2858"/>
      <c r="BKA33" s="2858"/>
      <c r="BKB33" s="2858"/>
      <c r="BKC33" s="2858"/>
      <c r="BKD33" s="2858"/>
      <c r="BKE33" s="2858"/>
      <c r="BKF33" s="2858"/>
      <c r="BKG33" s="2858"/>
      <c r="BKH33" s="2858"/>
      <c r="BKI33" s="2858"/>
      <c r="BKJ33" s="2858"/>
      <c r="BKK33" s="2858"/>
      <c r="BKL33" s="2858"/>
      <c r="BKM33" s="2858"/>
      <c r="BKN33" s="2858"/>
      <c r="BKO33" s="2858"/>
      <c r="BKP33" s="2858"/>
      <c r="BKQ33" s="2858"/>
      <c r="BKR33" s="2858"/>
      <c r="BKS33" s="2858"/>
      <c r="BKT33" s="2858"/>
      <c r="BKU33" s="2858"/>
      <c r="BKV33" s="2858"/>
      <c r="BKW33" s="2858"/>
      <c r="BKX33" s="2858"/>
      <c r="BKY33" s="2858"/>
      <c r="BKZ33" s="2858"/>
      <c r="BLA33" s="2858"/>
      <c r="BLB33" s="2858"/>
      <c r="BLC33" s="2858"/>
      <c r="BLD33" s="2858"/>
      <c r="BLE33" s="2858"/>
      <c r="BLF33" s="2858"/>
      <c r="BLG33" s="2858"/>
      <c r="BLH33" s="2858"/>
      <c r="BLI33" s="2858"/>
      <c r="BLJ33" s="2858"/>
      <c r="BLK33" s="2858"/>
      <c r="BLL33" s="2858"/>
      <c r="BLM33" s="2858"/>
      <c r="BLN33" s="2858"/>
      <c r="BLO33" s="2858"/>
      <c r="BLP33" s="2858"/>
      <c r="BLQ33" s="2858"/>
      <c r="BLR33" s="2858"/>
      <c r="BLS33" s="2858"/>
      <c r="BLT33" s="2858"/>
      <c r="BLU33" s="2858"/>
      <c r="BLV33" s="2858"/>
      <c r="BLW33" s="2858"/>
      <c r="BLX33" s="2858"/>
      <c r="BLY33" s="2858"/>
      <c r="BLZ33" s="2858"/>
      <c r="BMA33" s="2858"/>
      <c r="BMB33" s="2858"/>
      <c r="BMC33" s="2858"/>
      <c r="BMD33" s="2858"/>
      <c r="BME33" s="2858"/>
      <c r="BMF33" s="2858"/>
      <c r="BMG33" s="2858"/>
      <c r="BMH33" s="2858"/>
      <c r="BMI33" s="2858"/>
      <c r="BMJ33" s="2858"/>
      <c r="BMK33" s="2858"/>
      <c r="BML33" s="2858"/>
      <c r="BMM33" s="2858"/>
      <c r="BMN33" s="2858"/>
      <c r="BMO33" s="2858"/>
      <c r="BMP33" s="2858"/>
      <c r="BMQ33" s="2858"/>
      <c r="BMR33" s="2858"/>
      <c r="BMS33" s="2858"/>
      <c r="BMT33" s="2858"/>
      <c r="BMU33" s="2858"/>
      <c r="BMV33" s="2858"/>
      <c r="BMW33" s="2858"/>
      <c r="BMX33" s="2858"/>
      <c r="BMY33" s="2858"/>
      <c r="BMZ33" s="2858"/>
      <c r="BNA33" s="2858"/>
      <c r="BNB33" s="2858"/>
      <c r="BNC33" s="2858"/>
      <c r="BND33" s="2858"/>
      <c r="BNE33" s="2858"/>
      <c r="BNF33" s="2858"/>
      <c r="BNG33" s="2858"/>
      <c r="BNH33" s="2858"/>
      <c r="BNI33" s="2858"/>
      <c r="BNJ33" s="2858"/>
      <c r="BNK33" s="2858"/>
      <c r="BNL33" s="2858"/>
      <c r="BNM33" s="2858"/>
      <c r="BNN33" s="2858"/>
      <c r="BNO33" s="2858"/>
      <c r="BNP33" s="2858"/>
      <c r="BNQ33" s="2858"/>
      <c r="BNR33" s="2858"/>
      <c r="BNS33" s="2858"/>
      <c r="BNT33" s="2858"/>
      <c r="BNU33" s="2858"/>
      <c r="BNV33" s="2858"/>
      <c r="BNW33" s="2858"/>
      <c r="BNX33" s="2858"/>
      <c r="BNY33" s="2858"/>
      <c r="BNZ33" s="2858"/>
      <c r="BOA33" s="2858"/>
      <c r="BOB33" s="2858"/>
      <c r="BOC33" s="2858"/>
      <c r="BOD33" s="2858"/>
      <c r="BOE33" s="2858"/>
      <c r="BOF33" s="2858"/>
      <c r="BOG33" s="2858"/>
      <c r="BOH33" s="2858"/>
      <c r="BOI33" s="2858"/>
      <c r="BOJ33" s="2858"/>
      <c r="BOK33" s="2858"/>
      <c r="BOL33" s="2858"/>
      <c r="BOM33" s="2858"/>
      <c r="BON33" s="2858"/>
      <c r="BOO33" s="2858"/>
      <c r="BOP33" s="2858"/>
      <c r="BOQ33" s="2858"/>
      <c r="BOR33" s="2858"/>
      <c r="BOS33" s="2858"/>
      <c r="BOT33" s="2858"/>
      <c r="BOU33" s="2858"/>
      <c r="BOV33" s="2858"/>
      <c r="BOW33" s="2858"/>
      <c r="BOX33" s="2858"/>
      <c r="BOY33" s="2858"/>
      <c r="BOZ33" s="2858"/>
      <c r="BPA33" s="2858"/>
      <c r="BPB33" s="2858"/>
      <c r="BPC33" s="2858"/>
      <c r="BPD33" s="2858"/>
      <c r="BPE33" s="2858"/>
      <c r="BPF33" s="2858"/>
      <c r="BPG33" s="2858"/>
      <c r="BPH33" s="2858"/>
      <c r="BPI33" s="2858"/>
      <c r="BPJ33" s="2858"/>
      <c r="BPK33" s="2858"/>
      <c r="BPL33" s="2858"/>
      <c r="BPM33" s="2858"/>
      <c r="BPN33" s="2858"/>
      <c r="BPO33" s="2858"/>
      <c r="BPP33" s="2858"/>
      <c r="BPQ33" s="2858"/>
      <c r="BPR33" s="2858"/>
      <c r="BPS33" s="2858"/>
      <c r="BPT33" s="2858"/>
      <c r="BPU33" s="2858"/>
      <c r="BPV33" s="2858"/>
      <c r="BPW33" s="2858"/>
      <c r="BPX33" s="2858"/>
      <c r="BPY33" s="2858"/>
      <c r="BPZ33" s="2858"/>
      <c r="BQA33" s="2858"/>
      <c r="BQB33" s="2858"/>
      <c r="BQC33" s="2858"/>
      <c r="BQD33" s="2858"/>
      <c r="BQE33" s="2858"/>
      <c r="BQF33" s="2858"/>
      <c r="BQG33" s="2858"/>
      <c r="BQH33" s="2858"/>
      <c r="BQI33" s="2858"/>
      <c r="BQJ33" s="2858"/>
      <c r="BQK33" s="2858"/>
      <c r="BQL33" s="2858"/>
      <c r="BQM33" s="2858"/>
      <c r="BQN33" s="2858"/>
      <c r="BQO33" s="2858"/>
      <c r="BQP33" s="2858"/>
      <c r="BQQ33" s="2858"/>
      <c r="BQR33" s="2858"/>
      <c r="BQS33" s="2858"/>
      <c r="BQT33" s="2858"/>
      <c r="BQU33" s="2858"/>
      <c r="BQV33" s="2858"/>
      <c r="BQW33" s="2858"/>
      <c r="BQX33" s="2858"/>
      <c r="BQY33" s="2858"/>
      <c r="BQZ33" s="2858"/>
      <c r="BRA33" s="2858"/>
      <c r="BRB33" s="2858"/>
      <c r="BRC33" s="2858"/>
      <c r="BRD33" s="2858"/>
      <c r="BRE33" s="2858"/>
      <c r="BRF33" s="2858"/>
      <c r="BRG33" s="2858"/>
      <c r="BRH33" s="2858"/>
      <c r="BRI33" s="2858"/>
      <c r="BRJ33" s="2858"/>
      <c r="BRK33" s="2858"/>
      <c r="BRL33" s="2858"/>
      <c r="BRM33" s="2858"/>
      <c r="BRN33" s="2858"/>
      <c r="BRO33" s="2858"/>
      <c r="BRP33" s="2858"/>
      <c r="BRQ33" s="2858"/>
      <c r="BRR33" s="2858"/>
      <c r="BRS33" s="2858"/>
      <c r="BRT33" s="2858"/>
      <c r="BRU33" s="2858"/>
      <c r="BRV33" s="2858"/>
      <c r="BRW33" s="2858"/>
      <c r="BRX33" s="2858"/>
      <c r="BRY33" s="2858"/>
      <c r="BRZ33" s="2858"/>
      <c r="BSA33" s="2858"/>
      <c r="BSB33" s="2858"/>
      <c r="BSC33" s="2858"/>
      <c r="BSD33" s="2858"/>
      <c r="BSE33" s="2858"/>
      <c r="BSF33" s="2858"/>
      <c r="BSG33" s="2858"/>
      <c r="BSH33" s="2858"/>
      <c r="BSI33" s="2858"/>
      <c r="BSJ33" s="2858"/>
      <c r="BSK33" s="2858"/>
      <c r="BSL33" s="2858"/>
      <c r="BSM33" s="2858"/>
      <c r="BSN33" s="2858"/>
      <c r="BSO33" s="2858"/>
      <c r="BSP33" s="2858"/>
      <c r="BSQ33" s="2858"/>
      <c r="BSR33" s="2858"/>
      <c r="BSS33" s="2858"/>
      <c r="BST33" s="2858"/>
      <c r="BSU33" s="2858"/>
      <c r="BSV33" s="2858"/>
      <c r="BSW33" s="2858"/>
      <c r="BSX33" s="2858"/>
      <c r="BSY33" s="2858"/>
      <c r="BSZ33" s="2858"/>
      <c r="BTA33" s="2858"/>
      <c r="BTB33" s="2858"/>
      <c r="BTC33" s="2858"/>
      <c r="BTD33" s="2858"/>
      <c r="BTE33" s="2858"/>
      <c r="BTF33" s="2858"/>
      <c r="BTG33" s="2858"/>
      <c r="BTH33" s="2858"/>
      <c r="BTI33" s="2858"/>
      <c r="BTJ33" s="2858"/>
      <c r="BTK33" s="2858"/>
      <c r="BTL33" s="2858"/>
      <c r="BTM33" s="2858"/>
      <c r="BTN33" s="2858"/>
      <c r="BTO33" s="2858"/>
      <c r="BTP33" s="2858"/>
      <c r="BTQ33" s="2858"/>
      <c r="BTR33" s="2858"/>
      <c r="BTS33" s="2858"/>
      <c r="BTT33" s="2858"/>
      <c r="BTU33" s="2858"/>
      <c r="BTV33" s="2858"/>
      <c r="BTW33" s="2858"/>
      <c r="BTX33" s="2858"/>
      <c r="BTY33" s="2858"/>
      <c r="BTZ33" s="2858"/>
      <c r="BUA33" s="2858"/>
      <c r="BUB33" s="2858"/>
      <c r="BUC33" s="2858"/>
      <c r="BUD33" s="2858"/>
      <c r="BUE33" s="2858"/>
      <c r="BUF33" s="2858"/>
      <c r="BUG33" s="2858"/>
      <c r="BUH33" s="2858"/>
      <c r="BUI33" s="2858"/>
      <c r="BUJ33" s="2858"/>
      <c r="BUK33" s="2858"/>
      <c r="BUL33" s="2858"/>
      <c r="BUM33" s="2858"/>
      <c r="BUN33" s="2858"/>
      <c r="BUO33" s="2858"/>
      <c r="BUP33" s="2858"/>
      <c r="BUQ33" s="2858"/>
      <c r="BUR33" s="2858"/>
      <c r="BUS33" s="2858"/>
      <c r="BUT33" s="2858"/>
      <c r="BUU33" s="2858"/>
      <c r="BUV33" s="2858"/>
      <c r="BUW33" s="2858"/>
      <c r="BUX33" s="2858"/>
      <c r="BUY33" s="2858"/>
      <c r="BUZ33" s="2858"/>
      <c r="BVA33" s="2858"/>
      <c r="BVB33" s="2858"/>
      <c r="BVC33" s="2858"/>
      <c r="BVD33" s="2858"/>
      <c r="BVE33" s="2858"/>
      <c r="BVF33" s="2858"/>
      <c r="BVG33" s="2858"/>
      <c r="BVH33" s="2858"/>
      <c r="BVI33" s="2858"/>
      <c r="BVJ33" s="2858"/>
      <c r="BVK33" s="2858"/>
      <c r="BVL33" s="2858"/>
      <c r="BVM33" s="2858"/>
      <c r="BVN33" s="2858"/>
      <c r="BVO33" s="2858"/>
      <c r="BVP33" s="2858"/>
      <c r="BVQ33" s="2858"/>
      <c r="BVR33" s="2858"/>
      <c r="BVS33" s="2858"/>
      <c r="BVT33" s="2858"/>
      <c r="BVU33" s="2858"/>
      <c r="BVV33" s="2858"/>
      <c r="BVW33" s="2858"/>
      <c r="BVX33" s="2858"/>
      <c r="BVY33" s="2858"/>
      <c r="BVZ33" s="2858"/>
      <c r="BWA33" s="2858"/>
      <c r="BWB33" s="2858"/>
      <c r="BWC33" s="2858"/>
      <c r="BWD33" s="2858"/>
      <c r="BWE33" s="2858"/>
      <c r="BWF33" s="2858"/>
      <c r="BWG33" s="2858"/>
      <c r="BWH33" s="2858"/>
      <c r="BWI33" s="2858"/>
      <c r="BWJ33" s="2858"/>
      <c r="BWK33" s="2858"/>
      <c r="BWL33" s="2858"/>
      <c r="BWM33" s="2858"/>
      <c r="BWN33" s="2858"/>
      <c r="BWO33" s="2858"/>
      <c r="BWP33" s="2858"/>
      <c r="BWQ33" s="2858"/>
      <c r="BWR33" s="2858"/>
      <c r="BWS33" s="2858"/>
      <c r="BWT33" s="2858"/>
      <c r="BWU33" s="2858"/>
      <c r="BWV33" s="2858"/>
      <c r="BWW33" s="2858"/>
      <c r="BWX33" s="2858"/>
      <c r="BWY33" s="2858"/>
      <c r="BWZ33" s="2858"/>
      <c r="BXA33" s="2858"/>
      <c r="BXB33" s="2858"/>
      <c r="BXC33" s="2858"/>
      <c r="BXD33" s="2858"/>
      <c r="BXE33" s="2858"/>
      <c r="BXF33" s="2858"/>
      <c r="BXG33" s="2858"/>
      <c r="BXH33" s="2858"/>
      <c r="BXI33" s="2858"/>
      <c r="BXJ33" s="2858"/>
      <c r="BXK33" s="2858"/>
      <c r="BXL33" s="2858"/>
      <c r="BXM33" s="2858"/>
      <c r="BXN33" s="2858"/>
      <c r="BXO33" s="2858"/>
      <c r="BXP33" s="2858"/>
      <c r="BXQ33" s="2858"/>
      <c r="BXR33" s="2858"/>
      <c r="BXS33" s="2858"/>
      <c r="BXT33" s="2858"/>
      <c r="BXU33" s="2858"/>
      <c r="BXV33" s="2858"/>
      <c r="BXW33" s="2858"/>
      <c r="BXX33" s="2858"/>
      <c r="BXY33" s="2858"/>
      <c r="BXZ33" s="2858"/>
      <c r="BYA33" s="2858"/>
      <c r="BYB33" s="2858"/>
      <c r="BYC33" s="2858"/>
      <c r="BYD33" s="2858"/>
      <c r="BYE33" s="2858"/>
      <c r="BYF33" s="2858"/>
      <c r="BYG33" s="2858"/>
      <c r="BYH33" s="2858"/>
      <c r="BYI33" s="2858"/>
      <c r="BYJ33" s="2858"/>
      <c r="BYK33" s="2858"/>
      <c r="BYL33" s="2858"/>
      <c r="BYM33" s="2858"/>
      <c r="BYN33" s="2858"/>
      <c r="BYO33" s="2858"/>
      <c r="BYP33" s="2858"/>
      <c r="BYQ33" s="2858"/>
      <c r="BYR33" s="2858"/>
      <c r="BYS33" s="2858"/>
      <c r="BYT33" s="2858"/>
      <c r="BYU33" s="2858"/>
      <c r="BYV33" s="2858"/>
      <c r="BYW33" s="2858"/>
      <c r="BYX33" s="2858"/>
      <c r="BYY33" s="2858"/>
      <c r="BYZ33" s="2858"/>
      <c r="BZA33" s="2858"/>
      <c r="BZB33" s="2858"/>
      <c r="BZC33" s="2858"/>
      <c r="BZD33" s="2858"/>
      <c r="BZE33" s="2858"/>
      <c r="BZF33" s="2858"/>
      <c r="BZG33" s="2858"/>
      <c r="BZH33" s="2858"/>
      <c r="BZI33" s="2858"/>
      <c r="BZJ33" s="2858"/>
      <c r="BZK33" s="2858"/>
      <c r="BZL33" s="2858"/>
      <c r="BZM33" s="2858"/>
      <c r="BZN33" s="2858"/>
      <c r="BZO33" s="2858"/>
      <c r="BZP33" s="2858"/>
      <c r="BZQ33" s="2858"/>
      <c r="BZR33" s="2858"/>
      <c r="BZS33" s="2858"/>
      <c r="BZT33" s="2858"/>
      <c r="BZU33" s="2858"/>
      <c r="BZV33" s="2858"/>
      <c r="BZW33" s="2858"/>
      <c r="BZX33" s="2858"/>
      <c r="BZY33" s="2858"/>
      <c r="BZZ33" s="2858"/>
      <c r="CAA33" s="2858"/>
      <c r="CAB33" s="2858"/>
      <c r="CAC33" s="2858"/>
      <c r="CAD33" s="2858"/>
      <c r="CAE33" s="2858"/>
      <c r="CAF33" s="2858"/>
      <c r="CAG33" s="2858"/>
      <c r="CAH33" s="2858"/>
      <c r="CAI33" s="2858"/>
      <c r="CAJ33" s="2858"/>
      <c r="CAK33" s="2858"/>
      <c r="CAL33" s="2858"/>
      <c r="CAM33" s="2858"/>
      <c r="CAN33" s="2858"/>
      <c r="CAO33" s="2858"/>
      <c r="CAP33" s="2858"/>
      <c r="CAQ33" s="2858"/>
      <c r="CAR33" s="2858"/>
      <c r="CAS33" s="2858"/>
      <c r="CAT33" s="2858"/>
      <c r="CAU33" s="2858"/>
      <c r="CAV33" s="2858"/>
      <c r="CAW33" s="2858"/>
      <c r="CAX33" s="2858"/>
      <c r="CAY33" s="2858"/>
      <c r="CAZ33" s="2858"/>
      <c r="CBA33" s="2858"/>
      <c r="CBB33" s="2858"/>
      <c r="CBC33" s="2858"/>
      <c r="CBD33" s="2858"/>
      <c r="CBE33" s="2858"/>
      <c r="CBF33" s="2858"/>
      <c r="CBG33" s="2858"/>
      <c r="CBH33" s="2858"/>
      <c r="CBI33" s="2858"/>
      <c r="CBJ33" s="2858"/>
      <c r="CBK33" s="2858"/>
      <c r="CBL33" s="2858"/>
      <c r="CBM33" s="2858"/>
      <c r="CBN33" s="2858"/>
      <c r="CBO33" s="2858"/>
      <c r="CBP33" s="2858"/>
      <c r="CBQ33" s="2858"/>
      <c r="CBR33" s="2858"/>
      <c r="CBS33" s="2858"/>
      <c r="CBT33" s="2858"/>
      <c r="CBU33" s="2858"/>
      <c r="CBV33" s="2858"/>
      <c r="CBW33" s="2858"/>
      <c r="CBX33" s="2858"/>
      <c r="CBY33" s="2858"/>
      <c r="CBZ33" s="2858"/>
      <c r="CCA33" s="2858"/>
      <c r="CCB33" s="2858"/>
      <c r="CCC33" s="2858"/>
      <c r="CCD33" s="2858"/>
      <c r="CCE33" s="2858"/>
      <c r="CCF33" s="2858"/>
      <c r="CCG33" s="2858"/>
      <c r="CCH33" s="2858"/>
      <c r="CCI33" s="2858"/>
      <c r="CCJ33" s="2858"/>
      <c r="CCK33" s="2858"/>
      <c r="CCL33" s="2858"/>
      <c r="CCM33" s="2858"/>
      <c r="CCN33" s="2858"/>
      <c r="CCO33" s="2858"/>
      <c r="CCP33" s="2858"/>
      <c r="CCQ33" s="2858"/>
      <c r="CCR33" s="2858"/>
      <c r="CCS33" s="2858"/>
      <c r="CCT33" s="2858"/>
      <c r="CCU33" s="2858"/>
      <c r="CCV33" s="2858"/>
      <c r="CCW33" s="2858"/>
      <c r="CCX33" s="2858"/>
      <c r="CCY33" s="2858"/>
      <c r="CCZ33" s="2858"/>
      <c r="CDA33" s="2858"/>
      <c r="CDB33" s="2858"/>
      <c r="CDC33" s="2858"/>
      <c r="CDD33" s="2858"/>
      <c r="CDE33" s="2858"/>
      <c r="CDF33" s="2858"/>
      <c r="CDG33" s="2858"/>
      <c r="CDH33" s="2858"/>
      <c r="CDI33" s="2858"/>
      <c r="CDJ33" s="2858"/>
      <c r="CDK33" s="2858"/>
      <c r="CDL33" s="2858"/>
      <c r="CDM33" s="2858"/>
      <c r="CDN33" s="2858"/>
      <c r="CDO33" s="2858"/>
      <c r="CDP33" s="2858"/>
      <c r="CDQ33" s="2858"/>
      <c r="CDR33" s="2858"/>
      <c r="CDS33" s="2858"/>
      <c r="CDT33" s="2858"/>
      <c r="CDU33" s="2858"/>
      <c r="CDV33" s="2858"/>
      <c r="CDW33" s="2858"/>
      <c r="CDX33" s="2858"/>
      <c r="CDY33" s="2858"/>
      <c r="CDZ33" s="2858"/>
      <c r="CEA33" s="2858"/>
      <c r="CEB33" s="2858"/>
      <c r="CEC33" s="2858"/>
      <c r="CED33" s="2858"/>
      <c r="CEE33" s="2858"/>
      <c r="CEF33" s="2858"/>
      <c r="CEG33" s="2858"/>
      <c r="CEH33" s="2858"/>
      <c r="CEI33" s="2858"/>
      <c r="CEJ33" s="2858"/>
      <c r="CEK33" s="2858"/>
      <c r="CEL33" s="2858"/>
      <c r="CEM33" s="2858"/>
      <c r="CEN33" s="2858"/>
      <c r="CEO33" s="2858"/>
      <c r="CEP33" s="2858"/>
      <c r="CEQ33" s="2858"/>
      <c r="CER33" s="2858"/>
      <c r="CES33" s="2858"/>
      <c r="CET33" s="2858"/>
      <c r="CEU33" s="2858"/>
      <c r="CEV33" s="2858"/>
      <c r="CEW33" s="2858"/>
      <c r="CEX33" s="2858"/>
      <c r="CEY33" s="2858"/>
      <c r="CEZ33" s="2858"/>
      <c r="CFA33" s="2858"/>
      <c r="CFB33" s="2858"/>
      <c r="CFC33" s="2858"/>
      <c r="CFD33" s="2858"/>
      <c r="CFE33" s="2858"/>
      <c r="CFF33" s="2858"/>
      <c r="CFG33" s="2858"/>
      <c r="CFH33" s="2858"/>
      <c r="CFI33" s="2858"/>
      <c r="CFJ33" s="2858"/>
      <c r="CFK33" s="2858"/>
      <c r="CFL33" s="2858"/>
      <c r="CFM33" s="2858"/>
      <c r="CFN33" s="2858"/>
      <c r="CFO33" s="2858"/>
      <c r="CFP33" s="2858"/>
      <c r="CFQ33" s="2858"/>
      <c r="CFR33" s="2858"/>
      <c r="CFS33" s="2858"/>
      <c r="CFT33" s="2858"/>
      <c r="CFU33" s="2858"/>
      <c r="CFV33" s="2858"/>
      <c r="CFW33" s="2858"/>
      <c r="CFX33" s="2858"/>
      <c r="CFY33" s="2858"/>
      <c r="CFZ33" s="2858"/>
      <c r="CGA33" s="2858"/>
      <c r="CGB33" s="2858"/>
      <c r="CGC33" s="2858"/>
      <c r="CGD33" s="2858"/>
      <c r="CGE33" s="2858"/>
      <c r="CGF33" s="2858"/>
      <c r="CGG33" s="2858"/>
      <c r="CGH33" s="2858"/>
      <c r="CGI33" s="2858"/>
      <c r="CGJ33" s="2858"/>
      <c r="CGK33" s="2858"/>
      <c r="CGL33" s="2858"/>
      <c r="CGM33" s="2858"/>
      <c r="CGN33" s="2858"/>
      <c r="CGO33" s="2858"/>
      <c r="CGP33" s="2858"/>
      <c r="CGQ33" s="2858"/>
      <c r="CGR33" s="2858"/>
      <c r="CGS33" s="2858"/>
      <c r="CGT33" s="2858"/>
      <c r="CGU33" s="2858"/>
      <c r="CGV33" s="2858"/>
      <c r="CGW33" s="2858"/>
      <c r="CGX33" s="2858"/>
      <c r="CGY33" s="2858"/>
      <c r="CGZ33" s="2858"/>
      <c r="CHA33" s="2858"/>
      <c r="CHB33" s="2858"/>
      <c r="CHC33" s="2858"/>
      <c r="CHD33" s="2858"/>
      <c r="CHE33" s="2858"/>
      <c r="CHF33" s="2858"/>
      <c r="CHG33" s="2858"/>
      <c r="CHH33" s="2858"/>
      <c r="CHI33" s="2858"/>
      <c r="CHJ33" s="2858"/>
      <c r="CHK33" s="2858"/>
      <c r="CHL33" s="2858"/>
      <c r="CHM33" s="2858"/>
      <c r="CHN33" s="2858"/>
      <c r="CHO33" s="2858"/>
      <c r="CHP33" s="2858"/>
      <c r="CHQ33" s="2858"/>
      <c r="CHR33" s="2858"/>
      <c r="CHS33" s="2858"/>
      <c r="CHT33" s="2858"/>
      <c r="CHU33" s="2858"/>
      <c r="CHV33" s="2858"/>
      <c r="CHW33" s="2858"/>
      <c r="CHX33" s="2858"/>
      <c r="CHY33" s="2858"/>
      <c r="CHZ33" s="2858"/>
      <c r="CIA33" s="2858"/>
      <c r="CIB33" s="2858"/>
      <c r="CIC33" s="2858"/>
      <c r="CID33" s="2858"/>
      <c r="CIE33" s="2858"/>
      <c r="CIF33" s="2858"/>
      <c r="CIG33" s="2858"/>
      <c r="CIH33" s="2858"/>
      <c r="CII33" s="2858"/>
      <c r="CIJ33" s="2858"/>
      <c r="CIK33" s="2858"/>
      <c r="CIL33" s="2858"/>
      <c r="CIM33" s="2858"/>
      <c r="CIN33" s="2858"/>
      <c r="CIO33" s="2858"/>
      <c r="CIP33" s="2858"/>
      <c r="CIQ33" s="2858"/>
      <c r="CIR33" s="2858"/>
      <c r="CIS33" s="2858"/>
      <c r="CIT33" s="2858"/>
      <c r="CIU33" s="2858"/>
      <c r="CIV33" s="2858"/>
      <c r="CIW33" s="2858"/>
      <c r="CIX33" s="2858"/>
      <c r="CIY33" s="2858"/>
      <c r="CIZ33" s="2858"/>
      <c r="CJA33" s="2858"/>
      <c r="CJB33" s="2858"/>
      <c r="CJC33" s="2858"/>
      <c r="CJD33" s="2858"/>
      <c r="CJE33" s="2858"/>
      <c r="CJF33" s="2858"/>
      <c r="CJG33" s="2858"/>
      <c r="CJH33" s="2858"/>
      <c r="CJI33" s="2858"/>
      <c r="CJJ33" s="2858"/>
      <c r="CJK33" s="2858"/>
      <c r="CJL33" s="2858"/>
      <c r="CJM33" s="2858"/>
      <c r="CJN33" s="2858"/>
      <c r="CJO33" s="2858"/>
      <c r="CJP33" s="2858"/>
      <c r="CJQ33" s="2858"/>
      <c r="CJR33" s="2858"/>
      <c r="CJS33" s="2858"/>
      <c r="CJT33" s="2858"/>
      <c r="CJU33" s="2858"/>
      <c r="CJV33" s="2858"/>
      <c r="CJW33" s="2858"/>
      <c r="CJX33" s="2858"/>
      <c r="CJY33" s="2858"/>
      <c r="CJZ33" s="2858"/>
      <c r="CKA33" s="2858"/>
      <c r="CKB33" s="2858"/>
      <c r="CKC33" s="2858"/>
      <c r="CKD33" s="2858"/>
      <c r="CKE33" s="2858"/>
      <c r="CKF33" s="2858"/>
      <c r="CKG33" s="2858"/>
      <c r="CKH33" s="2858"/>
      <c r="CKI33" s="2858"/>
      <c r="CKJ33" s="2858"/>
      <c r="CKK33" s="2858"/>
      <c r="CKL33" s="2858"/>
      <c r="CKM33" s="2858"/>
      <c r="CKN33" s="2858"/>
      <c r="CKO33" s="2858"/>
      <c r="CKP33" s="2858"/>
      <c r="CKQ33" s="2858"/>
      <c r="CKR33" s="2858"/>
      <c r="CKS33" s="2858"/>
      <c r="CKT33" s="2858"/>
      <c r="CKU33" s="2858"/>
      <c r="CKV33" s="2858"/>
      <c r="CKW33" s="2858"/>
      <c r="CKX33" s="2858"/>
      <c r="CKY33" s="2858"/>
      <c r="CKZ33" s="2858"/>
      <c r="CLA33" s="2858"/>
      <c r="CLB33" s="2858"/>
      <c r="CLC33" s="2858"/>
      <c r="CLD33" s="2858"/>
      <c r="CLE33" s="2858"/>
      <c r="CLF33" s="2858"/>
      <c r="CLG33" s="2858"/>
      <c r="CLH33" s="2858"/>
      <c r="CLI33" s="2858"/>
      <c r="CLJ33" s="2858"/>
      <c r="CLK33" s="2858"/>
      <c r="CLL33" s="2858"/>
      <c r="CLM33" s="2858"/>
      <c r="CLN33" s="2858"/>
      <c r="CLO33" s="2858"/>
      <c r="CLP33" s="2858"/>
      <c r="CLQ33" s="2858"/>
      <c r="CLR33" s="2858"/>
      <c r="CLS33" s="2858"/>
      <c r="CLT33" s="2858"/>
      <c r="CLU33" s="2858"/>
      <c r="CLV33" s="2858"/>
      <c r="CLW33" s="2858"/>
    </row>
    <row r="34" spans="1:2363" s="1144" customFormat="1" ht="45.75" customHeight="1" x14ac:dyDescent="0.2">
      <c r="A34" s="3869"/>
      <c r="B34" s="3877"/>
      <c r="C34" s="2996"/>
      <c r="D34" s="2732" t="s">
        <v>682</v>
      </c>
      <c r="E34" s="2134">
        <f>SUM(E32:E33)</f>
        <v>90</v>
      </c>
      <c r="F34" s="1905">
        <f>SUM(F32:F33)</f>
        <v>5379.27</v>
      </c>
      <c r="G34" s="2135">
        <f>+F34/E34</f>
        <v>59.769666666666673</v>
      </c>
      <c r="H34" s="2134">
        <f>SUM(H32:H32)</f>
        <v>0</v>
      </c>
      <c r="I34" s="1905">
        <f>SUM(I32:I32)</f>
        <v>0</v>
      </c>
      <c r="J34" s="1905"/>
      <c r="K34" s="2134"/>
      <c r="L34" s="1905"/>
      <c r="M34" s="1905"/>
      <c r="N34" s="1905">
        <f>SUM(N32:N33)</f>
        <v>5379.27</v>
      </c>
      <c r="O34" s="2156">
        <f>SUM(O32:O33)</f>
        <v>5379.27</v>
      </c>
      <c r="P34" s="2014">
        <f>SUM(P32:P33)</f>
        <v>0</v>
      </c>
      <c r="Q34" s="2014">
        <f t="shared" ref="Q34:V34" si="56">SUM(Q32:Q33)</f>
        <v>1722500</v>
      </c>
      <c r="R34" s="2014">
        <f t="shared" si="56"/>
        <v>47418758.789999999</v>
      </c>
      <c r="S34" s="2014">
        <f t="shared" si="56"/>
        <v>231250</v>
      </c>
      <c r="T34" s="2014">
        <f t="shared" si="56"/>
        <v>1093033.96</v>
      </c>
      <c r="U34" s="2014">
        <f t="shared" si="56"/>
        <v>4403011.25</v>
      </c>
      <c r="V34" s="2014">
        <f t="shared" si="56"/>
        <v>54868554</v>
      </c>
      <c r="W34" s="2513"/>
      <c r="X34" s="1988"/>
      <c r="Y34" s="2490"/>
      <c r="Z34" s="2823">
        <f>+Z32+Z33</f>
        <v>9597369.8000000007</v>
      </c>
      <c r="AA34" s="1905">
        <f>SUM(AA32:AA33)</f>
        <v>0</v>
      </c>
      <c r="AB34" s="1905">
        <f>SUM(AB32:AB33)</f>
        <v>0</v>
      </c>
      <c r="AC34" s="1905"/>
      <c r="AD34" s="1905">
        <f>+AD32+AD33</f>
        <v>0</v>
      </c>
      <c r="AE34" s="1905">
        <f>+AE32+AE33</f>
        <v>0</v>
      </c>
      <c r="AF34" s="1905"/>
      <c r="AG34" s="1905"/>
      <c r="AH34" s="1905">
        <f>+AH32+AH33</f>
        <v>0</v>
      </c>
      <c r="AI34" s="1905">
        <f>SUM(AI32:AI32)</f>
        <v>0</v>
      </c>
      <c r="AJ34" s="1905"/>
      <c r="AK34" s="2156">
        <f>+AK32+AK33</f>
        <v>0</v>
      </c>
      <c r="AL34" s="1905">
        <f>+AL32+AL33</f>
        <v>0</v>
      </c>
      <c r="AM34" s="1905">
        <f>+AM32+AM33</f>
        <v>0</v>
      </c>
      <c r="AN34" s="1905"/>
      <c r="AO34" s="3038">
        <f>SUM(AO32:AO33)</f>
        <v>36798741.68</v>
      </c>
      <c r="AP34" s="1905">
        <f>SUM(AP32:AP32)</f>
        <v>1205150.3700000001</v>
      </c>
      <c r="AQ34" s="1905">
        <f>SUM(AQ32:AQ33)</f>
        <v>1832843.15</v>
      </c>
      <c r="AR34" s="1905"/>
      <c r="AS34" s="1905">
        <f>SUM(AS32:AS33)</f>
        <v>42236735.199999996</v>
      </c>
      <c r="AT34" s="1905"/>
      <c r="AU34" s="1905">
        <f>SUM(AU32:AU33)</f>
        <v>38201815.450000003</v>
      </c>
      <c r="AV34" s="1905">
        <f>+AV32</f>
        <v>1205150.3700000001</v>
      </c>
      <c r="AW34" s="2156">
        <f>SUM(AW32:AW33)</f>
        <v>39406965.82</v>
      </c>
      <c r="AX34" s="3464">
        <f>SUM(AX32:AX33)</f>
        <v>9597369.8000000007</v>
      </c>
      <c r="AY34" s="3195">
        <f>SUM(AY32:AY33)</f>
        <v>9597369.8000000007</v>
      </c>
      <c r="AZ34" s="1905"/>
      <c r="BA34" s="3038">
        <f>SUM(BA32:BA33)</f>
        <v>50465542.75</v>
      </c>
      <c r="BB34" s="1905">
        <f>SUM(BB32:BB32)</f>
        <v>4403011.25</v>
      </c>
      <c r="BC34" s="1905">
        <f>SUM(BC32:BC32)</f>
        <v>1832843.15</v>
      </c>
      <c r="BD34" s="1905"/>
      <c r="BE34" s="1905">
        <f>+BE32+BE33</f>
        <v>56701397.149999999</v>
      </c>
      <c r="BF34" s="1905"/>
      <c r="BG34" s="1905">
        <f>SUM(BG32:BG32)</f>
        <v>46434229.149999999</v>
      </c>
      <c r="BH34" s="1905">
        <f>+BH32+BH33</f>
        <v>8434324.8499999996</v>
      </c>
      <c r="BI34" s="2156">
        <f>SUM(BI32:BI33)</f>
        <v>54868554</v>
      </c>
      <c r="BJ34" s="2175">
        <f>SUM(BJ32:BJ33)</f>
        <v>0</v>
      </c>
      <c r="BK34" s="2175">
        <f>SUM(BK32:BK33)</f>
        <v>0</v>
      </c>
      <c r="BL34" s="2175">
        <f t="shared" ref="BL34" si="57">BJ34-BK34</f>
        <v>0</v>
      </c>
      <c r="BM34" s="2175">
        <f>SUM(BM32:BM33)</f>
        <v>0</v>
      </c>
      <c r="BN34" s="2175">
        <f t="shared" ref="BN34:BP34" si="58">SUM(BN32:BN32)</f>
        <v>0</v>
      </c>
      <c r="BO34" s="2175">
        <f>SUM(BO32:BO33)</f>
        <v>0</v>
      </c>
      <c r="BP34" s="2175">
        <f t="shared" si="58"/>
        <v>18200</v>
      </c>
      <c r="BQ34" s="2175">
        <f>SUM(BQ32:BQ33)</f>
        <v>18200</v>
      </c>
      <c r="BR34" s="2175">
        <f>SUM(BR32:BR33)</f>
        <v>0</v>
      </c>
      <c r="BS34" s="2175">
        <f>+BS32+BS33</f>
        <v>18200</v>
      </c>
      <c r="BT34" s="2665">
        <f>SUM(BT32:BT33)</f>
        <v>18200</v>
      </c>
      <c r="BU34" s="3155"/>
      <c r="BV34" s="3066"/>
      <c r="BW34" s="3066"/>
      <c r="BX34" s="3066"/>
      <c r="BY34" s="3155"/>
      <c r="BZ34" s="3155"/>
      <c r="CA34" s="3155"/>
      <c r="CB34" s="3155"/>
      <c r="CC34" s="3155"/>
      <c r="CD34" s="3155"/>
      <c r="CE34" s="3155"/>
      <c r="CF34" s="3155"/>
      <c r="CG34" s="3155"/>
      <c r="CH34" s="1050"/>
      <c r="CI34" s="2858"/>
      <c r="CJ34" s="2858"/>
      <c r="CK34" s="2858"/>
      <c r="CL34" s="2858"/>
      <c r="CM34" s="2858"/>
      <c r="CN34" s="2858"/>
      <c r="CO34" s="2858"/>
      <c r="CP34" s="2858"/>
      <c r="CQ34" s="2858"/>
      <c r="CR34" s="2858"/>
      <c r="CS34" s="2858"/>
      <c r="CT34" s="2858"/>
      <c r="CU34" s="2858"/>
      <c r="CV34" s="2858"/>
      <c r="TU34" s="3937"/>
      <c r="TV34" s="3937"/>
      <c r="TW34" s="3937"/>
      <c r="TX34" s="3937"/>
      <c r="TY34" s="3937"/>
      <c r="TZ34" s="3937"/>
      <c r="UA34" s="3937"/>
      <c r="UB34" s="3937"/>
      <c r="UC34" s="3937"/>
      <c r="UD34" s="3937"/>
      <c r="UE34" s="3937"/>
      <c r="UF34" s="3937"/>
      <c r="UG34" s="3937"/>
      <c r="UH34" s="3937"/>
      <c r="UI34" s="3937"/>
      <c r="UJ34" s="3937"/>
      <c r="UK34" s="3937"/>
      <c r="UL34" s="3937"/>
      <c r="UM34" s="3937"/>
      <c r="UN34" s="3937"/>
      <c r="UO34" s="3937"/>
    </row>
    <row r="35" spans="1:2363" ht="15" hidden="1" customHeight="1" x14ac:dyDescent="0.25">
      <c r="A35" s="3869"/>
      <c r="B35" s="3878"/>
      <c r="C35" s="1903">
        <v>1</v>
      </c>
      <c r="D35" s="2733"/>
      <c r="E35" s="3383"/>
      <c r="F35" s="1857"/>
      <c r="G35" s="1904"/>
      <c r="H35" s="1890"/>
      <c r="I35" s="1857"/>
      <c r="J35" s="2250"/>
      <c r="K35" s="1890"/>
      <c r="L35" s="1857"/>
      <c r="M35" s="1857"/>
      <c r="N35" s="1904">
        <f>+L35+I35+F35</f>
        <v>0</v>
      </c>
      <c r="O35" s="2282">
        <f>F35+I35</f>
        <v>0</v>
      </c>
      <c r="P35" s="2296">
        <v>0</v>
      </c>
      <c r="Q35" s="2606">
        <v>0</v>
      </c>
      <c r="R35" s="2719">
        <v>0</v>
      </c>
      <c r="S35" s="2719">
        <v>0</v>
      </c>
      <c r="T35" s="2910">
        <v>0</v>
      </c>
      <c r="U35" s="2296">
        <v>0</v>
      </c>
      <c r="V35" s="2297">
        <v>0</v>
      </c>
      <c r="W35" s="2297"/>
      <c r="X35" s="2297"/>
      <c r="Y35" s="3011"/>
      <c r="Z35" s="2344"/>
      <c r="AA35" s="1894">
        <v>0</v>
      </c>
      <c r="AB35" s="1894">
        <v>0</v>
      </c>
      <c r="AC35" s="2082">
        <f t="shared" ref="AC35:AC49" si="59">AA35-AB35</f>
        <v>0</v>
      </c>
      <c r="AD35" s="1897">
        <v>0</v>
      </c>
      <c r="AE35" s="1897">
        <v>0</v>
      </c>
      <c r="AF35" s="1893">
        <v>0</v>
      </c>
      <c r="AG35" s="2873"/>
      <c r="AH35" s="2062">
        <v>0</v>
      </c>
      <c r="AI35" s="1851">
        <v>0</v>
      </c>
      <c r="AJ35" s="1894">
        <v>0</v>
      </c>
      <c r="AK35" s="2457">
        <f t="shared" ref="AK35" si="60">AI35+AJ35</f>
        <v>0</v>
      </c>
      <c r="AL35" s="2116">
        <v>0</v>
      </c>
      <c r="AM35" s="2519">
        <v>0</v>
      </c>
      <c r="AN35" s="2697">
        <f>+AL35-AM35</f>
        <v>0</v>
      </c>
      <c r="AO35" s="2182">
        <v>0</v>
      </c>
      <c r="AP35" s="2167">
        <v>0</v>
      </c>
      <c r="AQ35" s="2167">
        <v>0</v>
      </c>
      <c r="AR35" s="2167"/>
      <c r="AS35" s="2158">
        <f>AO35+AP35+AQ35+AR35</f>
        <v>0</v>
      </c>
      <c r="AT35" s="3236">
        <v>0</v>
      </c>
      <c r="AU35" s="2159">
        <v>0</v>
      </c>
      <c r="AV35" s="2174">
        <v>0</v>
      </c>
      <c r="AW35" s="3293">
        <f>AU35+AV35</f>
        <v>0</v>
      </c>
      <c r="AX35" s="2116">
        <f>Z35-AL35-AA35</f>
        <v>0</v>
      </c>
      <c r="AY35" s="2519">
        <v>0</v>
      </c>
      <c r="AZ35" s="2697">
        <f>+AX35-AY35</f>
        <v>0</v>
      </c>
      <c r="BA35" s="3305">
        <v>0</v>
      </c>
      <c r="BB35" s="3094">
        <v>0</v>
      </c>
      <c r="BC35" s="3094">
        <v>0</v>
      </c>
      <c r="BD35" s="3094"/>
      <c r="BE35" s="3095">
        <f t="shared" ref="BE35:BE41" si="61">+BA35+BB35+BC35+BD35+AZ35</f>
        <v>0</v>
      </c>
      <c r="BF35" s="3236">
        <v>0</v>
      </c>
      <c r="BG35" s="2159">
        <v>0</v>
      </c>
      <c r="BH35" s="2174">
        <v>0</v>
      </c>
      <c r="BI35" s="2160">
        <f t="shared" ref="BI35:BI41" si="62">BG35+BH35</f>
        <v>0</v>
      </c>
      <c r="BJ35" s="2049">
        <f>+AL35+AA35+AX35</f>
        <v>0</v>
      </c>
      <c r="BK35" s="2330">
        <v>0</v>
      </c>
      <c r="BL35" s="2611" t="s">
        <v>571</v>
      </c>
      <c r="BM35" s="2630">
        <f>AD35+AO35+BA35</f>
        <v>0</v>
      </c>
      <c r="BN35" s="2101">
        <f>+AP35+AE35</f>
        <v>0</v>
      </c>
      <c r="BO35" s="2101">
        <f>AQ35</f>
        <v>0</v>
      </c>
      <c r="BP35" s="2101">
        <v>0</v>
      </c>
      <c r="BQ35" s="2101">
        <f>BM35+BN35</f>
        <v>0</v>
      </c>
      <c r="BR35" s="1839">
        <f>+AU35+AI35</f>
        <v>0</v>
      </c>
      <c r="BS35" s="2623">
        <f>+AV35</f>
        <v>0</v>
      </c>
      <c r="BT35" s="2916">
        <f>+BR35+BS35</f>
        <v>0</v>
      </c>
      <c r="BU35" s="3155"/>
      <c r="BV35" s="3066"/>
      <c r="BW35" s="3066"/>
      <c r="BX35" s="3066"/>
      <c r="BY35" s="3155"/>
      <c r="BZ35" s="3155"/>
      <c r="CA35" s="3155"/>
      <c r="CB35" s="3155"/>
      <c r="CC35" s="3155"/>
      <c r="CD35" s="3155"/>
      <c r="CE35" s="3155"/>
      <c r="CF35" s="3155"/>
      <c r="CG35" s="3155"/>
      <c r="CH35" s="1163"/>
      <c r="CI35" s="1144"/>
      <c r="CJ35" s="1144"/>
      <c r="CK35" s="1144"/>
      <c r="CL35" s="1144"/>
      <c r="CM35" s="1144"/>
      <c r="CN35" s="1144"/>
      <c r="CO35" s="1144"/>
      <c r="CP35" s="1144"/>
      <c r="CQ35" s="1144"/>
      <c r="CR35" s="1144"/>
      <c r="CS35" s="1144"/>
      <c r="CT35" s="1144"/>
      <c r="CU35" s="1144"/>
      <c r="CV35" s="1144"/>
      <c r="CW35" s="2858"/>
      <c r="CX35" s="2858"/>
      <c r="CY35" s="2858"/>
      <c r="CZ35" s="2858"/>
      <c r="DA35" s="2858"/>
      <c r="DB35" s="2858"/>
      <c r="DC35" s="2858"/>
      <c r="DD35" s="2858"/>
      <c r="DE35" s="2858"/>
      <c r="DF35" s="2858"/>
      <c r="DG35" s="2858"/>
      <c r="DH35" s="2858"/>
      <c r="DI35" s="2858"/>
      <c r="DJ35" s="2858"/>
      <c r="DK35" s="2858"/>
      <c r="DL35" s="2858"/>
      <c r="DM35" s="2858"/>
      <c r="DN35" s="2858"/>
      <c r="DO35" s="2858"/>
      <c r="DP35" s="2858"/>
      <c r="DQ35" s="2858"/>
      <c r="DR35" s="2858"/>
      <c r="DS35" s="2858"/>
      <c r="DT35" s="2858"/>
      <c r="DU35" s="2858"/>
      <c r="DV35" s="2858"/>
      <c r="DW35" s="2858"/>
      <c r="DX35" s="2858"/>
      <c r="DY35" s="2858"/>
      <c r="DZ35" s="2858"/>
      <c r="EA35" s="2858"/>
      <c r="EB35" s="2858"/>
      <c r="EC35" s="2858"/>
      <c r="ED35" s="2858"/>
      <c r="EE35" s="2858"/>
      <c r="EF35" s="2858"/>
      <c r="EG35" s="2858"/>
      <c r="EH35" s="2858"/>
      <c r="EI35" s="2858"/>
      <c r="EJ35" s="2858"/>
      <c r="EK35" s="2858"/>
      <c r="EL35" s="2858"/>
      <c r="EM35" s="2858"/>
      <c r="EN35" s="2858"/>
      <c r="EO35" s="2858"/>
      <c r="EP35" s="2858"/>
      <c r="EQ35" s="2858"/>
      <c r="ER35" s="2858"/>
      <c r="ES35" s="2858"/>
      <c r="ET35" s="2858"/>
      <c r="EU35" s="2858"/>
      <c r="EV35" s="2858"/>
      <c r="EW35" s="2858"/>
      <c r="EX35" s="2858"/>
      <c r="EY35" s="2858"/>
      <c r="EZ35" s="2858"/>
      <c r="FA35" s="2858"/>
      <c r="FB35" s="2858"/>
      <c r="FC35" s="2858"/>
      <c r="FD35" s="2858"/>
      <c r="FE35" s="2858"/>
      <c r="FF35" s="2858"/>
      <c r="FG35" s="2858"/>
      <c r="FH35" s="2858"/>
      <c r="FI35" s="2858"/>
      <c r="FJ35" s="2858"/>
      <c r="FK35" s="2858"/>
      <c r="FL35" s="2858"/>
      <c r="FM35" s="2858"/>
      <c r="FN35" s="2858"/>
      <c r="FO35" s="2858"/>
      <c r="FP35" s="2858"/>
      <c r="FQ35" s="2858"/>
      <c r="FR35" s="2858"/>
      <c r="FS35" s="2858"/>
      <c r="FT35" s="2858"/>
      <c r="FU35" s="2858"/>
      <c r="FV35" s="2858"/>
      <c r="FW35" s="2858"/>
      <c r="FX35" s="2858"/>
      <c r="FY35" s="2858"/>
      <c r="FZ35" s="2858"/>
      <c r="GA35" s="2858"/>
      <c r="GB35" s="2858"/>
      <c r="GC35" s="2858"/>
      <c r="GD35" s="2858"/>
      <c r="GE35" s="2858"/>
      <c r="GF35" s="2858"/>
      <c r="GG35" s="2858"/>
      <c r="GH35" s="2858"/>
      <c r="GI35" s="2858"/>
      <c r="GJ35" s="2858"/>
      <c r="GK35" s="2858"/>
      <c r="GL35" s="2858"/>
      <c r="GM35" s="2858"/>
      <c r="GN35" s="2858"/>
      <c r="GO35" s="2858"/>
      <c r="GP35" s="2858"/>
      <c r="GQ35" s="2858"/>
      <c r="GR35" s="2858"/>
      <c r="GS35" s="2858"/>
      <c r="GT35" s="2858"/>
      <c r="GU35" s="2858"/>
      <c r="GV35" s="2858"/>
      <c r="GW35" s="2858"/>
      <c r="GX35" s="2858"/>
      <c r="GY35" s="2858"/>
      <c r="GZ35" s="2858"/>
      <c r="HA35" s="2858"/>
      <c r="HB35" s="2858"/>
      <c r="HC35" s="2858"/>
      <c r="HD35" s="2858"/>
      <c r="HE35" s="2858"/>
      <c r="HF35" s="2858"/>
      <c r="HG35" s="2858"/>
      <c r="HH35" s="2858"/>
      <c r="HI35" s="2858"/>
      <c r="HJ35" s="2858"/>
      <c r="HK35" s="2858"/>
      <c r="HL35" s="2858"/>
      <c r="HM35" s="2858"/>
      <c r="HN35" s="2858"/>
      <c r="HO35" s="2858"/>
      <c r="HP35" s="2858"/>
      <c r="HQ35" s="2858"/>
      <c r="HR35" s="2858"/>
      <c r="HS35" s="2858"/>
      <c r="HT35" s="2858"/>
      <c r="HU35" s="2858"/>
      <c r="HV35" s="2858"/>
      <c r="HW35" s="2858"/>
      <c r="HX35" s="2858"/>
      <c r="HY35" s="2858"/>
      <c r="HZ35" s="2858"/>
      <c r="IA35" s="2858"/>
      <c r="IB35" s="2858"/>
      <c r="IC35" s="2858"/>
      <c r="ID35" s="2858"/>
      <c r="IE35" s="2858"/>
      <c r="IF35" s="2858"/>
      <c r="IG35" s="2858"/>
      <c r="IH35" s="2858"/>
      <c r="II35" s="2858"/>
      <c r="IJ35" s="2858"/>
      <c r="IK35" s="2858"/>
      <c r="IL35" s="2858"/>
      <c r="IM35" s="2858"/>
      <c r="IN35" s="2858"/>
      <c r="IO35" s="2858"/>
      <c r="IP35" s="2858"/>
      <c r="IQ35" s="2858"/>
      <c r="IR35" s="2858"/>
      <c r="IS35" s="2858"/>
      <c r="IT35" s="2858"/>
      <c r="IU35" s="2858"/>
      <c r="IV35" s="2858"/>
      <c r="IW35" s="2858"/>
      <c r="IX35" s="2858"/>
      <c r="IY35" s="2858"/>
      <c r="IZ35" s="2858"/>
      <c r="JA35" s="2858"/>
      <c r="JB35" s="2858"/>
      <c r="JC35" s="2858"/>
      <c r="JD35" s="2858"/>
      <c r="JE35" s="2858"/>
      <c r="JF35" s="2858"/>
      <c r="JG35" s="2858"/>
      <c r="JH35" s="2858"/>
      <c r="JI35" s="2858"/>
      <c r="JJ35" s="2858"/>
      <c r="JK35" s="2858"/>
      <c r="JL35" s="2858"/>
      <c r="JM35" s="2858"/>
      <c r="JN35" s="2858"/>
      <c r="JO35" s="2858"/>
      <c r="JP35" s="2858"/>
      <c r="JQ35" s="2858"/>
      <c r="JR35" s="2858"/>
      <c r="JS35" s="2858"/>
      <c r="JT35" s="2858"/>
      <c r="JU35" s="2858"/>
      <c r="JV35" s="2858"/>
      <c r="JW35" s="2858"/>
      <c r="JX35" s="2858"/>
      <c r="JY35" s="2858"/>
      <c r="JZ35" s="2858"/>
      <c r="KA35" s="2858"/>
      <c r="KB35" s="2858"/>
      <c r="KC35" s="2858"/>
      <c r="KD35" s="2858"/>
      <c r="KE35" s="2858"/>
      <c r="KF35" s="2858"/>
      <c r="KG35" s="2858"/>
      <c r="KH35" s="2858"/>
      <c r="KI35" s="2858"/>
      <c r="KJ35" s="2858"/>
      <c r="KK35" s="2858"/>
      <c r="KL35" s="2858"/>
      <c r="KM35" s="2858"/>
      <c r="KN35" s="2858"/>
      <c r="KO35" s="2858"/>
      <c r="KP35" s="2858"/>
      <c r="KQ35" s="2858"/>
      <c r="KR35" s="2858"/>
      <c r="KS35" s="2858"/>
      <c r="KT35" s="2858"/>
      <c r="KU35" s="2858"/>
      <c r="KV35" s="2858"/>
      <c r="KW35" s="2858"/>
      <c r="KX35" s="2858"/>
      <c r="KY35" s="2858"/>
      <c r="KZ35" s="2858"/>
      <c r="LA35" s="2858"/>
      <c r="LB35" s="2858"/>
      <c r="LC35" s="2858"/>
      <c r="LD35" s="2858"/>
      <c r="LE35" s="2858"/>
      <c r="LF35" s="2858"/>
      <c r="LG35" s="2858"/>
      <c r="LH35" s="2858"/>
      <c r="LI35" s="2858"/>
      <c r="LJ35" s="2858"/>
      <c r="LK35" s="2858"/>
      <c r="LL35" s="2858"/>
      <c r="LM35" s="2858"/>
      <c r="LN35" s="2858"/>
      <c r="LO35" s="2858"/>
      <c r="LP35" s="2858"/>
      <c r="LQ35" s="2858"/>
      <c r="LR35" s="2858"/>
      <c r="LS35" s="2858"/>
      <c r="LT35" s="2858"/>
      <c r="LU35" s="2858"/>
      <c r="LV35" s="2858"/>
      <c r="LW35" s="2858"/>
      <c r="LX35" s="2858"/>
      <c r="LY35" s="2858"/>
      <c r="LZ35" s="2858"/>
      <c r="MA35" s="2858"/>
      <c r="MB35" s="2858"/>
      <c r="MC35" s="2858"/>
      <c r="MD35" s="2858"/>
      <c r="ME35" s="2858"/>
      <c r="MF35" s="2858"/>
      <c r="MG35" s="2858"/>
      <c r="MH35" s="2858"/>
      <c r="MI35" s="2858"/>
      <c r="MJ35" s="2858"/>
      <c r="MK35" s="2858"/>
      <c r="ML35" s="2858"/>
      <c r="MM35" s="2858"/>
      <c r="MN35" s="2858"/>
      <c r="MO35" s="2858"/>
      <c r="MP35" s="2858"/>
      <c r="MQ35" s="2858"/>
      <c r="MR35" s="2858"/>
      <c r="MS35" s="2858"/>
      <c r="MT35" s="2858"/>
      <c r="MU35" s="2858"/>
      <c r="MV35" s="2858"/>
      <c r="MW35" s="2858"/>
      <c r="MX35" s="2858"/>
      <c r="MY35" s="2858"/>
      <c r="MZ35" s="2858"/>
      <c r="NA35" s="2858"/>
      <c r="NB35" s="2858"/>
      <c r="NC35" s="2858"/>
      <c r="ND35" s="2858"/>
      <c r="NE35" s="2858"/>
      <c r="NF35" s="2858"/>
      <c r="NG35" s="2858"/>
      <c r="NH35" s="2858"/>
      <c r="NI35" s="2858"/>
      <c r="NJ35" s="2858"/>
      <c r="NK35" s="2858"/>
      <c r="NL35" s="2858"/>
      <c r="NM35" s="2858"/>
      <c r="NN35" s="2858"/>
      <c r="NO35" s="2858"/>
      <c r="NP35" s="2858"/>
      <c r="NQ35" s="2858"/>
      <c r="NR35" s="2858"/>
      <c r="NS35" s="2858"/>
      <c r="NT35" s="2858"/>
      <c r="NU35" s="2858"/>
      <c r="NV35" s="2858"/>
      <c r="NW35" s="2858"/>
      <c r="NX35" s="2858"/>
      <c r="NY35" s="2858"/>
      <c r="NZ35" s="2858"/>
      <c r="OA35" s="2858"/>
      <c r="OB35" s="2858"/>
      <c r="OC35" s="2858"/>
      <c r="OD35" s="2858"/>
      <c r="OE35" s="2858"/>
      <c r="OF35" s="2858"/>
      <c r="OG35" s="2858"/>
      <c r="OH35" s="2858"/>
      <c r="OI35" s="2858"/>
      <c r="OJ35" s="2858"/>
      <c r="OK35" s="2858"/>
      <c r="OL35" s="2858"/>
      <c r="OM35" s="2858"/>
      <c r="ON35" s="2858"/>
      <c r="OO35" s="2858"/>
      <c r="OP35" s="2858"/>
      <c r="OQ35" s="2858"/>
      <c r="OR35" s="2858"/>
      <c r="OS35" s="2858"/>
      <c r="OT35" s="2858"/>
      <c r="OU35" s="2858"/>
      <c r="OV35" s="2858"/>
      <c r="OW35" s="2858"/>
      <c r="OX35" s="2858"/>
      <c r="OY35" s="2858"/>
      <c r="OZ35" s="2858"/>
      <c r="PA35" s="2858"/>
      <c r="PB35" s="2858"/>
      <c r="PC35" s="2858"/>
      <c r="PD35" s="2858"/>
      <c r="PE35" s="2858"/>
      <c r="PF35" s="2858"/>
      <c r="PG35" s="2858"/>
      <c r="PH35" s="2858"/>
      <c r="PI35" s="2858"/>
      <c r="PJ35" s="2858"/>
      <c r="PK35" s="2858"/>
      <c r="PL35" s="2858"/>
      <c r="PM35" s="2858"/>
      <c r="PN35" s="2858"/>
      <c r="PO35" s="2858"/>
      <c r="PP35" s="2858"/>
      <c r="PQ35" s="2858"/>
      <c r="PR35" s="2858"/>
      <c r="PS35" s="2858"/>
      <c r="PT35" s="2858"/>
      <c r="PU35" s="2858"/>
      <c r="PV35" s="2858"/>
      <c r="PW35" s="2858"/>
      <c r="PX35" s="2858"/>
      <c r="PY35" s="2858"/>
      <c r="PZ35" s="2858"/>
      <c r="QA35" s="2858"/>
      <c r="QB35" s="2858"/>
      <c r="QC35" s="2858"/>
      <c r="QD35" s="2858"/>
      <c r="QE35" s="2858"/>
      <c r="QF35" s="2858"/>
      <c r="QG35" s="2858"/>
      <c r="QH35" s="2858"/>
      <c r="QI35" s="2858"/>
      <c r="QJ35" s="2858"/>
      <c r="QK35" s="2858"/>
      <c r="QL35" s="2858"/>
      <c r="QM35" s="2858"/>
      <c r="QN35" s="2858"/>
      <c r="QO35" s="2858"/>
      <c r="QP35" s="2858"/>
      <c r="QQ35" s="2858"/>
      <c r="QR35" s="2858"/>
      <c r="QS35" s="2858"/>
      <c r="QT35" s="2858"/>
      <c r="QU35" s="2858"/>
      <c r="QV35" s="2858"/>
      <c r="QW35" s="2858"/>
      <c r="QX35" s="2858"/>
      <c r="QY35" s="2858"/>
      <c r="QZ35" s="2858"/>
      <c r="RA35" s="2858"/>
      <c r="RB35" s="2858"/>
      <c r="RC35" s="2858"/>
      <c r="RD35" s="2858"/>
      <c r="RE35" s="2858"/>
      <c r="RF35" s="2858"/>
      <c r="RG35" s="2858"/>
      <c r="RH35" s="2858"/>
      <c r="RI35" s="2858"/>
      <c r="RJ35" s="2858"/>
      <c r="RK35" s="2858"/>
      <c r="RL35" s="2858"/>
      <c r="RM35" s="2858"/>
      <c r="RN35" s="2858"/>
      <c r="RO35" s="2858"/>
      <c r="RP35" s="2858"/>
      <c r="RQ35" s="2858"/>
      <c r="RR35" s="2858"/>
      <c r="RS35" s="2858"/>
      <c r="RT35" s="2858"/>
      <c r="RU35" s="2858"/>
      <c r="RV35" s="2858"/>
      <c r="RW35" s="2858"/>
      <c r="RX35" s="2858"/>
      <c r="RY35" s="2858"/>
      <c r="RZ35" s="2858"/>
      <c r="SA35" s="2858"/>
      <c r="SB35" s="2858"/>
      <c r="SC35" s="2858"/>
      <c r="SD35" s="2858"/>
      <c r="SE35" s="2858"/>
      <c r="SF35" s="2858"/>
      <c r="SG35" s="2858"/>
      <c r="SH35" s="2858"/>
      <c r="SI35" s="2858"/>
      <c r="SJ35" s="2858"/>
      <c r="SK35" s="2858"/>
      <c r="SL35" s="2858"/>
      <c r="SM35" s="2858"/>
      <c r="SN35" s="2858"/>
      <c r="SO35" s="2858"/>
      <c r="SP35" s="2858"/>
      <c r="SQ35" s="2858"/>
      <c r="SR35" s="2858"/>
      <c r="SS35" s="2858"/>
      <c r="ST35" s="2858"/>
      <c r="SU35" s="2858"/>
      <c r="SV35" s="2858"/>
      <c r="SW35" s="2858"/>
      <c r="SX35" s="2858"/>
      <c r="SY35" s="2858"/>
      <c r="SZ35" s="2858"/>
      <c r="TA35" s="2858"/>
      <c r="TB35" s="2858"/>
      <c r="TC35" s="2858"/>
      <c r="TD35" s="2858"/>
      <c r="TE35" s="2858"/>
      <c r="TF35" s="2858"/>
      <c r="TG35" s="2858"/>
      <c r="TH35" s="2858"/>
      <c r="TI35" s="2858"/>
      <c r="TJ35" s="2858"/>
      <c r="TK35" s="2858"/>
      <c r="TL35" s="2858"/>
      <c r="TM35" s="2858"/>
      <c r="TN35" s="2858"/>
      <c r="TO35" s="2858"/>
      <c r="TP35" s="2858"/>
      <c r="TQ35" s="2858"/>
      <c r="TR35" s="2858"/>
      <c r="TS35" s="2858"/>
      <c r="TT35" s="2858"/>
      <c r="TU35" s="3937"/>
      <c r="TV35" s="3937"/>
      <c r="TW35" s="3937"/>
      <c r="TX35" s="3937"/>
      <c r="TY35" s="3937"/>
      <c r="TZ35" s="3937"/>
      <c r="UA35" s="3937"/>
      <c r="UB35" s="3937"/>
      <c r="UC35" s="3937"/>
      <c r="UD35" s="3937"/>
      <c r="UE35" s="3937"/>
      <c r="UF35" s="3937"/>
      <c r="UG35" s="3937"/>
      <c r="UH35" s="3937"/>
      <c r="UI35" s="3937"/>
      <c r="UJ35" s="3937"/>
      <c r="UK35" s="3937"/>
      <c r="UL35" s="3937"/>
      <c r="UM35" s="3937"/>
      <c r="UN35" s="3937"/>
      <c r="UO35" s="3937"/>
      <c r="UP35" s="2858"/>
      <c r="UQ35" s="2858"/>
      <c r="UR35" s="2858"/>
      <c r="US35" s="2858"/>
      <c r="UT35" s="2858"/>
      <c r="UU35" s="2858"/>
      <c r="UV35" s="2858"/>
      <c r="UW35" s="2858"/>
      <c r="UX35" s="2858"/>
      <c r="UY35" s="2858"/>
      <c r="UZ35" s="2858"/>
      <c r="VA35" s="2858"/>
      <c r="VB35" s="2858"/>
      <c r="VC35" s="2858"/>
      <c r="VD35" s="2858"/>
      <c r="VE35" s="2858"/>
      <c r="VF35" s="2858"/>
      <c r="VG35" s="2858"/>
      <c r="VH35" s="2858"/>
      <c r="VI35" s="2858"/>
      <c r="VJ35" s="2858"/>
      <c r="VK35" s="2858"/>
      <c r="VL35" s="2858"/>
      <c r="VM35" s="2858"/>
      <c r="VN35" s="2858"/>
      <c r="VO35" s="2858"/>
      <c r="VP35" s="2858"/>
      <c r="VQ35" s="2858"/>
      <c r="VR35" s="2858"/>
      <c r="VS35" s="2858"/>
      <c r="VT35" s="2858"/>
      <c r="VU35" s="2858"/>
      <c r="VV35" s="2858"/>
      <c r="VW35" s="2858"/>
      <c r="VX35" s="2858"/>
      <c r="VY35" s="2858"/>
      <c r="VZ35" s="2858"/>
      <c r="WA35" s="2858"/>
      <c r="WB35" s="2858"/>
      <c r="WC35" s="2858"/>
      <c r="WD35" s="2858"/>
      <c r="WE35" s="2858"/>
      <c r="WF35" s="2858"/>
      <c r="WG35" s="2858"/>
      <c r="WH35" s="2858"/>
      <c r="WI35" s="2858"/>
      <c r="WJ35" s="2858"/>
      <c r="WK35" s="2858"/>
      <c r="WL35" s="2858"/>
      <c r="WM35" s="2858"/>
      <c r="WN35" s="2858"/>
      <c r="WO35" s="2858"/>
      <c r="WP35" s="2858"/>
      <c r="WQ35" s="2858"/>
      <c r="WR35" s="2858"/>
      <c r="WS35" s="2858"/>
      <c r="WT35" s="2858"/>
      <c r="WU35" s="2858"/>
      <c r="WV35" s="2858"/>
      <c r="WW35" s="2858"/>
      <c r="WX35" s="2858"/>
      <c r="WY35" s="2858"/>
      <c r="WZ35" s="2858"/>
      <c r="XA35" s="2858"/>
      <c r="XB35" s="2858"/>
      <c r="XC35" s="2858"/>
      <c r="XD35" s="2858"/>
      <c r="XE35" s="2858"/>
      <c r="XF35" s="2858"/>
      <c r="XG35" s="2858"/>
      <c r="XH35" s="2858"/>
      <c r="XI35" s="2858"/>
      <c r="XJ35" s="2858"/>
      <c r="XK35" s="2858"/>
      <c r="XL35" s="2858"/>
      <c r="XM35" s="2858"/>
      <c r="XN35" s="2858"/>
      <c r="XO35" s="2858"/>
      <c r="XP35" s="2858"/>
      <c r="XQ35" s="2858"/>
      <c r="XR35" s="2858"/>
      <c r="XS35" s="2858"/>
      <c r="XT35" s="2858"/>
      <c r="XU35" s="2858"/>
      <c r="XV35" s="2858"/>
      <c r="XW35" s="2858"/>
      <c r="XX35" s="2858"/>
      <c r="XY35" s="2858"/>
      <c r="XZ35" s="2858"/>
      <c r="YA35" s="2858"/>
      <c r="YB35" s="2858"/>
      <c r="YC35" s="2858"/>
      <c r="YD35" s="2858"/>
      <c r="YE35" s="2858"/>
      <c r="YF35" s="2858"/>
      <c r="YG35" s="2858"/>
      <c r="YH35" s="2858"/>
      <c r="YI35" s="2858"/>
      <c r="YJ35" s="2858"/>
      <c r="YK35" s="2858"/>
      <c r="YL35" s="2858"/>
      <c r="YM35" s="2858"/>
      <c r="YN35" s="2858"/>
      <c r="YO35" s="2858"/>
      <c r="YP35" s="2858"/>
      <c r="YQ35" s="2858"/>
      <c r="YR35" s="2858"/>
      <c r="YS35" s="2858"/>
      <c r="YT35" s="2858"/>
      <c r="YU35" s="2858"/>
      <c r="YV35" s="2858"/>
      <c r="YW35" s="2858"/>
      <c r="YX35" s="2858"/>
      <c r="YY35" s="2858"/>
      <c r="YZ35" s="2858"/>
      <c r="ZA35" s="2858"/>
      <c r="ZB35" s="2858"/>
      <c r="ZC35" s="2858"/>
      <c r="ZD35" s="2858"/>
      <c r="ZE35" s="2858"/>
      <c r="ZF35" s="2858"/>
      <c r="ZG35" s="2858"/>
      <c r="ZH35" s="2858"/>
      <c r="ZI35" s="2858"/>
      <c r="ZJ35" s="2858"/>
      <c r="ZK35" s="2858"/>
      <c r="ZL35" s="2858"/>
      <c r="ZM35" s="2858"/>
      <c r="ZN35" s="2858"/>
      <c r="ZO35" s="2858"/>
      <c r="ZP35" s="2858"/>
      <c r="ZQ35" s="2858"/>
      <c r="ZR35" s="2858"/>
      <c r="ZS35" s="2858"/>
      <c r="ZT35" s="2858"/>
      <c r="ZU35" s="2858"/>
      <c r="ZV35" s="2858"/>
      <c r="ZW35" s="2858"/>
      <c r="ZX35" s="2858"/>
      <c r="ZY35" s="2858"/>
      <c r="ZZ35" s="2858"/>
      <c r="AAA35" s="2858"/>
      <c r="AAB35" s="2858"/>
      <c r="AAC35" s="2858"/>
      <c r="AAD35" s="2858"/>
      <c r="AAE35" s="2858"/>
      <c r="AAF35" s="2858"/>
      <c r="AAG35" s="2858"/>
      <c r="AAH35" s="2858"/>
      <c r="AAI35" s="2858"/>
      <c r="AAJ35" s="2858"/>
      <c r="AAK35" s="2858"/>
      <c r="AAL35" s="2858"/>
      <c r="AAM35" s="2858"/>
      <c r="AAN35" s="2858"/>
      <c r="AAO35" s="2858"/>
      <c r="AAP35" s="2858"/>
      <c r="AAQ35" s="2858"/>
      <c r="AAR35" s="2858"/>
      <c r="AAS35" s="2858"/>
      <c r="AAT35" s="2858"/>
      <c r="AAU35" s="2858"/>
      <c r="AAV35" s="2858"/>
      <c r="AAW35" s="2858"/>
      <c r="AAX35" s="2858"/>
      <c r="AAY35" s="2858"/>
      <c r="AAZ35" s="2858"/>
      <c r="ABA35" s="2858"/>
      <c r="ABB35" s="2858"/>
      <c r="ABC35" s="2858"/>
      <c r="ABD35" s="2858"/>
      <c r="ABE35" s="2858"/>
      <c r="ABF35" s="2858"/>
      <c r="ABG35" s="2858"/>
      <c r="ABH35" s="2858"/>
      <c r="ABI35" s="2858"/>
      <c r="ABJ35" s="2858"/>
      <c r="ABK35" s="2858"/>
      <c r="ABL35" s="2858"/>
      <c r="ABM35" s="2858"/>
      <c r="ABN35" s="2858"/>
      <c r="ABO35" s="2858"/>
      <c r="ABP35" s="2858"/>
      <c r="ABQ35" s="2858"/>
      <c r="ABR35" s="2858"/>
      <c r="ABS35" s="2858"/>
      <c r="ABT35" s="2858"/>
      <c r="ABU35" s="2858"/>
      <c r="ABV35" s="2858"/>
      <c r="ABW35" s="2858"/>
      <c r="ABX35" s="2858"/>
      <c r="ABY35" s="2858"/>
      <c r="ABZ35" s="2858"/>
      <c r="ACA35" s="2858"/>
      <c r="ACB35" s="2858"/>
      <c r="ACC35" s="2858"/>
      <c r="ACD35" s="2858"/>
      <c r="ACE35" s="2858"/>
      <c r="ACF35" s="2858"/>
      <c r="ACG35" s="2858"/>
      <c r="ACH35" s="2858"/>
      <c r="ACI35" s="2858"/>
      <c r="ACJ35" s="2858"/>
      <c r="ACK35" s="2858"/>
      <c r="ACL35" s="2858"/>
      <c r="ACM35" s="2858"/>
      <c r="ACN35" s="2858"/>
      <c r="ACO35" s="2858"/>
      <c r="ACP35" s="2858"/>
      <c r="ACQ35" s="2858"/>
      <c r="ACR35" s="2858"/>
      <c r="ACS35" s="2858"/>
      <c r="ACT35" s="2858"/>
      <c r="ACU35" s="2858"/>
      <c r="ACV35" s="2858"/>
      <c r="ACW35" s="2858"/>
      <c r="ACX35" s="2858"/>
      <c r="ACY35" s="2858"/>
      <c r="ACZ35" s="2858"/>
      <c r="ADA35" s="2858"/>
      <c r="ADB35" s="2858"/>
      <c r="ADC35" s="2858"/>
      <c r="ADD35" s="2858"/>
      <c r="ADE35" s="2858"/>
      <c r="ADF35" s="2858"/>
      <c r="ADG35" s="2858"/>
      <c r="ADH35" s="2858"/>
      <c r="ADI35" s="2858"/>
      <c r="ADJ35" s="2858"/>
      <c r="ADK35" s="2858"/>
      <c r="ADL35" s="2858"/>
      <c r="ADM35" s="2858"/>
      <c r="ADN35" s="2858"/>
      <c r="ADO35" s="2858"/>
      <c r="ADP35" s="2858"/>
      <c r="ADQ35" s="2858"/>
      <c r="ADR35" s="2858"/>
      <c r="ADS35" s="2858"/>
      <c r="ADT35" s="2858"/>
      <c r="ADU35" s="2858"/>
      <c r="ADV35" s="2858"/>
      <c r="ADW35" s="2858"/>
      <c r="ADX35" s="2858"/>
      <c r="ADY35" s="2858"/>
      <c r="ADZ35" s="2858"/>
      <c r="AEA35" s="2858"/>
      <c r="AEB35" s="2858"/>
      <c r="AEC35" s="2858"/>
      <c r="AED35" s="2858"/>
      <c r="AEE35" s="2858"/>
      <c r="AEF35" s="2858"/>
      <c r="AEG35" s="2858"/>
      <c r="AEH35" s="2858"/>
      <c r="AEI35" s="2858"/>
      <c r="AEJ35" s="2858"/>
      <c r="AEK35" s="2858"/>
      <c r="AEL35" s="2858"/>
      <c r="AEM35" s="2858"/>
      <c r="AEN35" s="2858"/>
      <c r="AEO35" s="2858"/>
      <c r="AEP35" s="2858"/>
      <c r="AEQ35" s="2858"/>
      <c r="AER35" s="2858"/>
      <c r="AES35" s="2858"/>
      <c r="AET35" s="2858"/>
      <c r="AEU35" s="2858"/>
      <c r="AEV35" s="2858"/>
      <c r="AEW35" s="2858"/>
      <c r="AEX35" s="2858"/>
      <c r="AEY35" s="2858"/>
      <c r="AEZ35" s="2858"/>
      <c r="AFA35" s="2858"/>
      <c r="AFB35" s="2858"/>
      <c r="AFC35" s="2858"/>
      <c r="AFD35" s="2858"/>
      <c r="AFE35" s="2858"/>
      <c r="AFF35" s="2858"/>
      <c r="AFG35" s="2858"/>
      <c r="AFH35" s="2858"/>
      <c r="AFI35" s="2858"/>
      <c r="AFJ35" s="2858"/>
      <c r="AFK35" s="2858"/>
      <c r="AFL35" s="2858"/>
      <c r="AFM35" s="2858"/>
      <c r="AFN35" s="2858"/>
      <c r="AFO35" s="2858"/>
      <c r="AFP35" s="2858"/>
      <c r="AFQ35" s="2858"/>
      <c r="AFR35" s="2858"/>
      <c r="AFS35" s="2858"/>
      <c r="AFT35" s="2858"/>
      <c r="AFU35" s="2858"/>
      <c r="AFV35" s="2858"/>
      <c r="AFW35" s="2858"/>
      <c r="AFX35" s="2858"/>
      <c r="AFY35" s="2858"/>
      <c r="AFZ35" s="2858"/>
      <c r="AGA35" s="2858"/>
      <c r="AGB35" s="2858"/>
      <c r="AGC35" s="2858"/>
      <c r="AGD35" s="2858"/>
      <c r="AGE35" s="2858"/>
      <c r="AGF35" s="2858"/>
      <c r="AGG35" s="2858"/>
      <c r="AGH35" s="2858"/>
      <c r="AGI35" s="2858"/>
      <c r="AGJ35" s="2858"/>
      <c r="AGK35" s="2858"/>
      <c r="AGL35" s="2858"/>
      <c r="AGM35" s="2858"/>
      <c r="AGN35" s="2858"/>
      <c r="AGO35" s="2858"/>
      <c r="AGP35" s="2858"/>
      <c r="AGQ35" s="2858"/>
      <c r="AGR35" s="2858"/>
      <c r="AGS35" s="2858"/>
      <c r="AGT35" s="2858"/>
      <c r="AGU35" s="2858"/>
      <c r="AGV35" s="2858"/>
      <c r="AGW35" s="2858"/>
      <c r="AGX35" s="2858"/>
      <c r="AGY35" s="2858"/>
      <c r="AGZ35" s="2858"/>
      <c r="AHA35" s="2858"/>
      <c r="AHB35" s="2858"/>
      <c r="AHC35" s="2858"/>
      <c r="AHD35" s="2858"/>
      <c r="AHE35" s="2858"/>
      <c r="AHF35" s="2858"/>
      <c r="AHG35" s="2858"/>
      <c r="AHH35" s="2858"/>
      <c r="AHI35" s="2858"/>
      <c r="AHJ35" s="2858"/>
      <c r="AHK35" s="2858"/>
      <c r="AHL35" s="2858"/>
      <c r="AHM35" s="2858"/>
      <c r="AHN35" s="2858"/>
      <c r="AHO35" s="2858"/>
      <c r="AHP35" s="2858"/>
      <c r="AHQ35" s="2858"/>
      <c r="AHR35" s="2858"/>
      <c r="AHS35" s="2858"/>
      <c r="AHT35" s="2858"/>
      <c r="AHU35" s="2858"/>
      <c r="AHV35" s="2858"/>
      <c r="AHW35" s="2858"/>
      <c r="AHX35" s="2858"/>
      <c r="AHY35" s="2858"/>
      <c r="AHZ35" s="2858"/>
      <c r="AIA35" s="2858"/>
      <c r="AIB35" s="2858"/>
      <c r="AIC35" s="2858"/>
      <c r="AID35" s="2858"/>
      <c r="AIE35" s="2858"/>
      <c r="AIF35" s="2858"/>
      <c r="AIG35" s="2858"/>
      <c r="AIH35" s="2858"/>
      <c r="AII35" s="2858"/>
      <c r="AIJ35" s="2858"/>
      <c r="AIK35" s="2858"/>
      <c r="AIL35" s="2858"/>
      <c r="AIM35" s="2858"/>
      <c r="AIN35" s="2858"/>
      <c r="AIO35" s="2858"/>
      <c r="AIP35" s="2858"/>
      <c r="AIQ35" s="2858"/>
      <c r="AIR35" s="2858"/>
      <c r="AIS35" s="2858"/>
      <c r="AIT35" s="2858"/>
      <c r="AIU35" s="2858"/>
      <c r="AIV35" s="2858"/>
      <c r="AIW35" s="2858"/>
      <c r="AIX35" s="2858"/>
      <c r="AIY35" s="2858"/>
      <c r="AIZ35" s="2858"/>
      <c r="AJA35" s="2858"/>
      <c r="AJB35" s="2858"/>
      <c r="AJC35" s="2858"/>
      <c r="AJD35" s="2858"/>
      <c r="AJE35" s="2858"/>
      <c r="AJF35" s="2858"/>
      <c r="AJG35" s="2858"/>
      <c r="AJH35" s="2858"/>
      <c r="AJI35" s="2858"/>
      <c r="AJJ35" s="2858"/>
      <c r="AJK35" s="2858"/>
      <c r="AJL35" s="2858"/>
      <c r="AJM35" s="2858"/>
      <c r="AJN35" s="2858"/>
      <c r="AJO35" s="2858"/>
      <c r="AJP35" s="2858"/>
      <c r="AJQ35" s="2858"/>
      <c r="AJR35" s="2858"/>
      <c r="AJS35" s="2858"/>
      <c r="AJT35" s="2858"/>
      <c r="AJU35" s="2858"/>
      <c r="AJV35" s="2858"/>
      <c r="AJW35" s="2858"/>
      <c r="AJX35" s="2858"/>
      <c r="AJY35" s="2858"/>
      <c r="AJZ35" s="2858"/>
      <c r="AKA35" s="2858"/>
      <c r="AKB35" s="2858"/>
      <c r="AKC35" s="2858"/>
      <c r="AKD35" s="2858"/>
      <c r="AKE35" s="2858"/>
      <c r="AKF35" s="2858"/>
      <c r="AKG35" s="2858"/>
      <c r="AKH35" s="2858"/>
      <c r="AKI35" s="2858"/>
      <c r="AKJ35" s="2858"/>
      <c r="AKK35" s="2858"/>
      <c r="AKL35" s="2858"/>
      <c r="AKM35" s="2858"/>
      <c r="AKN35" s="2858"/>
      <c r="AKO35" s="2858"/>
      <c r="AKP35" s="2858"/>
      <c r="AKQ35" s="2858"/>
      <c r="AKR35" s="2858"/>
      <c r="AKS35" s="2858"/>
      <c r="AKT35" s="2858"/>
      <c r="AKU35" s="2858"/>
      <c r="AKV35" s="2858"/>
      <c r="AKW35" s="2858"/>
      <c r="AKX35" s="2858"/>
      <c r="AKY35" s="2858"/>
      <c r="AKZ35" s="2858"/>
      <c r="ALA35" s="2858"/>
      <c r="ALB35" s="2858"/>
      <c r="ALC35" s="2858"/>
      <c r="ALD35" s="2858"/>
      <c r="ALE35" s="2858"/>
      <c r="ALF35" s="2858"/>
      <c r="ALG35" s="2858"/>
      <c r="ALH35" s="2858"/>
      <c r="ALI35" s="2858"/>
      <c r="ALJ35" s="2858"/>
      <c r="ALK35" s="2858"/>
      <c r="ALL35" s="2858"/>
      <c r="ALM35" s="2858"/>
      <c r="ALN35" s="2858"/>
      <c r="ALO35" s="2858"/>
      <c r="ALP35" s="2858"/>
      <c r="ALQ35" s="2858"/>
      <c r="ALR35" s="2858"/>
      <c r="ALS35" s="2858"/>
      <c r="ALT35" s="2858"/>
      <c r="ALU35" s="2858"/>
      <c r="ALV35" s="2858"/>
      <c r="ALW35" s="2858"/>
      <c r="ALX35" s="2858"/>
      <c r="ALY35" s="2858"/>
      <c r="ALZ35" s="2858"/>
      <c r="AMA35" s="2858"/>
      <c r="AMB35" s="2858"/>
      <c r="AMC35" s="2858"/>
      <c r="AMD35" s="2858"/>
      <c r="AME35" s="2858"/>
      <c r="AMF35" s="2858"/>
      <c r="AMG35" s="2858"/>
      <c r="AMH35" s="2858"/>
      <c r="AMI35" s="2858"/>
      <c r="AMJ35" s="2858"/>
      <c r="AMK35" s="2858"/>
      <c r="AML35" s="2858"/>
      <c r="AMM35" s="2858"/>
      <c r="AMN35" s="2858"/>
      <c r="AMO35" s="2858"/>
      <c r="AMP35" s="2858"/>
      <c r="AMQ35" s="2858"/>
      <c r="AMR35" s="2858"/>
      <c r="AMS35" s="2858"/>
      <c r="AMT35" s="2858"/>
      <c r="AMU35" s="2858"/>
      <c r="AMV35" s="2858"/>
      <c r="AMW35" s="2858"/>
      <c r="AMX35" s="2858"/>
      <c r="AMY35" s="2858"/>
      <c r="AMZ35" s="2858"/>
      <c r="ANA35" s="2858"/>
      <c r="ANB35" s="2858"/>
      <c r="ANC35" s="2858"/>
      <c r="AND35" s="2858"/>
      <c r="ANE35" s="2858"/>
      <c r="ANF35" s="2858"/>
      <c r="ANG35" s="2858"/>
      <c r="ANH35" s="2858"/>
      <c r="ANI35" s="2858"/>
      <c r="ANJ35" s="2858"/>
      <c r="ANK35" s="2858"/>
      <c r="ANL35" s="2858"/>
      <c r="ANM35" s="2858"/>
      <c r="ANN35" s="2858"/>
      <c r="ANO35" s="2858"/>
      <c r="ANP35" s="2858"/>
      <c r="ANQ35" s="2858"/>
      <c r="ANR35" s="2858"/>
      <c r="ANS35" s="2858"/>
      <c r="ANT35" s="2858"/>
      <c r="ANU35" s="2858"/>
      <c r="ANV35" s="2858"/>
      <c r="ANW35" s="2858"/>
      <c r="ANX35" s="2858"/>
      <c r="ANY35" s="2858"/>
      <c r="ANZ35" s="2858"/>
      <c r="AOA35" s="2858"/>
      <c r="AOB35" s="2858"/>
      <c r="AOC35" s="2858"/>
      <c r="AOD35" s="2858"/>
      <c r="AOE35" s="2858"/>
      <c r="AOF35" s="2858"/>
      <c r="AOG35" s="2858"/>
      <c r="AOH35" s="2858"/>
      <c r="AOI35" s="2858"/>
      <c r="AOJ35" s="2858"/>
      <c r="AOK35" s="2858"/>
      <c r="AOL35" s="2858"/>
      <c r="AOM35" s="2858"/>
      <c r="AON35" s="2858"/>
      <c r="AOO35" s="2858"/>
      <c r="AOP35" s="2858"/>
      <c r="AOQ35" s="2858"/>
      <c r="AOR35" s="2858"/>
      <c r="AOS35" s="2858"/>
      <c r="AOT35" s="2858"/>
      <c r="AOU35" s="2858"/>
      <c r="AOV35" s="2858"/>
      <c r="AOW35" s="2858"/>
      <c r="AOX35" s="2858"/>
      <c r="AOY35" s="2858"/>
      <c r="AOZ35" s="2858"/>
      <c r="APA35" s="2858"/>
      <c r="APB35" s="2858"/>
      <c r="APC35" s="2858"/>
      <c r="APD35" s="2858"/>
      <c r="APE35" s="2858"/>
      <c r="APF35" s="2858"/>
      <c r="APG35" s="2858"/>
      <c r="APH35" s="2858"/>
      <c r="API35" s="2858"/>
      <c r="APJ35" s="2858"/>
      <c r="APK35" s="2858"/>
      <c r="APL35" s="2858"/>
      <c r="APM35" s="2858"/>
      <c r="APN35" s="2858"/>
      <c r="APO35" s="2858"/>
      <c r="APP35" s="2858"/>
      <c r="APQ35" s="2858"/>
      <c r="APR35" s="2858"/>
      <c r="APS35" s="2858"/>
      <c r="APT35" s="2858"/>
      <c r="APU35" s="2858"/>
      <c r="APV35" s="2858"/>
      <c r="APW35" s="2858"/>
      <c r="APX35" s="2858"/>
      <c r="APY35" s="2858"/>
      <c r="APZ35" s="2858"/>
      <c r="AQA35" s="2858"/>
      <c r="AQB35" s="2858"/>
      <c r="AQC35" s="2858"/>
      <c r="AQD35" s="2858"/>
      <c r="AQE35" s="2858"/>
      <c r="AQF35" s="2858"/>
      <c r="AQG35" s="2858"/>
      <c r="AQH35" s="2858"/>
      <c r="AQI35" s="2858"/>
      <c r="AQJ35" s="2858"/>
      <c r="AQK35" s="2858"/>
      <c r="AQL35" s="2858"/>
      <c r="AQM35" s="2858"/>
      <c r="AQN35" s="2858"/>
      <c r="AQO35" s="2858"/>
      <c r="AQP35" s="2858"/>
      <c r="AQQ35" s="2858"/>
      <c r="AQR35" s="2858"/>
      <c r="AQS35" s="2858"/>
      <c r="AQT35" s="2858"/>
      <c r="AQU35" s="2858"/>
      <c r="AQV35" s="2858"/>
      <c r="AQW35" s="2858"/>
      <c r="AQX35" s="2858"/>
      <c r="AQY35" s="2858"/>
      <c r="AQZ35" s="2858"/>
      <c r="ARA35" s="2858"/>
      <c r="ARB35" s="2858"/>
      <c r="ARC35" s="2858"/>
      <c r="ARD35" s="2858"/>
      <c r="ARE35" s="2858"/>
      <c r="ARF35" s="2858"/>
      <c r="ARG35" s="2858"/>
      <c r="ARH35" s="2858"/>
      <c r="ARI35" s="2858"/>
      <c r="ARJ35" s="2858"/>
      <c r="ARK35" s="2858"/>
      <c r="ARL35" s="2858"/>
      <c r="ARM35" s="2858"/>
      <c r="ARN35" s="2858"/>
      <c r="ARO35" s="2858"/>
      <c r="ARP35" s="2858"/>
      <c r="ARQ35" s="2858"/>
      <c r="ARR35" s="2858"/>
      <c r="ARS35" s="2858"/>
      <c r="ART35" s="2858"/>
      <c r="ARU35" s="2858"/>
      <c r="ARV35" s="2858"/>
      <c r="ARW35" s="2858"/>
      <c r="ARX35" s="2858"/>
      <c r="ARY35" s="2858"/>
      <c r="ARZ35" s="2858"/>
      <c r="ASA35" s="2858"/>
      <c r="ASB35" s="2858"/>
      <c r="ASC35" s="2858"/>
      <c r="ASD35" s="2858"/>
      <c r="ASE35" s="2858"/>
      <c r="ASF35" s="2858"/>
      <c r="ASG35" s="2858"/>
      <c r="ASH35" s="2858"/>
      <c r="ASI35" s="2858"/>
      <c r="ASJ35" s="2858"/>
      <c r="ASK35" s="2858"/>
      <c r="ASL35" s="2858"/>
      <c r="ASM35" s="2858"/>
      <c r="ASN35" s="2858"/>
      <c r="ASO35" s="2858"/>
      <c r="ASP35" s="2858"/>
      <c r="ASQ35" s="2858"/>
      <c r="ASR35" s="2858"/>
      <c r="ASS35" s="2858"/>
      <c r="AST35" s="2858"/>
      <c r="ASU35" s="2858"/>
      <c r="ASV35" s="2858"/>
      <c r="ASW35" s="2858"/>
      <c r="ASX35" s="2858"/>
      <c r="ASY35" s="2858"/>
      <c r="ASZ35" s="2858"/>
      <c r="ATA35" s="2858"/>
      <c r="ATB35" s="2858"/>
      <c r="ATC35" s="2858"/>
      <c r="ATD35" s="2858"/>
      <c r="ATE35" s="2858"/>
      <c r="ATF35" s="2858"/>
      <c r="ATG35" s="2858"/>
      <c r="ATH35" s="2858"/>
      <c r="ATI35" s="2858"/>
      <c r="ATJ35" s="2858"/>
      <c r="ATK35" s="2858"/>
      <c r="ATL35" s="2858"/>
      <c r="ATM35" s="2858"/>
      <c r="ATN35" s="2858"/>
      <c r="ATO35" s="2858"/>
      <c r="ATP35" s="2858"/>
      <c r="ATQ35" s="2858"/>
      <c r="ATR35" s="2858"/>
      <c r="ATS35" s="2858"/>
      <c r="ATT35" s="2858"/>
      <c r="ATU35" s="2858"/>
      <c r="ATV35" s="2858"/>
      <c r="ATW35" s="2858"/>
      <c r="ATX35" s="2858"/>
      <c r="ATY35" s="2858"/>
      <c r="ATZ35" s="2858"/>
      <c r="AUA35" s="2858"/>
      <c r="AUB35" s="2858"/>
      <c r="AUC35" s="2858"/>
      <c r="AUD35" s="2858"/>
      <c r="AUE35" s="2858"/>
      <c r="AUF35" s="2858"/>
      <c r="AUG35" s="2858"/>
      <c r="AUH35" s="2858"/>
      <c r="AUI35" s="2858"/>
      <c r="AUJ35" s="2858"/>
      <c r="AUK35" s="2858"/>
      <c r="AUL35" s="2858"/>
      <c r="AUM35" s="2858"/>
      <c r="AUN35" s="2858"/>
      <c r="AUO35" s="2858"/>
      <c r="AUP35" s="2858"/>
      <c r="AUQ35" s="2858"/>
      <c r="AUR35" s="2858"/>
      <c r="AUS35" s="2858"/>
      <c r="AUT35" s="2858"/>
      <c r="AUU35" s="2858"/>
      <c r="AUV35" s="2858"/>
      <c r="AUW35" s="2858"/>
      <c r="AUX35" s="2858"/>
      <c r="AUY35" s="2858"/>
      <c r="AUZ35" s="2858"/>
      <c r="AVA35" s="2858"/>
      <c r="AVB35" s="2858"/>
      <c r="AVC35" s="2858"/>
      <c r="AVD35" s="2858"/>
      <c r="AVE35" s="2858"/>
      <c r="AVF35" s="2858"/>
      <c r="AVG35" s="2858"/>
      <c r="AVH35" s="2858"/>
      <c r="AVI35" s="2858"/>
      <c r="AVJ35" s="2858"/>
      <c r="AVK35" s="2858"/>
      <c r="AVL35" s="2858"/>
      <c r="AVM35" s="2858"/>
      <c r="AVN35" s="2858"/>
      <c r="AVO35" s="2858"/>
      <c r="AVP35" s="2858"/>
      <c r="AVQ35" s="2858"/>
      <c r="AVR35" s="2858"/>
      <c r="AVS35" s="2858"/>
      <c r="AVT35" s="2858"/>
      <c r="AVU35" s="2858"/>
      <c r="AVV35" s="2858"/>
      <c r="AVW35" s="2858"/>
      <c r="AVX35" s="2858"/>
      <c r="AVY35" s="2858"/>
      <c r="AVZ35" s="2858"/>
      <c r="AWA35" s="2858"/>
      <c r="AWB35" s="2858"/>
      <c r="AWC35" s="2858"/>
      <c r="AWD35" s="2858"/>
      <c r="AWE35" s="2858"/>
      <c r="AWF35" s="2858"/>
      <c r="AWG35" s="2858"/>
      <c r="AWH35" s="2858"/>
      <c r="AWI35" s="2858"/>
      <c r="AWJ35" s="2858"/>
      <c r="AWK35" s="2858"/>
      <c r="AWL35" s="2858"/>
      <c r="AWM35" s="2858"/>
      <c r="AWN35" s="2858"/>
      <c r="AWO35" s="2858"/>
      <c r="AWP35" s="2858"/>
      <c r="AWQ35" s="2858"/>
      <c r="AWR35" s="2858"/>
      <c r="AWS35" s="2858"/>
      <c r="AWT35" s="2858"/>
      <c r="AWU35" s="2858"/>
      <c r="AWV35" s="2858"/>
      <c r="AWW35" s="2858"/>
      <c r="AWX35" s="2858"/>
      <c r="AWY35" s="2858"/>
      <c r="AWZ35" s="2858"/>
      <c r="AXA35" s="2858"/>
      <c r="AXB35" s="2858"/>
      <c r="AXC35" s="2858"/>
      <c r="AXD35" s="2858"/>
      <c r="AXE35" s="2858"/>
      <c r="AXF35" s="2858"/>
      <c r="AXG35" s="2858"/>
      <c r="AXH35" s="2858"/>
      <c r="AXI35" s="2858"/>
      <c r="AXJ35" s="2858"/>
      <c r="AXK35" s="2858"/>
      <c r="AXL35" s="2858"/>
      <c r="AXM35" s="2858"/>
      <c r="AXN35" s="2858"/>
      <c r="AXO35" s="2858"/>
      <c r="AXP35" s="2858"/>
      <c r="AXQ35" s="2858"/>
      <c r="AXR35" s="2858"/>
      <c r="AXS35" s="2858"/>
      <c r="AXT35" s="2858"/>
      <c r="AXU35" s="2858"/>
      <c r="AXV35" s="2858"/>
      <c r="AXW35" s="2858"/>
      <c r="AXX35" s="2858"/>
      <c r="AXY35" s="2858"/>
      <c r="AXZ35" s="2858"/>
      <c r="AYA35" s="2858"/>
      <c r="AYB35" s="2858"/>
      <c r="AYC35" s="2858"/>
      <c r="AYD35" s="2858"/>
      <c r="AYE35" s="2858"/>
      <c r="AYF35" s="2858"/>
      <c r="AYG35" s="2858"/>
      <c r="AYH35" s="2858"/>
      <c r="AYI35" s="2858"/>
      <c r="AYJ35" s="2858"/>
      <c r="AYK35" s="2858"/>
      <c r="AYL35" s="2858"/>
      <c r="AYM35" s="2858"/>
      <c r="AYN35" s="2858"/>
      <c r="AYO35" s="2858"/>
      <c r="AYP35" s="2858"/>
      <c r="AYQ35" s="2858"/>
      <c r="AYR35" s="2858"/>
      <c r="AYS35" s="2858"/>
      <c r="AYT35" s="2858"/>
      <c r="AYU35" s="2858"/>
      <c r="AYV35" s="2858"/>
      <c r="AYW35" s="2858"/>
      <c r="AYX35" s="2858"/>
      <c r="AYY35" s="2858"/>
      <c r="AYZ35" s="2858"/>
      <c r="AZA35" s="2858"/>
      <c r="AZB35" s="2858"/>
      <c r="AZC35" s="2858"/>
      <c r="AZD35" s="2858"/>
      <c r="AZE35" s="2858"/>
      <c r="AZF35" s="2858"/>
      <c r="AZG35" s="2858"/>
      <c r="AZH35" s="2858"/>
      <c r="AZI35" s="2858"/>
      <c r="AZJ35" s="2858"/>
      <c r="AZK35" s="2858"/>
      <c r="AZL35" s="2858"/>
      <c r="AZM35" s="2858"/>
      <c r="AZN35" s="2858"/>
      <c r="AZO35" s="2858"/>
      <c r="AZP35" s="2858"/>
      <c r="AZQ35" s="2858"/>
      <c r="AZR35" s="2858"/>
      <c r="AZS35" s="2858"/>
      <c r="AZT35" s="2858"/>
      <c r="AZU35" s="2858"/>
      <c r="AZV35" s="2858"/>
      <c r="AZW35" s="2858"/>
      <c r="AZX35" s="2858"/>
      <c r="AZY35" s="2858"/>
      <c r="AZZ35" s="2858"/>
      <c r="BAA35" s="2858"/>
      <c r="BAB35" s="2858"/>
      <c r="BAC35" s="2858"/>
      <c r="BAD35" s="2858"/>
      <c r="BAE35" s="2858"/>
      <c r="BAF35" s="2858"/>
      <c r="BAG35" s="2858"/>
      <c r="BAH35" s="2858"/>
      <c r="BAI35" s="2858"/>
      <c r="BAJ35" s="2858"/>
      <c r="BAK35" s="2858"/>
      <c r="BAL35" s="2858"/>
      <c r="BAM35" s="2858"/>
      <c r="BAN35" s="2858"/>
      <c r="BAO35" s="2858"/>
      <c r="BAP35" s="2858"/>
      <c r="BAQ35" s="2858"/>
      <c r="BAR35" s="2858"/>
      <c r="BAS35" s="2858"/>
      <c r="BAT35" s="2858"/>
      <c r="BAU35" s="2858"/>
      <c r="BAV35" s="2858"/>
      <c r="BAW35" s="2858"/>
      <c r="BAX35" s="2858"/>
      <c r="BAY35" s="2858"/>
      <c r="BAZ35" s="2858"/>
      <c r="BBA35" s="2858"/>
      <c r="BBB35" s="2858"/>
      <c r="BBC35" s="2858"/>
      <c r="BBD35" s="2858"/>
      <c r="BBE35" s="2858"/>
      <c r="BBF35" s="2858"/>
      <c r="BBG35" s="2858"/>
      <c r="BBH35" s="2858"/>
      <c r="BBI35" s="2858"/>
      <c r="BBJ35" s="2858"/>
      <c r="BBK35" s="2858"/>
      <c r="BBL35" s="2858"/>
      <c r="BBM35" s="2858"/>
      <c r="BBN35" s="2858"/>
      <c r="BBO35" s="2858"/>
      <c r="BBP35" s="2858"/>
      <c r="BBQ35" s="2858"/>
      <c r="BBR35" s="2858"/>
      <c r="BBS35" s="2858"/>
      <c r="BBT35" s="2858"/>
      <c r="BBU35" s="2858"/>
      <c r="BBV35" s="2858"/>
      <c r="BBW35" s="2858"/>
      <c r="BBX35" s="2858"/>
      <c r="BBY35" s="2858"/>
      <c r="BBZ35" s="2858"/>
      <c r="BCA35" s="2858"/>
      <c r="BCB35" s="2858"/>
      <c r="BCC35" s="2858"/>
      <c r="BCD35" s="2858"/>
      <c r="BCE35" s="2858"/>
      <c r="BCF35" s="2858"/>
      <c r="BCG35" s="2858"/>
      <c r="BCH35" s="2858"/>
      <c r="BCI35" s="2858"/>
      <c r="BCJ35" s="2858"/>
      <c r="BCK35" s="2858"/>
      <c r="BCL35" s="2858"/>
      <c r="BCM35" s="2858"/>
      <c r="BCN35" s="2858"/>
      <c r="BCO35" s="2858"/>
      <c r="BCP35" s="2858"/>
      <c r="BCQ35" s="2858"/>
      <c r="BCR35" s="2858"/>
      <c r="BCS35" s="2858"/>
      <c r="BCT35" s="2858"/>
      <c r="BCU35" s="2858"/>
      <c r="BCV35" s="2858"/>
      <c r="BCW35" s="2858"/>
      <c r="BCX35" s="2858"/>
      <c r="BCY35" s="2858"/>
      <c r="BCZ35" s="2858"/>
      <c r="BDA35" s="2858"/>
      <c r="BDB35" s="2858"/>
      <c r="BDC35" s="2858"/>
      <c r="BDD35" s="2858"/>
      <c r="BDE35" s="2858"/>
      <c r="BDF35" s="2858"/>
      <c r="BDG35" s="2858"/>
      <c r="BDH35" s="2858"/>
      <c r="BDI35" s="2858"/>
      <c r="BDJ35" s="2858"/>
      <c r="BDK35" s="2858"/>
      <c r="BDL35" s="2858"/>
      <c r="BDM35" s="2858"/>
      <c r="BDN35" s="2858"/>
      <c r="BDO35" s="2858"/>
      <c r="BDP35" s="2858"/>
      <c r="BDQ35" s="2858"/>
      <c r="BDR35" s="2858"/>
      <c r="BDS35" s="2858"/>
      <c r="BDT35" s="2858"/>
      <c r="BDU35" s="2858"/>
      <c r="BDV35" s="2858"/>
      <c r="BDW35" s="2858"/>
      <c r="BDX35" s="2858"/>
      <c r="BDY35" s="2858"/>
      <c r="BDZ35" s="2858"/>
      <c r="BEA35" s="2858"/>
      <c r="BEB35" s="2858"/>
      <c r="BEC35" s="2858"/>
      <c r="BED35" s="2858"/>
      <c r="BEE35" s="2858"/>
      <c r="BEF35" s="2858"/>
      <c r="BEG35" s="2858"/>
      <c r="BEH35" s="2858"/>
      <c r="BEI35" s="2858"/>
      <c r="BEJ35" s="2858"/>
      <c r="BEK35" s="2858"/>
      <c r="BEL35" s="2858"/>
      <c r="BEM35" s="2858"/>
      <c r="BEN35" s="2858"/>
      <c r="BEO35" s="2858"/>
      <c r="BEP35" s="2858"/>
      <c r="BEQ35" s="2858"/>
      <c r="BER35" s="2858"/>
      <c r="BES35" s="2858"/>
      <c r="BET35" s="2858"/>
      <c r="BEU35" s="2858"/>
      <c r="BEV35" s="2858"/>
      <c r="BEW35" s="2858"/>
      <c r="BEX35" s="2858"/>
      <c r="BEY35" s="2858"/>
      <c r="BEZ35" s="2858"/>
      <c r="BFA35" s="2858"/>
      <c r="BFB35" s="2858"/>
      <c r="BFC35" s="2858"/>
      <c r="BFD35" s="2858"/>
      <c r="BFE35" s="2858"/>
      <c r="BFF35" s="2858"/>
      <c r="BFG35" s="2858"/>
      <c r="BFH35" s="2858"/>
      <c r="BFI35" s="2858"/>
      <c r="BFJ35" s="2858"/>
      <c r="BFK35" s="2858"/>
      <c r="BFL35" s="2858"/>
      <c r="BFM35" s="2858"/>
      <c r="BFN35" s="2858"/>
      <c r="BFO35" s="2858"/>
      <c r="BFP35" s="2858"/>
      <c r="BFQ35" s="2858"/>
      <c r="BFR35" s="2858"/>
      <c r="BFS35" s="2858"/>
      <c r="BFT35" s="2858"/>
      <c r="BFU35" s="2858"/>
      <c r="BFV35" s="2858"/>
      <c r="BFW35" s="2858"/>
      <c r="BFX35" s="2858"/>
      <c r="BFY35" s="2858"/>
      <c r="BFZ35" s="2858"/>
      <c r="BGA35" s="2858"/>
      <c r="BGB35" s="2858"/>
      <c r="BGC35" s="2858"/>
      <c r="BGD35" s="2858"/>
      <c r="BGE35" s="2858"/>
      <c r="BGF35" s="2858"/>
      <c r="BGG35" s="2858"/>
      <c r="BGH35" s="2858"/>
      <c r="BGI35" s="2858"/>
      <c r="BGJ35" s="2858"/>
      <c r="BGK35" s="2858"/>
      <c r="BGL35" s="2858"/>
      <c r="BGM35" s="2858"/>
      <c r="BGN35" s="2858"/>
      <c r="BGO35" s="2858"/>
      <c r="BGP35" s="2858"/>
      <c r="BGQ35" s="2858"/>
      <c r="BGR35" s="2858"/>
      <c r="BGS35" s="2858"/>
      <c r="BGT35" s="2858"/>
      <c r="BGU35" s="2858"/>
      <c r="BGV35" s="2858"/>
      <c r="BGW35" s="2858"/>
      <c r="BGX35" s="2858"/>
      <c r="BGY35" s="2858"/>
      <c r="BGZ35" s="2858"/>
      <c r="BHA35" s="2858"/>
      <c r="BHB35" s="2858"/>
      <c r="BHC35" s="2858"/>
      <c r="BHD35" s="2858"/>
      <c r="BHE35" s="2858"/>
      <c r="BHF35" s="2858"/>
      <c r="BHG35" s="2858"/>
      <c r="BHH35" s="2858"/>
      <c r="BHI35" s="2858"/>
      <c r="BHJ35" s="2858"/>
      <c r="BHK35" s="2858"/>
      <c r="BHL35" s="2858"/>
      <c r="BHM35" s="2858"/>
      <c r="BHN35" s="2858"/>
      <c r="BHO35" s="2858"/>
      <c r="BHP35" s="2858"/>
      <c r="BHQ35" s="2858"/>
      <c r="BHR35" s="2858"/>
      <c r="BHS35" s="2858"/>
      <c r="BHT35" s="2858"/>
      <c r="BHU35" s="2858"/>
      <c r="BHV35" s="2858"/>
      <c r="BHW35" s="2858"/>
      <c r="BHX35" s="2858"/>
      <c r="BHY35" s="2858"/>
      <c r="BHZ35" s="2858"/>
      <c r="BIA35" s="2858"/>
      <c r="BIB35" s="2858"/>
      <c r="BIC35" s="2858"/>
      <c r="BID35" s="2858"/>
      <c r="BIE35" s="2858"/>
      <c r="BIF35" s="2858"/>
      <c r="BIG35" s="2858"/>
      <c r="BIH35" s="2858"/>
      <c r="BII35" s="2858"/>
      <c r="BIJ35" s="2858"/>
      <c r="BIK35" s="2858"/>
      <c r="BIL35" s="2858"/>
      <c r="BIM35" s="2858"/>
      <c r="BIN35" s="2858"/>
      <c r="BIO35" s="2858"/>
      <c r="BIP35" s="2858"/>
      <c r="BIQ35" s="2858"/>
      <c r="BIR35" s="2858"/>
      <c r="BIS35" s="2858"/>
      <c r="BIT35" s="2858"/>
      <c r="BIU35" s="2858"/>
      <c r="BIV35" s="2858"/>
      <c r="BIW35" s="2858"/>
      <c r="BIX35" s="2858"/>
      <c r="BIY35" s="2858"/>
      <c r="BIZ35" s="2858"/>
      <c r="BJA35" s="2858"/>
      <c r="BJB35" s="2858"/>
      <c r="BJC35" s="2858"/>
      <c r="BJD35" s="2858"/>
      <c r="BJE35" s="2858"/>
      <c r="BJF35" s="2858"/>
      <c r="BJG35" s="2858"/>
      <c r="BJH35" s="2858"/>
      <c r="BJI35" s="2858"/>
      <c r="BJJ35" s="2858"/>
      <c r="BJK35" s="2858"/>
      <c r="BJL35" s="2858"/>
      <c r="BJM35" s="2858"/>
      <c r="BJN35" s="2858"/>
      <c r="BJO35" s="2858"/>
      <c r="BJP35" s="2858"/>
      <c r="BJQ35" s="2858"/>
      <c r="BJR35" s="2858"/>
      <c r="BJS35" s="2858"/>
      <c r="BJT35" s="2858"/>
      <c r="BJU35" s="2858"/>
      <c r="BJV35" s="2858"/>
      <c r="BJW35" s="2858"/>
      <c r="BJX35" s="2858"/>
      <c r="BJY35" s="2858"/>
      <c r="BJZ35" s="2858"/>
      <c r="BKA35" s="2858"/>
      <c r="BKB35" s="2858"/>
      <c r="BKC35" s="2858"/>
      <c r="BKD35" s="2858"/>
      <c r="BKE35" s="2858"/>
      <c r="BKF35" s="2858"/>
      <c r="BKG35" s="2858"/>
      <c r="BKH35" s="2858"/>
      <c r="BKI35" s="2858"/>
      <c r="BKJ35" s="2858"/>
      <c r="BKK35" s="2858"/>
      <c r="BKL35" s="2858"/>
      <c r="BKM35" s="2858"/>
      <c r="BKN35" s="2858"/>
      <c r="BKO35" s="2858"/>
      <c r="BKP35" s="2858"/>
      <c r="BKQ35" s="2858"/>
      <c r="BKR35" s="2858"/>
      <c r="BKS35" s="2858"/>
      <c r="BKT35" s="2858"/>
      <c r="BKU35" s="2858"/>
      <c r="BKV35" s="2858"/>
      <c r="BKW35" s="2858"/>
      <c r="BKX35" s="2858"/>
      <c r="BKY35" s="2858"/>
      <c r="BKZ35" s="2858"/>
      <c r="BLA35" s="2858"/>
      <c r="BLB35" s="2858"/>
      <c r="BLC35" s="2858"/>
      <c r="BLD35" s="2858"/>
      <c r="BLE35" s="2858"/>
      <c r="BLF35" s="2858"/>
      <c r="BLG35" s="2858"/>
      <c r="BLH35" s="2858"/>
      <c r="BLI35" s="2858"/>
      <c r="BLJ35" s="2858"/>
      <c r="BLK35" s="2858"/>
      <c r="BLL35" s="2858"/>
      <c r="BLM35" s="2858"/>
      <c r="BLN35" s="2858"/>
      <c r="BLO35" s="2858"/>
      <c r="BLP35" s="2858"/>
      <c r="BLQ35" s="2858"/>
      <c r="BLR35" s="2858"/>
      <c r="BLS35" s="2858"/>
      <c r="BLT35" s="2858"/>
      <c r="BLU35" s="2858"/>
      <c r="BLV35" s="2858"/>
      <c r="BLW35" s="2858"/>
      <c r="BLX35" s="2858"/>
      <c r="BLY35" s="2858"/>
      <c r="BLZ35" s="2858"/>
      <c r="BMA35" s="2858"/>
      <c r="BMB35" s="2858"/>
      <c r="BMC35" s="2858"/>
      <c r="BMD35" s="2858"/>
      <c r="BME35" s="2858"/>
      <c r="BMF35" s="2858"/>
      <c r="BMG35" s="2858"/>
      <c r="BMH35" s="2858"/>
      <c r="BMI35" s="2858"/>
      <c r="BMJ35" s="2858"/>
      <c r="BMK35" s="2858"/>
      <c r="BML35" s="2858"/>
      <c r="BMM35" s="2858"/>
      <c r="BMN35" s="2858"/>
      <c r="BMO35" s="2858"/>
      <c r="BMP35" s="2858"/>
      <c r="BMQ35" s="2858"/>
      <c r="BMR35" s="2858"/>
      <c r="BMS35" s="2858"/>
      <c r="BMT35" s="2858"/>
      <c r="BMU35" s="2858"/>
      <c r="BMV35" s="2858"/>
      <c r="BMW35" s="2858"/>
      <c r="BMX35" s="2858"/>
      <c r="BMY35" s="2858"/>
      <c r="BMZ35" s="2858"/>
      <c r="BNA35" s="2858"/>
      <c r="BNB35" s="2858"/>
      <c r="BNC35" s="2858"/>
      <c r="BND35" s="2858"/>
      <c r="BNE35" s="2858"/>
      <c r="BNF35" s="2858"/>
      <c r="BNG35" s="2858"/>
      <c r="BNH35" s="2858"/>
      <c r="BNI35" s="2858"/>
      <c r="BNJ35" s="2858"/>
      <c r="BNK35" s="2858"/>
      <c r="BNL35" s="2858"/>
      <c r="BNM35" s="2858"/>
      <c r="BNN35" s="2858"/>
      <c r="BNO35" s="2858"/>
      <c r="BNP35" s="2858"/>
      <c r="BNQ35" s="2858"/>
      <c r="BNR35" s="2858"/>
      <c r="BNS35" s="2858"/>
      <c r="BNT35" s="2858"/>
      <c r="BNU35" s="2858"/>
      <c r="BNV35" s="2858"/>
      <c r="BNW35" s="2858"/>
      <c r="BNX35" s="2858"/>
      <c r="BNY35" s="2858"/>
      <c r="BNZ35" s="2858"/>
      <c r="BOA35" s="2858"/>
      <c r="BOB35" s="2858"/>
      <c r="BOC35" s="2858"/>
      <c r="BOD35" s="2858"/>
      <c r="BOE35" s="2858"/>
      <c r="BOF35" s="2858"/>
      <c r="BOG35" s="2858"/>
      <c r="BOH35" s="2858"/>
      <c r="BOI35" s="2858"/>
      <c r="BOJ35" s="2858"/>
      <c r="BOK35" s="2858"/>
      <c r="BOL35" s="2858"/>
      <c r="BOM35" s="2858"/>
      <c r="BON35" s="2858"/>
      <c r="BOO35" s="2858"/>
      <c r="BOP35" s="2858"/>
      <c r="BOQ35" s="2858"/>
      <c r="BOR35" s="2858"/>
      <c r="BOS35" s="2858"/>
      <c r="BOT35" s="2858"/>
      <c r="BOU35" s="2858"/>
      <c r="BOV35" s="2858"/>
      <c r="BOW35" s="2858"/>
      <c r="BOX35" s="2858"/>
      <c r="BOY35" s="2858"/>
      <c r="BOZ35" s="2858"/>
      <c r="BPA35" s="2858"/>
      <c r="BPB35" s="2858"/>
      <c r="BPC35" s="2858"/>
      <c r="BPD35" s="2858"/>
      <c r="BPE35" s="2858"/>
      <c r="BPF35" s="2858"/>
      <c r="BPG35" s="2858"/>
      <c r="BPH35" s="2858"/>
      <c r="BPI35" s="2858"/>
      <c r="BPJ35" s="2858"/>
      <c r="BPK35" s="2858"/>
      <c r="BPL35" s="2858"/>
      <c r="BPM35" s="2858"/>
      <c r="BPN35" s="2858"/>
      <c r="BPO35" s="2858"/>
      <c r="BPP35" s="2858"/>
      <c r="BPQ35" s="2858"/>
      <c r="BPR35" s="2858"/>
      <c r="BPS35" s="2858"/>
      <c r="BPT35" s="2858"/>
      <c r="BPU35" s="2858"/>
      <c r="BPV35" s="2858"/>
      <c r="BPW35" s="2858"/>
      <c r="BPX35" s="2858"/>
      <c r="BPY35" s="2858"/>
      <c r="BPZ35" s="2858"/>
      <c r="BQA35" s="2858"/>
      <c r="BQB35" s="2858"/>
      <c r="BQC35" s="2858"/>
      <c r="BQD35" s="2858"/>
      <c r="BQE35" s="2858"/>
      <c r="BQF35" s="2858"/>
      <c r="BQG35" s="2858"/>
      <c r="BQH35" s="2858"/>
      <c r="BQI35" s="2858"/>
      <c r="BQJ35" s="2858"/>
      <c r="BQK35" s="2858"/>
      <c r="BQL35" s="2858"/>
      <c r="BQM35" s="2858"/>
      <c r="BQN35" s="2858"/>
      <c r="BQO35" s="2858"/>
      <c r="BQP35" s="2858"/>
      <c r="BQQ35" s="2858"/>
      <c r="BQR35" s="2858"/>
      <c r="BQS35" s="2858"/>
      <c r="BQT35" s="2858"/>
      <c r="BQU35" s="2858"/>
      <c r="BQV35" s="2858"/>
      <c r="BQW35" s="2858"/>
      <c r="BQX35" s="2858"/>
      <c r="BQY35" s="2858"/>
      <c r="BQZ35" s="2858"/>
      <c r="BRA35" s="2858"/>
      <c r="BRB35" s="2858"/>
      <c r="BRC35" s="2858"/>
      <c r="BRD35" s="2858"/>
      <c r="BRE35" s="2858"/>
      <c r="BRF35" s="2858"/>
      <c r="BRG35" s="2858"/>
      <c r="BRH35" s="2858"/>
      <c r="BRI35" s="2858"/>
      <c r="BRJ35" s="2858"/>
      <c r="BRK35" s="2858"/>
      <c r="BRL35" s="2858"/>
      <c r="BRM35" s="2858"/>
      <c r="BRN35" s="2858"/>
      <c r="BRO35" s="2858"/>
      <c r="BRP35" s="2858"/>
      <c r="BRQ35" s="2858"/>
      <c r="BRR35" s="2858"/>
      <c r="BRS35" s="2858"/>
      <c r="BRT35" s="2858"/>
      <c r="BRU35" s="2858"/>
      <c r="BRV35" s="2858"/>
      <c r="BRW35" s="2858"/>
      <c r="BRX35" s="2858"/>
      <c r="BRY35" s="2858"/>
      <c r="BRZ35" s="2858"/>
      <c r="BSA35" s="2858"/>
      <c r="BSB35" s="2858"/>
      <c r="BSC35" s="2858"/>
      <c r="BSD35" s="2858"/>
      <c r="BSE35" s="2858"/>
      <c r="BSF35" s="2858"/>
      <c r="BSG35" s="2858"/>
      <c r="BSH35" s="2858"/>
      <c r="BSI35" s="2858"/>
      <c r="BSJ35" s="2858"/>
      <c r="BSK35" s="2858"/>
      <c r="BSL35" s="2858"/>
      <c r="BSM35" s="2858"/>
      <c r="BSN35" s="2858"/>
      <c r="BSO35" s="2858"/>
      <c r="BSP35" s="2858"/>
      <c r="BSQ35" s="2858"/>
      <c r="BSR35" s="2858"/>
      <c r="BSS35" s="2858"/>
      <c r="BST35" s="2858"/>
      <c r="BSU35" s="2858"/>
      <c r="BSV35" s="2858"/>
      <c r="BSW35" s="2858"/>
      <c r="BSX35" s="2858"/>
      <c r="BSY35" s="2858"/>
      <c r="BSZ35" s="2858"/>
      <c r="BTA35" s="2858"/>
      <c r="BTB35" s="2858"/>
      <c r="BTC35" s="2858"/>
      <c r="BTD35" s="2858"/>
      <c r="BTE35" s="2858"/>
      <c r="BTF35" s="2858"/>
      <c r="BTG35" s="2858"/>
      <c r="BTH35" s="2858"/>
      <c r="BTI35" s="2858"/>
      <c r="BTJ35" s="2858"/>
      <c r="BTK35" s="2858"/>
      <c r="BTL35" s="2858"/>
      <c r="BTM35" s="2858"/>
      <c r="BTN35" s="2858"/>
      <c r="BTO35" s="2858"/>
      <c r="BTP35" s="2858"/>
      <c r="BTQ35" s="2858"/>
      <c r="BTR35" s="2858"/>
      <c r="BTS35" s="2858"/>
      <c r="BTT35" s="2858"/>
      <c r="BTU35" s="2858"/>
      <c r="BTV35" s="2858"/>
      <c r="BTW35" s="2858"/>
      <c r="BTX35" s="2858"/>
      <c r="BTY35" s="2858"/>
      <c r="BTZ35" s="2858"/>
      <c r="BUA35" s="2858"/>
      <c r="BUB35" s="2858"/>
      <c r="BUC35" s="2858"/>
      <c r="BUD35" s="2858"/>
      <c r="BUE35" s="2858"/>
      <c r="BUF35" s="2858"/>
      <c r="BUG35" s="2858"/>
      <c r="BUH35" s="2858"/>
      <c r="BUI35" s="2858"/>
      <c r="BUJ35" s="2858"/>
      <c r="BUK35" s="2858"/>
      <c r="BUL35" s="2858"/>
      <c r="BUM35" s="2858"/>
      <c r="BUN35" s="2858"/>
      <c r="BUO35" s="2858"/>
      <c r="BUP35" s="2858"/>
      <c r="BUQ35" s="2858"/>
      <c r="BUR35" s="2858"/>
      <c r="BUS35" s="2858"/>
      <c r="BUT35" s="2858"/>
      <c r="BUU35" s="2858"/>
      <c r="BUV35" s="2858"/>
      <c r="BUW35" s="2858"/>
      <c r="BUX35" s="2858"/>
      <c r="BUY35" s="2858"/>
      <c r="BUZ35" s="2858"/>
      <c r="BVA35" s="2858"/>
      <c r="BVB35" s="2858"/>
      <c r="BVC35" s="2858"/>
      <c r="BVD35" s="2858"/>
      <c r="BVE35" s="2858"/>
      <c r="BVF35" s="2858"/>
      <c r="BVG35" s="2858"/>
      <c r="BVH35" s="2858"/>
      <c r="BVI35" s="2858"/>
      <c r="BVJ35" s="2858"/>
      <c r="BVK35" s="2858"/>
      <c r="BVL35" s="2858"/>
      <c r="BVM35" s="2858"/>
      <c r="BVN35" s="2858"/>
      <c r="BVO35" s="2858"/>
      <c r="BVP35" s="2858"/>
      <c r="BVQ35" s="2858"/>
      <c r="BVR35" s="2858"/>
      <c r="BVS35" s="2858"/>
      <c r="BVT35" s="2858"/>
      <c r="BVU35" s="2858"/>
      <c r="BVV35" s="2858"/>
      <c r="BVW35" s="2858"/>
      <c r="BVX35" s="2858"/>
      <c r="BVY35" s="2858"/>
      <c r="BVZ35" s="2858"/>
      <c r="BWA35" s="2858"/>
      <c r="BWB35" s="2858"/>
      <c r="BWC35" s="2858"/>
      <c r="BWD35" s="2858"/>
      <c r="BWE35" s="2858"/>
      <c r="BWF35" s="2858"/>
      <c r="BWG35" s="2858"/>
      <c r="BWH35" s="2858"/>
      <c r="BWI35" s="2858"/>
      <c r="BWJ35" s="2858"/>
      <c r="BWK35" s="2858"/>
      <c r="BWL35" s="2858"/>
      <c r="BWM35" s="2858"/>
      <c r="BWN35" s="2858"/>
      <c r="BWO35" s="2858"/>
      <c r="BWP35" s="2858"/>
      <c r="BWQ35" s="2858"/>
      <c r="BWR35" s="2858"/>
      <c r="BWS35" s="2858"/>
      <c r="BWT35" s="2858"/>
      <c r="BWU35" s="2858"/>
      <c r="BWV35" s="2858"/>
      <c r="BWW35" s="2858"/>
      <c r="BWX35" s="2858"/>
      <c r="BWY35" s="2858"/>
      <c r="BWZ35" s="2858"/>
      <c r="BXA35" s="2858"/>
      <c r="BXB35" s="2858"/>
      <c r="BXC35" s="2858"/>
      <c r="BXD35" s="2858"/>
      <c r="BXE35" s="2858"/>
      <c r="BXF35" s="2858"/>
      <c r="BXG35" s="2858"/>
      <c r="BXH35" s="2858"/>
      <c r="BXI35" s="2858"/>
      <c r="BXJ35" s="2858"/>
      <c r="BXK35" s="2858"/>
      <c r="BXL35" s="2858"/>
      <c r="BXM35" s="2858"/>
      <c r="BXN35" s="2858"/>
      <c r="BXO35" s="2858"/>
      <c r="BXP35" s="2858"/>
      <c r="BXQ35" s="2858"/>
      <c r="BXR35" s="2858"/>
      <c r="BXS35" s="2858"/>
      <c r="BXT35" s="2858"/>
      <c r="BXU35" s="2858"/>
      <c r="BXV35" s="2858"/>
      <c r="BXW35" s="2858"/>
      <c r="BXX35" s="2858"/>
      <c r="BXY35" s="2858"/>
      <c r="BXZ35" s="2858"/>
      <c r="BYA35" s="2858"/>
      <c r="BYB35" s="2858"/>
      <c r="BYC35" s="2858"/>
      <c r="BYD35" s="2858"/>
      <c r="BYE35" s="2858"/>
      <c r="BYF35" s="2858"/>
      <c r="BYG35" s="2858"/>
      <c r="BYH35" s="2858"/>
      <c r="BYI35" s="2858"/>
      <c r="BYJ35" s="2858"/>
      <c r="BYK35" s="2858"/>
      <c r="BYL35" s="2858"/>
      <c r="BYM35" s="2858"/>
      <c r="BYN35" s="2858"/>
      <c r="BYO35" s="2858"/>
      <c r="BYP35" s="2858"/>
      <c r="BYQ35" s="2858"/>
      <c r="BYR35" s="2858"/>
      <c r="BYS35" s="2858"/>
      <c r="BYT35" s="2858"/>
      <c r="BYU35" s="2858"/>
      <c r="BYV35" s="2858"/>
      <c r="BYW35" s="2858"/>
      <c r="BYX35" s="2858"/>
      <c r="BYY35" s="2858"/>
      <c r="BYZ35" s="2858"/>
      <c r="BZA35" s="2858"/>
      <c r="BZB35" s="2858"/>
      <c r="BZC35" s="2858"/>
      <c r="BZD35" s="2858"/>
      <c r="BZE35" s="2858"/>
      <c r="BZF35" s="2858"/>
      <c r="BZG35" s="2858"/>
      <c r="BZH35" s="2858"/>
      <c r="BZI35" s="2858"/>
      <c r="BZJ35" s="2858"/>
      <c r="BZK35" s="2858"/>
      <c r="BZL35" s="2858"/>
      <c r="BZM35" s="2858"/>
      <c r="BZN35" s="2858"/>
      <c r="BZO35" s="2858"/>
      <c r="BZP35" s="2858"/>
      <c r="BZQ35" s="2858"/>
      <c r="BZR35" s="2858"/>
      <c r="BZS35" s="2858"/>
      <c r="BZT35" s="2858"/>
      <c r="BZU35" s="2858"/>
      <c r="BZV35" s="2858"/>
      <c r="BZW35" s="2858"/>
      <c r="BZX35" s="2858"/>
      <c r="BZY35" s="2858"/>
      <c r="BZZ35" s="2858"/>
      <c r="CAA35" s="2858"/>
      <c r="CAB35" s="2858"/>
      <c r="CAC35" s="2858"/>
      <c r="CAD35" s="2858"/>
      <c r="CAE35" s="2858"/>
      <c r="CAF35" s="2858"/>
      <c r="CAG35" s="2858"/>
      <c r="CAH35" s="2858"/>
      <c r="CAI35" s="2858"/>
      <c r="CAJ35" s="2858"/>
      <c r="CAK35" s="2858"/>
      <c r="CAL35" s="2858"/>
      <c r="CAM35" s="2858"/>
      <c r="CAN35" s="2858"/>
      <c r="CAO35" s="2858"/>
      <c r="CAP35" s="2858"/>
      <c r="CAQ35" s="2858"/>
      <c r="CAR35" s="2858"/>
      <c r="CAS35" s="2858"/>
      <c r="CAT35" s="2858"/>
      <c r="CAU35" s="2858"/>
      <c r="CAV35" s="2858"/>
      <c r="CAW35" s="2858"/>
      <c r="CAX35" s="2858"/>
      <c r="CAY35" s="2858"/>
      <c r="CAZ35" s="2858"/>
      <c r="CBA35" s="2858"/>
      <c r="CBB35" s="2858"/>
      <c r="CBC35" s="2858"/>
      <c r="CBD35" s="2858"/>
      <c r="CBE35" s="2858"/>
      <c r="CBF35" s="2858"/>
      <c r="CBG35" s="2858"/>
      <c r="CBH35" s="2858"/>
      <c r="CBI35" s="2858"/>
      <c r="CBJ35" s="2858"/>
      <c r="CBK35" s="2858"/>
      <c r="CBL35" s="2858"/>
      <c r="CBM35" s="2858"/>
      <c r="CBN35" s="2858"/>
      <c r="CBO35" s="2858"/>
      <c r="CBP35" s="2858"/>
      <c r="CBQ35" s="2858"/>
      <c r="CBR35" s="2858"/>
      <c r="CBS35" s="2858"/>
      <c r="CBT35" s="2858"/>
      <c r="CBU35" s="2858"/>
      <c r="CBV35" s="2858"/>
      <c r="CBW35" s="2858"/>
      <c r="CBX35" s="2858"/>
      <c r="CBY35" s="2858"/>
      <c r="CBZ35" s="2858"/>
      <c r="CCA35" s="2858"/>
      <c r="CCB35" s="2858"/>
      <c r="CCC35" s="2858"/>
      <c r="CCD35" s="2858"/>
      <c r="CCE35" s="2858"/>
      <c r="CCF35" s="2858"/>
      <c r="CCG35" s="2858"/>
      <c r="CCH35" s="2858"/>
      <c r="CCI35" s="2858"/>
      <c r="CCJ35" s="2858"/>
      <c r="CCK35" s="2858"/>
      <c r="CCL35" s="2858"/>
      <c r="CCM35" s="2858"/>
      <c r="CCN35" s="2858"/>
      <c r="CCO35" s="2858"/>
      <c r="CCP35" s="2858"/>
      <c r="CCQ35" s="2858"/>
      <c r="CCR35" s="2858"/>
      <c r="CCS35" s="2858"/>
      <c r="CCT35" s="2858"/>
      <c r="CCU35" s="2858"/>
      <c r="CCV35" s="2858"/>
      <c r="CCW35" s="2858"/>
      <c r="CCX35" s="2858"/>
      <c r="CCY35" s="2858"/>
      <c r="CCZ35" s="2858"/>
      <c r="CDA35" s="2858"/>
      <c r="CDB35" s="2858"/>
      <c r="CDC35" s="2858"/>
      <c r="CDD35" s="2858"/>
      <c r="CDE35" s="2858"/>
      <c r="CDF35" s="2858"/>
      <c r="CDG35" s="2858"/>
      <c r="CDH35" s="2858"/>
      <c r="CDI35" s="2858"/>
      <c r="CDJ35" s="2858"/>
      <c r="CDK35" s="2858"/>
      <c r="CDL35" s="2858"/>
      <c r="CDM35" s="2858"/>
      <c r="CDN35" s="2858"/>
      <c r="CDO35" s="2858"/>
      <c r="CDP35" s="2858"/>
      <c r="CDQ35" s="2858"/>
      <c r="CDR35" s="2858"/>
      <c r="CDS35" s="2858"/>
      <c r="CDT35" s="2858"/>
      <c r="CDU35" s="2858"/>
      <c r="CDV35" s="2858"/>
      <c r="CDW35" s="2858"/>
      <c r="CDX35" s="2858"/>
      <c r="CDY35" s="2858"/>
      <c r="CDZ35" s="2858"/>
      <c r="CEA35" s="2858"/>
      <c r="CEB35" s="2858"/>
      <c r="CEC35" s="2858"/>
      <c r="CED35" s="2858"/>
      <c r="CEE35" s="2858"/>
      <c r="CEF35" s="2858"/>
      <c r="CEG35" s="2858"/>
      <c r="CEH35" s="2858"/>
      <c r="CEI35" s="2858"/>
      <c r="CEJ35" s="2858"/>
      <c r="CEK35" s="2858"/>
      <c r="CEL35" s="2858"/>
      <c r="CEM35" s="2858"/>
      <c r="CEN35" s="2858"/>
      <c r="CEO35" s="2858"/>
      <c r="CEP35" s="2858"/>
      <c r="CEQ35" s="2858"/>
      <c r="CER35" s="2858"/>
      <c r="CES35" s="2858"/>
      <c r="CET35" s="2858"/>
      <c r="CEU35" s="2858"/>
      <c r="CEV35" s="2858"/>
      <c r="CEW35" s="2858"/>
      <c r="CEX35" s="2858"/>
      <c r="CEY35" s="2858"/>
      <c r="CEZ35" s="2858"/>
      <c r="CFA35" s="2858"/>
      <c r="CFB35" s="2858"/>
      <c r="CFC35" s="2858"/>
      <c r="CFD35" s="2858"/>
      <c r="CFE35" s="2858"/>
      <c r="CFF35" s="2858"/>
      <c r="CFG35" s="2858"/>
      <c r="CFH35" s="2858"/>
      <c r="CFI35" s="2858"/>
      <c r="CFJ35" s="2858"/>
      <c r="CFK35" s="2858"/>
      <c r="CFL35" s="2858"/>
      <c r="CFM35" s="2858"/>
      <c r="CFN35" s="2858"/>
      <c r="CFO35" s="2858"/>
      <c r="CFP35" s="2858"/>
      <c r="CFQ35" s="2858"/>
      <c r="CFR35" s="2858"/>
      <c r="CFS35" s="2858"/>
      <c r="CFT35" s="2858"/>
      <c r="CFU35" s="2858"/>
      <c r="CFV35" s="2858"/>
      <c r="CFW35" s="2858"/>
      <c r="CFX35" s="2858"/>
      <c r="CFY35" s="2858"/>
      <c r="CFZ35" s="2858"/>
      <c r="CGA35" s="2858"/>
      <c r="CGB35" s="2858"/>
      <c r="CGC35" s="2858"/>
      <c r="CGD35" s="2858"/>
      <c r="CGE35" s="2858"/>
      <c r="CGF35" s="2858"/>
      <c r="CGG35" s="2858"/>
      <c r="CGH35" s="2858"/>
      <c r="CGI35" s="2858"/>
      <c r="CGJ35" s="2858"/>
      <c r="CGK35" s="2858"/>
      <c r="CGL35" s="2858"/>
      <c r="CGM35" s="2858"/>
      <c r="CGN35" s="2858"/>
      <c r="CGO35" s="2858"/>
      <c r="CGP35" s="2858"/>
      <c r="CGQ35" s="2858"/>
      <c r="CGR35" s="2858"/>
      <c r="CGS35" s="2858"/>
      <c r="CGT35" s="2858"/>
      <c r="CGU35" s="2858"/>
      <c r="CGV35" s="2858"/>
      <c r="CGW35" s="2858"/>
      <c r="CGX35" s="2858"/>
      <c r="CGY35" s="2858"/>
      <c r="CGZ35" s="2858"/>
      <c r="CHA35" s="2858"/>
      <c r="CHB35" s="2858"/>
      <c r="CHC35" s="2858"/>
      <c r="CHD35" s="2858"/>
      <c r="CHE35" s="2858"/>
      <c r="CHF35" s="2858"/>
      <c r="CHG35" s="2858"/>
      <c r="CHH35" s="2858"/>
      <c r="CHI35" s="2858"/>
      <c r="CHJ35" s="2858"/>
      <c r="CHK35" s="2858"/>
      <c r="CHL35" s="2858"/>
      <c r="CHM35" s="2858"/>
      <c r="CHN35" s="2858"/>
      <c r="CHO35" s="2858"/>
      <c r="CHP35" s="2858"/>
      <c r="CHQ35" s="2858"/>
      <c r="CHR35" s="2858"/>
      <c r="CHS35" s="2858"/>
      <c r="CHT35" s="2858"/>
      <c r="CHU35" s="2858"/>
      <c r="CHV35" s="2858"/>
      <c r="CHW35" s="2858"/>
      <c r="CHX35" s="2858"/>
      <c r="CHY35" s="2858"/>
      <c r="CHZ35" s="2858"/>
      <c r="CIA35" s="2858"/>
      <c r="CIB35" s="2858"/>
      <c r="CIC35" s="2858"/>
      <c r="CID35" s="2858"/>
      <c r="CIE35" s="2858"/>
      <c r="CIF35" s="2858"/>
      <c r="CIG35" s="2858"/>
      <c r="CIH35" s="2858"/>
      <c r="CII35" s="2858"/>
      <c r="CIJ35" s="2858"/>
      <c r="CIK35" s="2858"/>
      <c r="CIL35" s="2858"/>
      <c r="CIM35" s="2858"/>
      <c r="CIN35" s="2858"/>
      <c r="CIO35" s="2858"/>
      <c r="CIP35" s="2858"/>
      <c r="CIQ35" s="2858"/>
      <c r="CIR35" s="2858"/>
      <c r="CIS35" s="2858"/>
      <c r="CIT35" s="2858"/>
      <c r="CIU35" s="2858"/>
      <c r="CIV35" s="2858"/>
      <c r="CIW35" s="2858"/>
      <c r="CIX35" s="2858"/>
      <c r="CIY35" s="2858"/>
      <c r="CIZ35" s="2858"/>
      <c r="CJA35" s="2858"/>
      <c r="CJB35" s="2858"/>
      <c r="CJC35" s="2858"/>
      <c r="CJD35" s="2858"/>
      <c r="CJE35" s="2858"/>
      <c r="CJF35" s="2858"/>
      <c r="CJG35" s="2858"/>
      <c r="CJH35" s="2858"/>
      <c r="CJI35" s="2858"/>
      <c r="CJJ35" s="2858"/>
      <c r="CJK35" s="2858"/>
      <c r="CJL35" s="2858"/>
      <c r="CJM35" s="2858"/>
      <c r="CJN35" s="2858"/>
      <c r="CJO35" s="2858"/>
      <c r="CJP35" s="2858"/>
      <c r="CJQ35" s="2858"/>
      <c r="CJR35" s="2858"/>
      <c r="CJS35" s="2858"/>
      <c r="CJT35" s="2858"/>
      <c r="CJU35" s="2858"/>
      <c r="CJV35" s="2858"/>
      <c r="CJW35" s="2858"/>
      <c r="CJX35" s="2858"/>
      <c r="CJY35" s="2858"/>
      <c r="CJZ35" s="2858"/>
      <c r="CKA35" s="2858"/>
      <c r="CKB35" s="2858"/>
      <c r="CKC35" s="2858"/>
      <c r="CKD35" s="2858"/>
      <c r="CKE35" s="2858"/>
      <c r="CKF35" s="2858"/>
      <c r="CKG35" s="2858"/>
      <c r="CKH35" s="2858"/>
      <c r="CKI35" s="2858"/>
      <c r="CKJ35" s="2858"/>
      <c r="CKK35" s="2858"/>
      <c r="CKL35" s="2858"/>
      <c r="CKM35" s="2858"/>
      <c r="CKN35" s="2858"/>
      <c r="CKO35" s="2858"/>
      <c r="CKP35" s="2858"/>
      <c r="CKQ35" s="2858"/>
      <c r="CKR35" s="2858"/>
      <c r="CKS35" s="2858"/>
      <c r="CKT35" s="2858"/>
      <c r="CKU35" s="2858"/>
      <c r="CKV35" s="2858"/>
      <c r="CKW35" s="2858"/>
      <c r="CKX35" s="2858"/>
      <c r="CKY35" s="2858"/>
      <c r="CKZ35" s="2858"/>
      <c r="CLA35" s="2858"/>
      <c r="CLB35" s="2858"/>
      <c r="CLC35" s="2858"/>
      <c r="CLD35" s="2858"/>
      <c r="CLE35" s="2858"/>
      <c r="CLF35" s="2858"/>
      <c r="CLG35" s="2858"/>
      <c r="CLH35" s="2858"/>
      <c r="CLI35" s="2858"/>
      <c r="CLJ35" s="2858"/>
      <c r="CLK35" s="2858"/>
      <c r="CLL35" s="2858"/>
      <c r="CLM35" s="2858"/>
      <c r="CLN35" s="2858"/>
      <c r="CLO35" s="2858"/>
      <c r="CLP35" s="2858"/>
      <c r="CLQ35" s="2858"/>
      <c r="CLR35" s="2858"/>
      <c r="CLS35" s="2858"/>
      <c r="CLT35" s="2858"/>
      <c r="CLU35" s="2858"/>
      <c r="CLV35" s="2858"/>
      <c r="CLW35" s="2858"/>
    </row>
    <row r="36" spans="1:2363" ht="15" hidden="1" customHeight="1" x14ac:dyDescent="0.25">
      <c r="A36" s="3869"/>
      <c r="B36" s="3879"/>
      <c r="C36" s="1792">
        <v>2</v>
      </c>
      <c r="D36" s="2209"/>
      <c r="E36" s="3210"/>
      <c r="F36" s="1799"/>
      <c r="G36" s="1800"/>
      <c r="H36" s="1801"/>
      <c r="I36" s="1799"/>
      <c r="J36" s="2250"/>
      <c r="K36" s="1801"/>
      <c r="L36" s="1799"/>
      <c r="M36" s="1799"/>
      <c r="N36" s="1799"/>
      <c r="O36" s="2282"/>
      <c r="P36" s="2299"/>
      <c r="Q36" s="2300"/>
      <c r="R36" s="2720"/>
      <c r="S36" s="2720"/>
      <c r="T36" s="3204"/>
      <c r="U36" s="2302"/>
      <c r="V36" s="2301">
        <f>U36+R36+Q36+P36</f>
        <v>0</v>
      </c>
      <c r="W36" s="2301"/>
      <c r="X36" s="2301"/>
      <c r="Y36" s="3011"/>
      <c r="Z36" s="2343"/>
      <c r="AA36" s="1894">
        <v>0</v>
      </c>
      <c r="AB36" s="1894">
        <v>0</v>
      </c>
      <c r="AC36" s="1966">
        <f t="shared" si="59"/>
        <v>0</v>
      </c>
      <c r="AD36" s="1897">
        <v>0</v>
      </c>
      <c r="AE36" s="1897"/>
      <c r="AF36" s="1893">
        <v>0</v>
      </c>
      <c r="AG36" s="2870"/>
      <c r="AH36" s="2112">
        <f t="shared" ref="AH36" si="63">AD36+AF36+AE36+AG36</f>
        <v>0</v>
      </c>
      <c r="AI36" s="1970">
        <v>0</v>
      </c>
      <c r="AJ36" s="1848">
        <f t="shared" ref="AJ36:AJ47" si="64">AD36+AF36</f>
        <v>0</v>
      </c>
      <c r="AK36" s="2453">
        <f t="shared" si="37"/>
        <v>0</v>
      </c>
      <c r="AL36" s="2518">
        <v>0</v>
      </c>
      <c r="AM36" s="2518">
        <v>0</v>
      </c>
      <c r="AN36" s="2698">
        <f t="shared" ref="AN36:AN47" si="65">AL36+AM36</f>
        <v>0</v>
      </c>
      <c r="AO36" s="2182">
        <v>0</v>
      </c>
      <c r="AP36" s="2167">
        <v>0</v>
      </c>
      <c r="AQ36" s="2167">
        <v>0</v>
      </c>
      <c r="AR36" s="2167"/>
      <c r="AS36" s="2158">
        <f t="shared" ref="AS36:AS49" si="66">AO36+AP36+AQ36+AR36</f>
        <v>0</v>
      </c>
      <c r="AT36" s="2507">
        <v>0</v>
      </c>
      <c r="AU36" s="2159">
        <v>0</v>
      </c>
      <c r="AV36" s="2169">
        <v>0</v>
      </c>
      <c r="AW36" s="2160">
        <f>AU36+AV36</f>
        <v>0</v>
      </c>
      <c r="AX36" s="2518">
        <v>0</v>
      </c>
      <c r="AY36" s="2518">
        <v>0</v>
      </c>
      <c r="AZ36" s="2698">
        <f>AX36-AY36</f>
        <v>0</v>
      </c>
      <c r="BA36" s="3305">
        <v>0</v>
      </c>
      <c r="BB36" s="3094">
        <v>0</v>
      </c>
      <c r="BC36" s="3094">
        <v>0</v>
      </c>
      <c r="BD36" s="3094"/>
      <c r="BE36" s="3095">
        <f t="shared" si="61"/>
        <v>0</v>
      </c>
      <c r="BF36" s="2123"/>
      <c r="BG36" s="2159">
        <v>0</v>
      </c>
      <c r="BH36" s="2169">
        <v>0</v>
      </c>
      <c r="BI36" s="2160">
        <f t="shared" si="62"/>
        <v>0</v>
      </c>
      <c r="BJ36" s="2610">
        <f>BM36-BR36</f>
        <v>0</v>
      </c>
      <c r="BK36" s="2330">
        <f t="shared" ref="BK36" si="67">AB36+AM36</f>
        <v>0</v>
      </c>
      <c r="BL36" s="2611">
        <f t="shared" ref="BL36:BL49" si="68">BJ36-BK36</f>
        <v>0</v>
      </c>
      <c r="BM36" s="2614">
        <f>AD36+AO36</f>
        <v>0</v>
      </c>
      <c r="BN36" s="2101">
        <f t="shared" ref="BN36:BN47" si="69">AF36+AQ36</f>
        <v>0</v>
      </c>
      <c r="BO36" s="2101">
        <f t="shared" ref="BO36:BO45" si="70">BM36-BN36</f>
        <v>0</v>
      </c>
      <c r="BP36" s="2101">
        <f>BM36+BO36</f>
        <v>0</v>
      </c>
      <c r="BQ36" s="2101">
        <f t="shared" ref="BQ36:BQ37" si="71">BM36+BN36</f>
        <v>0</v>
      </c>
      <c r="BR36" s="2106">
        <f>AI36+AU36</f>
        <v>0</v>
      </c>
      <c r="BS36" s="2623">
        <f>AJ36+AV36</f>
        <v>0</v>
      </c>
      <c r="BT36" s="2916">
        <f t="shared" ref="BT36:BT37" si="72">BR36+BS36</f>
        <v>0</v>
      </c>
      <c r="BU36" s="3155"/>
      <c r="BV36" s="3066"/>
      <c r="BW36" s="3066"/>
      <c r="BX36" s="3066"/>
      <c r="BY36" s="3155"/>
      <c r="BZ36" s="3155"/>
      <c r="CA36" s="3155"/>
      <c r="CB36" s="3155"/>
      <c r="CC36" s="3155"/>
      <c r="CD36" s="3155"/>
      <c r="CE36" s="3155"/>
      <c r="CF36" s="3155"/>
      <c r="CG36" s="3155"/>
      <c r="CH36" s="1163"/>
      <c r="CI36" s="1144"/>
      <c r="CJ36" s="1144"/>
      <c r="CK36" s="1144"/>
      <c r="CL36" s="1144"/>
      <c r="CM36" s="1144"/>
      <c r="CN36" s="1144"/>
      <c r="CO36" s="1144"/>
      <c r="CP36" s="1144"/>
      <c r="CQ36" s="1144"/>
      <c r="CR36" s="1144"/>
      <c r="CS36" s="1144"/>
      <c r="CT36" s="1144"/>
      <c r="CU36" s="1144"/>
      <c r="CV36" s="1144"/>
      <c r="CW36" s="2858"/>
      <c r="CX36" s="2858"/>
      <c r="CY36" s="2858"/>
      <c r="CZ36" s="2858"/>
      <c r="DA36" s="2858"/>
      <c r="DB36" s="2858"/>
      <c r="DC36" s="2858"/>
      <c r="DD36" s="2858"/>
      <c r="DE36" s="2858"/>
      <c r="DF36" s="2858"/>
      <c r="DG36" s="2858"/>
      <c r="DH36" s="2858"/>
      <c r="DI36" s="2858"/>
      <c r="DJ36" s="2858"/>
      <c r="DK36" s="2858"/>
      <c r="DL36" s="2858"/>
      <c r="DM36" s="2858"/>
      <c r="DN36" s="2858"/>
      <c r="DO36" s="2858"/>
      <c r="DP36" s="2858"/>
      <c r="DQ36" s="2858"/>
      <c r="DR36" s="2858"/>
      <c r="DS36" s="2858"/>
      <c r="DT36" s="2858"/>
      <c r="DU36" s="2858"/>
      <c r="DV36" s="2858"/>
      <c r="DW36" s="2858"/>
      <c r="DX36" s="2858"/>
      <c r="DY36" s="2858"/>
      <c r="DZ36" s="2858"/>
      <c r="EA36" s="2858"/>
      <c r="EB36" s="2858"/>
      <c r="EC36" s="2858"/>
      <c r="ED36" s="2858"/>
      <c r="EE36" s="2858"/>
      <c r="EF36" s="2858"/>
      <c r="EG36" s="2858"/>
      <c r="EH36" s="2858"/>
      <c r="EI36" s="2858"/>
      <c r="EJ36" s="2858"/>
      <c r="EK36" s="2858"/>
      <c r="EL36" s="2858"/>
      <c r="EM36" s="2858"/>
      <c r="EN36" s="2858"/>
      <c r="EO36" s="2858"/>
      <c r="EP36" s="2858"/>
      <c r="EQ36" s="2858"/>
      <c r="ER36" s="2858"/>
      <c r="ES36" s="2858"/>
      <c r="ET36" s="2858"/>
      <c r="EU36" s="2858"/>
      <c r="EV36" s="2858"/>
      <c r="EW36" s="2858"/>
      <c r="EX36" s="2858"/>
      <c r="EY36" s="2858"/>
      <c r="EZ36" s="2858"/>
      <c r="FA36" s="2858"/>
      <c r="FB36" s="2858"/>
      <c r="FC36" s="2858"/>
      <c r="FD36" s="2858"/>
      <c r="FE36" s="2858"/>
      <c r="FF36" s="2858"/>
      <c r="FG36" s="2858"/>
      <c r="FH36" s="2858"/>
      <c r="FI36" s="2858"/>
      <c r="FJ36" s="2858"/>
      <c r="FK36" s="2858"/>
      <c r="FL36" s="2858"/>
      <c r="FM36" s="2858"/>
      <c r="FN36" s="2858"/>
      <c r="FO36" s="2858"/>
      <c r="FP36" s="2858"/>
      <c r="FQ36" s="2858"/>
      <c r="FR36" s="2858"/>
      <c r="FS36" s="2858"/>
      <c r="FT36" s="2858"/>
      <c r="FU36" s="2858"/>
      <c r="FV36" s="2858"/>
      <c r="FW36" s="2858"/>
      <c r="FX36" s="2858"/>
      <c r="FY36" s="2858"/>
      <c r="FZ36" s="2858"/>
      <c r="GA36" s="2858"/>
      <c r="GB36" s="2858"/>
      <c r="GC36" s="2858"/>
      <c r="GD36" s="2858"/>
      <c r="GE36" s="2858"/>
      <c r="GF36" s="2858"/>
      <c r="GG36" s="2858"/>
      <c r="GH36" s="2858"/>
      <c r="GI36" s="2858"/>
      <c r="GJ36" s="2858"/>
      <c r="GK36" s="2858"/>
      <c r="GL36" s="2858"/>
      <c r="GM36" s="2858"/>
      <c r="GN36" s="2858"/>
      <c r="GO36" s="2858"/>
      <c r="GP36" s="2858"/>
      <c r="GQ36" s="2858"/>
      <c r="GR36" s="2858"/>
      <c r="GS36" s="2858"/>
      <c r="GT36" s="2858"/>
      <c r="GU36" s="2858"/>
      <c r="GV36" s="2858"/>
      <c r="GW36" s="2858"/>
      <c r="GX36" s="2858"/>
      <c r="GY36" s="2858"/>
      <c r="GZ36" s="2858"/>
      <c r="HA36" s="2858"/>
      <c r="HB36" s="2858"/>
      <c r="HC36" s="2858"/>
      <c r="HD36" s="2858"/>
      <c r="HE36" s="2858"/>
      <c r="HF36" s="2858"/>
      <c r="HG36" s="2858"/>
      <c r="HH36" s="2858"/>
      <c r="HI36" s="2858"/>
      <c r="HJ36" s="2858"/>
      <c r="HK36" s="2858"/>
      <c r="HL36" s="2858"/>
      <c r="HM36" s="2858"/>
      <c r="HN36" s="2858"/>
      <c r="HO36" s="2858"/>
      <c r="HP36" s="2858"/>
      <c r="HQ36" s="2858"/>
      <c r="HR36" s="2858"/>
      <c r="HS36" s="2858"/>
      <c r="HT36" s="2858"/>
      <c r="HU36" s="2858"/>
      <c r="HV36" s="2858"/>
      <c r="HW36" s="2858"/>
      <c r="HX36" s="2858"/>
      <c r="HY36" s="2858"/>
      <c r="HZ36" s="2858"/>
      <c r="IA36" s="2858"/>
      <c r="IB36" s="2858"/>
      <c r="IC36" s="2858"/>
      <c r="ID36" s="2858"/>
      <c r="IE36" s="2858"/>
      <c r="IF36" s="2858"/>
      <c r="IG36" s="2858"/>
      <c r="IH36" s="2858"/>
      <c r="II36" s="2858"/>
      <c r="IJ36" s="2858"/>
      <c r="IK36" s="2858"/>
      <c r="IL36" s="2858"/>
      <c r="IM36" s="2858"/>
      <c r="IN36" s="2858"/>
      <c r="IO36" s="2858"/>
      <c r="IP36" s="2858"/>
      <c r="IQ36" s="2858"/>
      <c r="IR36" s="2858"/>
      <c r="IS36" s="2858"/>
      <c r="IT36" s="2858"/>
      <c r="IU36" s="2858"/>
      <c r="IV36" s="2858"/>
      <c r="IW36" s="2858"/>
      <c r="IX36" s="2858"/>
      <c r="IY36" s="2858"/>
      <c r="IZ36" s="2858"/>
      <c r="JA36" s="2858"/>
      <c r="JB36" s="2858"/>
      <c r="JC36" s="2858"/>
      <c r="JD36" s="2858"/>
      <c r="JE36" s="2858"/>
      <c r="JF36" s="2858"/>
      <c r="JG36" s="2858"/>
      <c r="JH36" s="2858"/>
      <c r="JI36" s="2858"/>
      <c r="JJ36" s="2858"/>
      <c r="JK36" s="2858"/>
      <c r="JL36" s="2858"/>
      <c r="JM36" s="2858"/>
      <c r="JN36" s="2858"/>
      <c r="JO36" s="2858"/>
      <c r="JP36" s="2858"/>
      <c r="JQ36" s="2858"/>
      <c r="JR36" s="2858"/>
      <c r="JS36" s="2858"/>
      <c r="JT36" s="2858"/>
      <c r="JU36" s="2858"/>
      <c r="JV36" s="2858"/>
      <c r="JW36" s="2858"/>
      <c r="JX36" s="2858"/>
      <c r="JY36" s="2858"/>
      <c r="JZ36" s="2858"/>
      <c r="KA36" s="2858"/>
      <c r="KB36" s="2858"/>
      <c r="KC36" s="2858"/>
      <c r="KD36" s="2858"/>
      <c r="KE36" s="2858"/>
      <c r="KF36" s="2858"/>
      <c r="KG36" s="2858"/>
      <c r="KH36" s="2858"/>
      <c r="KI36" s="2858"/>
      <c r="KJ36" s="2858"/>
      <c r="KK36" s="2858"/>
      <c r="KL36" s="2858"/>
      <c r="KM36" s="2858"/>
      <c r="KN36" s="2858"/>
      <c r="KO36" s="2858"/>
      <c r="KP36" s="2858"/>
      <c r="KQ36" s="2858"/>
      <c r="KR36" s="2858"/>
      <c r="KS36" s="2858"/>
      <c r="KT36" s="2858"/>
      <c r="KU36" s="2858"/>
      <c r="KV36" s="2858"/>
      <c r="KW36" s="2858"/>
      <c r="KX36" s="2858"/>
      <c r="KY36" s="2858"/>
      <c r="KZ36" s="2858"/>
      <c r="LA36" s="2858"/>
      <c r="LB36" s="2858"/>
      <c r="LC36" s="2858"/>
      <c r="LD36" s="2858"/>
      <c r="LE36" s="2858"/>
      <c r="LF36" s="2858"/>
      <c r="LG36" s="2858"/>
      <c r="LH36" s="2858"/>
      <c r="LI36" s="2858"/>
      <c r="LJ36" s="2858"/>
      <c r="LK36" s="2858"/>
      <c r="LL36" s="2858"/>
      <c r="LM36" s="2858"/>
      <c r="LN36" s="2858"/>
      <c r="LO36" s="2858"/>
      <c r="LP36" s="2858"/>
      <c r="LQ36" s="2858"/>
      <c r="LR36" s="2858"/>
      <c r="LS36" s="2858"/>
      <c r="LT36" s="2858"/>
      <c r="LU36" s="2858"/>
      <c r="LV36" s="2858"/>
      <c r="LW36" s="2858"/>
      <c r="LX36" s="2858"/>
      <c r="LY36" s="2858"/>
      <c r="LZ36" s="2858"/>
      <c r="MA36" s="2858"/>
      <c r="MB36" s="2858"/>
      <c r="MC36" s="2858"/>
      <c r="MD36" s="2858"/>
      <c r="ME36" s="2858"/>
      <c r="MF36" s="2858"/>
      <c r="MG36" s="2858"/>
      <c r="MH36" s="2858"/>
      <c r="MI36" s="2858"/>
      <c r="MJ36" s="2858"/>
      <c r="MK36" s="2858"/>
      <c r="ML36" s="2858"/>
      <c r="MM36" s="2858"/>
      <c r="MN36" s="2858"/>
      <c r="MO36" s="2858"/>
      <c r="MP36" s="2858"/>
      <c r="MQ36" s="2858"/>
      <c r="MR36" s="2858"/>
      <c r="MS36" s="2858"/>
      <c r="MT36" s="2858"/>
      <c r="MU36" s="2858"/>
      <c r="MV36" s="2858"/>
      <c r="MW36" s="2858"/>
      <c r="MX36" s="2858"/>
      <c r="MY36" s="2858"/>
      <c r="MZ36" s="2858"/>
      <c r="NA36" s="2858"/>
      <c r="NB36" s="2858"/>
      <c r="NC36" s="2858"/>
      <c r="ND36" s="2858"/>
      <c r="NE36" s="2858"/>
      <c r="NF36" s="2858"/>
      <c r="NG36" s="2858"/>
      <c r="NH36" s="2858"/>
      <c r="NI36" s="2858"/>
      <c r="NJ36" s="2858"/>
      <c r="NK36" s="2858"/>
      <c r="NL36" s="2858"/>
      <c r="NM36" s="2858"/>
      <c r="NN36" s="2858"/>
      <c r="NO36" s="2858"/>
      <c r="NP36" s="2858"/>
      <c r="NQ36" s="2858"/>
      <c r="NR36" s="2858"/>
      <c r="NS36" s="2858"/>
      <c r="NT36" s="2858"/>
      <c r="NU36" s="2858"/>
      <c r="NV36" s="2858"/>
      <c r="NW36" s="2858"/>
      <c r="NX36" s="2858"/>
      <c r="NY36" s="2858"/>
      <c r="NZ36" s="2858"/>
      <c r="OA36" s="2858"/>
      <c r="OB36" s="2858"/>
      <c r="OC36" s="2858"/>
      <c r="OD36" s="2858"/>
      <c r="OE36" s="2858"/>
      <c r="OF36" s="2858"/>
      <c r="OG36" s="2858"/>
      <c r="OH36" s="2858"/>
      <c r="OI36" s="2858"/>
      <c r="OJ36" s="2858"/>
      <c r="OK36" s="2858"/>
      <c r="OL36" s="2858"/>
      <c r="OM36" s="2858"/>
      <c r="ON36" s="2858"/>
      <c r="OO36" s="2858"/>
      <c r="OP36" s="2858"/>
      <c r="OQ36" s="2858"/>
      <c r="OR36" s="2858"/>
      <c r="OS36" s="2858"/>
      <c r="OT36" s="2858"/>
      <c r="OU36" s="2858"/>
      <c r="OV36" s="2858"/>
      <c r="OW36" s="2858"/>
      <c r="OX36" s="2858"/>
      <c r="OY36" s="2858"/>
      <c r="OZ36" s="2858"/>
      <c r="PA36" s="2858"/>
      <c r="PB36" s="2858"/>
      <c r="PC36" s="2858"/>
      <c r="PD36" s="2858"/>
      <c r="PE36" s="2858"/>
      <c r="PF36" s="2858"/>
      <c r="PG36" s="2858"/>
      <c r="PH36" s="2858"/>
      <c r="PI36" s="2858"/>
      <c r="PJ36" s="2858"/>
      <c r="PK36" s="2858"/>
      <c r="PL36" s="2858"/>
      <c r="PM36" s="2858"/>
      <c r="PN36" s="2858"/>
      <c r="PO36" s="2858"/>
      <c r="PP36" s="2858"/>
      <c r="PQ36" s="2858"/>
      <c r="PR36" s="2858"/>
      <c r="PS36" s="2858"/>
      <c r="PT36" s="2858"/>
      <c r="PU36" s="2858"/>
      <c r="PV36" s="2858"/>
      <c r="PW36" s="2858"/>
      <c r="PX36" s="2858"/>
      <c r="PY36" s="2858"/>
      <c r="PZ36" s="2858"/>
      <c r="QA36" s="2858"/>
      <c r="QB36" s="2858"/>
      <c r="QC36" s="2858"/>
      <c r="QD36" s="2858"/>
      <c r="QE36" s="2858"/>
      <c r="QF36" s="2858"/>
      <c r="QG36" s="2858"/>
      <c r="QH36" s="2858"/>
      <c r="QI36" s="2858"/>
      <c r="QJ36" s="2858"/>
      <c r="QK36" s="2858"/>
      <c r="QL36" s="2858"/>
      <c r="QM36" s="2858"/>
      <c r="QN36" s="2858"/>
      <c r="QO36" s="2858"/>
      <c r="QP36" s="2858"/>
      <c r="QQ36" s="2858"/>
      <c r="QR36" s="2858"/>
      <c r="QS36" s="2858"/>
      <c r="QT36" s="2858"/>
      <c r="QU36" s="2858"/>
      <c r="QV36" s="2858"/>
      <c r="QW36" s="2858"/>
      <c r="QX36" s="2858"/>
      <c r="QY36" s="2858"/>
      <c r="QZ36" s="2858"/>
      <c r="RA36" s="2858"/>
      <c r="RB36" s="2858"/>
      <c r="RC36" s="2858"/>
      <c r="RD36" s="2858"/>
      <c r="RE36" s="2858"/>
      <c r="RF36" s="2858"/>
      <c r="RG36" s="2858"/>
      <c r="RH36" s="2858"/>
      <c r="RI36" s="2858"/>
      <c r="RJ36" s="2858"/>
      <c r="RK36" s="2858"/>
      <c r="RL36" s="2858"/>
      <c r="RM36" s="2858"/>
      <c r="RN36" s="2858"/>
      <c r="RO36" s="2858"/>
      <c r="RP36" s="2858"/>
      <c r="RQ36" s="2858"/>
      <c r="RR36" s="2858"/>
      <c r="RS36" s="2858"/>
      <c r="RT36" s="2858"/>
      <c r="RU36" s="2858"/>
      <c r="RV36" s="2858"/>
      <c r="RW36" s="2858"/>
      <c r="RX36" s="2858"/>
      <c r="RY36" s="2858"/>
      <c r="RZ36" s="2858"/>
      <c r="SA36" s="2858"/>
      <c r="SB36" s="2858"/>
      <c r="SC36" s="2858"/>
      <c r="SD36" s="2858"/>
      <c r="SE36" s="2858"/>
      <c r="SF36" s="2858"/>
      <c r="SG36" s="2858"/>
      <c r="SH36" s="2858"/>
      <c r="SI36" s="2858"/>
      <c r="SJ36" s="2858"/>
      <c r="SK36" s="2858"/>
      <c r="SL36" s="2858"/>
      <c r="SM36" s="2858"/>
      <c r="SN36" s="2858"/>
      <c r="SO36" s="2858"/>
      <c r="SP36" s="2858"/>
      <c r="SQ36" s="2858"/>
      <c r="SR36" s="2858"/>
      <c r="SS36" s="2858"/>
      <c r="ST36" s="2858"/>
      <c r="SU36" s="2858"/>
      <c r="SV36" s="2858"/>
      <c r="SW36" s="2858"/>
      <c r="SX36" s="2858"/>
      <c r="SY36" s="2858"/>
      <c r="SZ36" s="2858"/>
      <c r="TA36" s="2858"/>
      <c r="TB36" s="2858"/>
      <c r="TC36" s="2858"/>
      <c r="TD36" s="2858"/>
      <c r="TE36" s="2858"/>
      <c r="TF36" s="2858"/>
      <c r="TG36" s="2858"/>
      <c r="TH36" s="2858"/>
      <c r="TI36" s="2858"/>
      <c r="TJ36" s="2858"/>
      <c r="TK36" s="2858"/>
      <c r="TL36" s="2858"/>
      <c r="TM36" s="2858"/>
      <c r="TN36" s="2858"/>
      <c r="TO36" s="2858"/>
      <c r="TP36" s="2858"/>
      <c r="TQ36" s="2858"/>
      <c r="TR36" s="2858"/>
      <c r="TS36" s="2858"/>
      <c r="TT36" s="2858"/>
      <c r="TU36" s="3937"/>
      <c r="TV36" s="3937"/>
      <c r="TW36" s="3937"/>
      <c r="TX36" s="3937"/>
      <c r="TY36" s="3937"/>
      <c r="TZ36" s="3937"/>
      <c r="UA36" s="3937"/>
      <c r="UB36" s="3937"/>
      <c r="UC36" s="3937"/>
      <c r="UD36" s="3937"/>
      <c r="UE36" s="3937"/>
      <c r="UF36" s="3937"/>
      <c r="UG36" s="3937"/>
      <c r="UH36" s="3937"/>
      <c r="UI36" s="3937"/>
      <c r="UJ36" s="3937"/>
      <c r="UK36" s="3937"/>
      <c r="UL36" s="3937"/>
      <c r="UM36" s="3937"/>
      <c r="UN36" s="3937"/>
      <c r="UO36" s="3937"/>
      <c r="UP36" s="2858"/>
      <c r="UQ36" s="2858"/>
      <c r="UR36" s="2858"/>
      <c r="US36" s="2858"/>
      <c r="UT36" s="2858"/>
      <c r="UU36" s="2858"/>
      <c r="UV36" s="2858"/>
      <c r="UW36" s="2858"/>
      <c r="UX36" s="2858"/>
      <c r="UY36" s="2858"/>
      <c r="UZ36" s="2858"/>
      <c r="VA36" s="2858"/>
      <c r="VB36" s="2858"/>
      <c r="VC36" s="2858"/>
      <c r="VD36" s="2858"/>
      <c r="VE36" s="2858"/>
      <c r="VF36" s="2858"/>
      <c r="VG36" s="2858"/>
      <c r="VH36" s="2858"/>
      <c r="VI36" s="2858"/>
      <c r="VJ36" s="2858"/>
      <c r="VK36" s="2858"/>
      <c r="VL36" s="2858"/>
      <c r="VM36" s="2858"/>
      <c r="VN36" s="2858"/>
      <c r="VO36" s="2858"/>
      <c r="VP36" s="2858"/>
      <c r="VQ36" s="2858"/>
      <c r="VR36" s="2858"/>
      <c r="VS36" s="2858"/>
      <c r="VT36" s="2858"/>
      <c r="VU36" s="2858"/>
      <c r="VV36" s="2858"/>
      <c r="VW36" s="2858"/>
      <c r="VX36" s="2858"/>
      <c r="VY36" s="2858"/>
      <c r="VZ36" s="2858"/>
      <c r="WA36" s="2858"/>
      <c r="WB36" s="2858"/>
      <c r="WC36" s="2858"/>
      <c r="WD36" s="2858"/>
      <c r="WE36" s="2858"/>
      <c r="WF36" s="2858"/>
      <c r="WG36" s="2858"/>
      <c r="WH36" s="2858"/>
      <c r="WI36" s="2858"/>
      <c r="WJ36" s="2858"/>
      <c r="WK36" s="2858"/>
      <c r="WL36" s="2858"/>
      <c r="WM36" s="2858"/>
      <c r="WN36" s="2858"/>
      <c r="WO36" s="2858"/>
      <c r="WP36" s="2858"/>
      <c r="WQ36" s="2858"/>
      <c r="WR36" s="2858"/>
      <c r="WS36" s="2858"/>
      <c r="WT36" s="2858"/>
      <c r="WU36" s="2858"/>
      <c r="WV36" s="2858"/>
      <c r="WW36" s="2858"/>
      <c r="WX36" s="2858"/>
      <c r="WY36" s="2858"/>
      <c r="WZ36" s="2858"/>
      <c r="XA36" s="2858"/>
      <c r="XB36" s="2858"/>
      <c r="XC36" s="2858"/>
      <c r="XD36" s="2858"/>
      <c r="XE36" s="2858"/>
      <c r="XF36" s="2858"/>
      <c r="XG36" s="2858"/>
      <c r="XH36" s="2858"/>
      <c r="XI36" s="2858"/>
      <c r="XJ36" s="2858"/>
      <c r="XK36" s="2858"/>
      <c r="XL36" s="2858"/>
      <c r="XM36" s="2858"/>
      <c r="XN36" s="2858"/>
      <c r="XO36" s="2858"/>
      <c r="XP36" s="2858"/>
      <c r="XQ36" s="2858"/>
      <c r="XR36" s="2858"/>
      <c r="XS36" s="2858"/>
      <c r="XT36" s="2858"/>
      <c r="XU36" s="2858"/>
      <c r="XV36" s="2858"/>
      <c r="XW36" s="2858"/>
      <c r="XX36" s="2858"/>
      <c r="XY36" s="2858"/>
      <c r="XZ36" s="2858"/>
      <c r="YA36" s="2858"/>
      <c r="YB36" s="2858"/>
      <c r="YC36" s="2858"/>
      <c r="YD36" s="2858"/>
      <c r="YE36" s="2858"/>
      <c r="YF36" s="2858"/>
      <c r="YG36" s="2858"/>
      <c r="YH36" s="2858"/>
      <c r="YI36" s="2858"/>
      <c r="YJ36" s="2858"/>
      <c r="YK36" s="2858"/>
      <c r="YL36" s="2858"/>
      <c r="YM36" s="2858"/>
      <c r="YN36" s="2858"/>
      <c r="YO36" s="2858"/>
      <c r="YP36" s="2858"/>
      <c r="YQ36" s="2858"/>
      <c r="YR36" s="2858"/>
      <c r="YS36" s="2858"/>
      <c r="YT36" s="2858"/>
      <c r="YU36" s="2858"/>
      <c r="YV36" s="2858"/>
      <c r="YW36" s="2858"/>
      <c r="YX36" s="2858"/>
      <c r="YY36" s="2858"/>
      <c r="YZ36" s="2858"/>
      <c r="ZA36" s="2858"/>
      <c r="ZB36" s="2858"/>
      <c r="ZC36" s="2858"/>
      <c r="ZD36" s="2858"/>
      <c r="ZE36" s="2858"/>
      <c r="ZF36" s="2858"/>
      <c r="ZG36" s="2858"/>
      <c r="ZH36" s="2858"/>
      <c r="ZI36" s="2858"/>
      <c r="ZJ36" s="2858"/>
      <c r="ZK36" s="2858"/>
      <c r="ZL36" s="2858"/>
      <c r="ZM36" s="2858"/>
      <c r="ZN36" s="2858"/>
      <c r="ZO36" s="2858"/>
      <c r="ZP36" s="2858"/>
      <c r="ZQ36" s="2858"/>
      <c r="ZR36" s="2858"/>
      <c r="ZS36" s="2858"/>
      <c r="ZT36" s="2858"/>
      <c r="ZU36" s="2858"/>
      <c r="ZV36" s="2858"/>
      <c r="ZW36" s="2858"/>
      <c r="ZX36" s="2858"/>
      <c r="ZY36" s="2858"/>
      <c r="ZZ36" s="2858"/>
      <c r="AAA36" s="2858"/>
      <c r="AAB36" s="2858"/>
      <c r="AAC36" s="2858"/>
      <c r="AAD36" s="2858"/>
      <c r="AAE36" s="2858"/>
      <c r="AAF36" s="2858"/>
      <c r="AAG36" s="2858"/>
      <c r="AAH36" s="2858"/>
      <c r="AAI36" s="2858"/>
      <c r="AAJ36" s="2858"/>
      <c r="AAK36" s="2858"/>
      <c r="AAL36" s="2858"/>
      <c r="AAM36" s="2858"/>
      <c r="AAN36" s="2858"/>
      <c r="AAO36" s="2858"/>
      <c r="AAP36" s="2858"/>
      <c r="AAQ36" s="2858"/>
      <c r="AAR36" s="2858"/>
      <c r="AAS36" s="2858"/>
      <c r="AAT36" s="2858"/>
      <c r="AAU36" s="2858"/>
      <c r="AAV36" s="2858"/>
      <c r="AAW36" s="2858"/>
      <c r="AAX36" s="2858"/>
      <c r="AAY36" s="2858"/>
      <c r="AAZ36" s="2858"/>
      <c r="ABA36" s="2858"/>
      <c r="ABB36" s="2858"/>
      <c r="ABC36" s="2858"/>
      <c r="ABD36" s="2858"/>
      <c r="ABE36" s="2858"/>
      <c r="ABF36" s="2858"/>
      <c r="ABG36" s="2858"/>
      <c r="ABH36" s="2858"/>
      <c r="ABI36" s="2858"/>
      <c r="ABJ36" s="2858"/>
      <c r="ABK36" s="2858"/>
      <c r="ABL36" s="2858"/>
      <c r="ABM36" s="2858"/>
      <c r="ABN36" s="2858"/>
      <c r="ABO36" s="2858"/>
      <c r="ABP36" s="2858"/>
      <c r="ABQ36" s="2858"/>
      <c r="ABR36" s="2858"/>
      <c r="ABS36" s="2858"/>
      <c r="ABT36" s="2858"/>
      <c r="ABU36" s="2858"/>
      <c r="ABV36" s="2858"/>
      <c r="ABW36" s="2858"/>
      <c r="ABX36" s="2858"/>
      <c r="ABY36" s="2858"/>
      <c r="ABZ36" s="2858"/>
      <c r="ACA36" s="2858"/>
      <c r="ACB36" s="2858"/>
      <c r="ACC36" s="2858"/>
      <c r="ACD36" s="2858"/>
      <c r="ACE36" s="2858"/>
      <c r="ACF36" s="2858"/>
      <c r="ACG36" s="2858"/>
      <c r="ACH36" s="2858"/>
      <c r="ACI36" s="2858"/>
      <c r="ACJ36" s="2858"/>
      <c r="ACK36" s="2858"/>
      <c r="ACL36" s="2858"/>
      <c r="ACM36" s="2858"/>
      <c r="ACN36" s="2858"/>
      <c r="ACO36" s="2858"/>
      <c r="ACP36" s="2858"/>
      <c r="ACQ36" s="2858"/>
      <c r="ACR36" s="2858"/>
      <c r="ACS36" s="2858"/>
      <c r="ACT36" s="2858"/>
      <c r="ACU36" s="2858"/>
      <c r="ACV36" s="2858"/>
      <c r="ACW36" s="2858"/>
      <c r="ACX36" s="2858"/>
      <c r="ACY36" s="2858"/>
      <c r="ACZ36" s="2858"/>
      <c r="ADA36" s="2858"/>
      <c r="ADB36" s="2858"/>
      <c r="ADC36" s="2858"/>
      <c r="ADD36" s="2858"/>
      <c r="ADE36" s="2858"/>
      <c r="ADF36" s="2858"/>
      <c r="ADG36" s="2858"/>
      <c r="ADH36" s="2858"/>
      <c r="ADI36" s="2858"/>
      <c r="ADJ36" s="2858"/>
      <c r="ADK36" s="2858"/>
      <c r="ADL36" s="2858"/>
      <c r="ADM36" s="2858"/>
      <c r="ADN36" s="2858"/>
      <c r="ADO36" s="2858"/>
      <c r="ADP36" s="2858"/>
      <c r="ADQ36" s="2858"/>
      <c r="ADR36" s="2858"/>
      <c r="ADS36" s="2858"/>
      <c r="ADT36" s="2858"/>
      <c r="ADU36" s="2858"/>
      <c r="ADV36" s="2858"/>
      <c r="ADW36" s="2858"/>
      <c r="ADX36" s="2858"/>
      <c r="ADY36" s="2858"/>
      <c r="ADZ36" s="2858"/>
      <c r="AEA36" s="2858"/>
      <c r="AEB36" s="2858"/>
      <c r="AEC36" s="2858"/>
      <c r="AED36" s="2858"/>
      <c r="AEE36" s="2858"/>
      <c r="AEF36" s="2858"/>
      <c r="AEG36" s="2858"/>
      <c r="AEH36" s="2858"/>
      <c r="AEI36" s="2858"/>
      <c r="AEJ36" s="2858"/>
      <c r="AEK36" s="2858"/>
      <c r="AEL36" s="2858"/>
      <c r="AEM36" s="2858"/>
      <c r="AEN36" s="2858"/>
      <c r="AEO36" s="2858"/>
      <c r="AEP36" s="2858"/>
      <c r="AEQ36" s="2858"/>
      <c r="AER36" s="2858"/>
      <c r="AES36" s="2858"/>
      <c r="AET36" s="2858"/>
      <c r="AEU36" s="2858"/>
      <c r="AEV36" s="2858"/>
      <c r="AEW36" s="2858"/>
      <c r="AEX36" s="2858"/>
      <c r="AEY36" s="2858"/>
      <c r="AEZ36" s="2858"/>
      <c r="AFA36" s="2858"/>
      <c r="AFB36" s="2858"/>
      <c r="AFC36" s="2858"/>
      <c r="AFD36" s="2858"/>
      <c r="AFE36" s="2858"/>
      <c r="AFF36" s="2858"/>
      <c r="AFG36" s="2858"/>
      <c r="AFH36" s="2858"/>
      <c r="AFI36" s="2858"/>
      <c r="AFJ36" s="2858"/>
      <c r="AFK36" s="2858"/>
      <c r="AFL36" s="2858"/>
      <c r="AFM36" s="2858"/>
      <c r="AFN36" s="2858"/>
      <c r="AFO36" s="2858"/>
      <c r="AFP36" s="2858"/>
      <c r="AFQ36" s="2858"/>
      <c r="AFR36" s="2858"/>
      <c r="AFS36" s="2858"/>
      <c r="AFT36" s="2858"/>
      <c r="AFU36" s="2858"/>
      <c r="AFV36" s="2858"/>
      <c r="AFW36" s="2858"/>
      <c r="AFX36" s="2858"/>
      <c r="AFY36" s="2858"/>
      <c r="AFZ36" s="2858"/>
      <c r="AGA36" s="2858"/>
      <c r="AGB36" s="2858"/>
      <c r="AGC36" s="2858"/>
      <c r="AGD36" s="2858"/>
      <c r="AGE36" s="2858"/>
      <c r="AGF36" s="2858"/>
      <c r="AGG36" s="2858"/>
      <c r="AGH36" s="2858"/>
      <c r="AGI36" s="2858"/>
      <c r="AGJ36" s="2858"/>
      <c r="AGK36" s="2858"/>
      <c r="AGL36" s="2858"/>
      <c r="AGM36" s="2858"/>
      <c r="AGN36" s="2858"/>
      <c r="AGO36" s="2858"/>
      <c r="AGP36" s="2858"/>
      <c r="AGQ36" s="2858"/>
      <c r="AGR36" s="2858"/>
      <c r="AGS36" s="2858"/>
      <c r="AGT36" s="2858"/>
      <c r="AGU36" s="2858"/>
      <c r="AGV36" s="2858"/>
      <c r="AGW36" s="2858"/>
      <c r="AGX36" s="2858"/>
      <c r="AGY36" s="2858"/>
      <c r="AGZ36" s="2858"/>
      <c r="AHA36" s="2858"/>
      <c r="AHB36" s="2858"/>
      <c r="AHC36" s="2858"/>
      <c r="AHD36" s="2858"/>
      <c r="AHE36" s="2858"/>
      <c r="AHF36" s="2858"/>
      <c r="AHG36" s="2858"/>
      <c r="AHH36" s="2858"/>
      <c r="AHI36" s="2858"/>
      <c r="AHJ36" s="2858"/>
      <c r="AHK36" s="2858"/>
      <c r="AHL36" s="2858"/>
      <c r="AHM36" s="2858"/>
      <c r="AHN36" s="2858"/>
      <c r="AHO36" s="2858"/>
      <c r="AHP36" s="2858"/>
      <c r="AHQ36" s="2858"/>
      <c r="AHR36" s="2858"/>
      <c r="AHS36" s="2858"/>
      <c r="AHT36" s="2858"/>
      <c r="AHU36" s="2858"/>
      <c r="AHV36" s="2858"/>
      <c r="AHW36" s="2858"/>
      <c r="AHX36" s="2858"/>
      <c r="AHY36" s="2858"/>
      <c r="AHZ36" s="2858"/>
      <c r="AIA36" s="2858"/>
      <c r="AIB36" s="2858"/>
      <c r="AIC36" s="2858"/>
      <c r="AID36" s="2858"/>
      <c r="AIE36" s="2858"/>
      <c r="AIF36" s="2858"/>
      <c r="AIG36" s="2858"/>
      <c r="AIH36" s="2858"/>
      <c r="AII36" s="2858"/>
      <c r="AIJ36" s="2858"/>
      <c r="AIK36" s="2858"/>
      <c r="AIL36" s="2858"/>
      <c r="AIM36" s="2858"/>
      <c r="AIN36" s="2858"/>
      <c r="AIO36" s="2858"/>
      <c r="AIP36" s="2858"/>
      <c r="AIQ36" s="2858"/>
      <c r="AIR36" s="2858"/>
      <c r="AIS36" s="2858"/>
      <c r="AIT36" s="2858"/>
      <c r="AIU36" s="2858"/>
      <c r="AIV36" s="2858"/>
      <c r="AIW36" s="2858"/>
      <c r="AIX36" s="2858"/>
      <c r="AIY36" s="2858"/>
      <c r="AIZ36" s="2858"/>
      <c r="AJA36" s="2858"/>
      <c r="AJB36" s="2858"/>
      <c r="AJC36" s="2858"/>
      <c r="AJD36" s="2858"/>
      <c r="AJE36" s="2858"/>
      <c r="AJF36" s="2858"/>
      <c r="AJG36" s="2858"/>
      <c r="AJH36" s="2858"/>
      <c r="AJI36" s="2858"/>
      <c r="AJJ36" s="2858"/>
      <c r="AJK36" s="2858"/>
      <c r="AJL36" s="2858"/>
      <c r="AJM36" s="2858"/>
      <c r="AJN36" s="2858"/>
      <c r="AJO36" s="2858"/>
      <c r="AJP36" s="2858"/>
      <c r="AJQ36" s="2858"/>
      <c r="AJR36" s="2858"/>
      <c r="AJS36" s="2858"/>
      <c r="AJT36" s="2858"/>
      <c r="AJU36" s="2858"/>
      <c r="AJV36" s="2858"/>
      <c r="AJW36" s="2858"/>
      <c r="AJX36" s="2858"/>
      <c r="AJY36" s="2858"/>
      <c r="AJZ36" s="2858"/>
      <c r="AKA36" s="2858"/>
      <c r="AKB36" s="2858"/>
      <c r="AKC36" s="2858"/>
      <c r="AKD36" s="2858"/>
      <c r="AKE36" s="2858"/>
      <c r="AKF36" s="2858"/>
      <c r="AKG36" s="2858"/>
      <c r="AKH36" s="2858"/>
      <c r="AKI36" s="2858"/>
      <c r="AKJ36" s="2858"/>
      <c r="AKK36" s="2858"/>
      <c r="AKL36" s="2858"/>
      <c r="AKM36" s="2858"/>
      <c r="AKN36" s="2858"/>
      <c r="AKO36" s="2858"/>
      <c r="AKP36" s="2858"/>
      <c r="AKQ36" s="2858"/>
      <c r="AKR36" s="2858"/>
      <c r="AKS36" s="2858"/>
      <c r="AKT36" s="2858"/>
      <c r="AKU36" s="2858"/>
      <c r="AKV36" s="2858"/>
      <c r="AKW36" s="2858"/>
      <c r="AKX36" s="2858"/>
      <c r="AKY36" s="2858"/>
      <c r="AKZ36" s="2858"/>
      <c r="ALA36" s="2858"/>
      <c r="ALB36" s="2858"/>
      <c r="ALC36" s="2858"/>
      <c r="ALD36" s="2858"/>
      <c r="ALE36" s="2858"/>
      <c r="ALF36" s="2858"/>
      <c r="ALG36" s="2858"/>
      <c r="ALH36" s="2858"/>
      <c r="ALI36" s="2858"/>
      <c r="ALJ36" s="2858"/>
      <c r="ALK36" s="2858"/>
      <c r="ALL36" s="2858"/>
      <c r="ALM36" s="2858"/>
      <c r="ALN36" s="2858"/>
      <c r="ALO36" s="2858"/>
      <c r="ALP36" s="2858"/>
      <c r="ALQ36" s="2858"/>
      <c r="ALR36" s="2858"/>
      <c r="ALS36" s="2858"/>
      <c r="ALT36" s="2858"/>
      <c r="ALU36" s="2858"/>
      <c r="ALV36" s="2858"/>
      <c r="ALW36" s="2858"/>
      <c r="ALX36" s="2858"/>
      <c r="ALY36" s="2858"/>
      <c r="ALZ36" s="2858"/>
      <c r="AMA36" s="2858"/>
      <c r="AMB36" s="2858"/>
      <c r="AMC36" s="2858"/>
      <c r="AMD36" s="2858"/>
      <c r="AME36" s="2858"/>
      <c r="AMF36" s="2858"/>
      <c r="AMG36" s="2858"/>
      <c r="AMH36" s="2858"/>
      <c r="AMI36" s="2858"/>
      <c r="AMJ36" s="2858"/>
      <c r="AMK36" s="2858"/>
      <c r="AML36" s="2858"/>
      <c r="AMM36" s="2858"/>
      <c r="AMN36" s="2858"/>
      <c r="AMO36" s="2858"/>
      <c r="AMP36" s="2858"/>
      <c r="AMQ36" s="2858"/>
      <c r="AMR36" s="2858"/>
      <c r="AMS36" s="2858"/>
      <c r="AMT36" s="2858"/>
      <c r="AMU36" s="2858"/>
      <c r="AMV36" s="2858"/>
      <c r="AMW36" s="2858"/>
      <c r="AMX36" s="2858"/>
      <c r="AMY36" s="2858"/>
      <c r="AMZ36" s="2858"/>
      <c r="ANA36" s="2858"/>
      <c r="ANB36" s="2858"/>
      <c r="ANC36" s="2858"/>
      <c r="AND36" s="2858"/>
      <c r="ANE36" s="2858"/>
      <c r="ANF36" s="2858"/>
      <c r="ANG36" s="2858"/>
      <c r="ANH36" s="2858"/>
      <c r="ANI36" s="2858"/>
      <c r="ANJ36" s="2858"/>
      <c r="ANK36" s="2858"/>
      <c r="ANL36" s="2858"/>
      <c r="ANM36" s="2858"/>
      <c r="ANN36" s="2858"/>
      <c r="ANO36" s="2858"/>
      <c r="ANP36" s="2858"/>
      <c r="ANQ36" s="2858"/>
      <c r="ANR36" s="2858"/>
      <c r="ANS36" s="2858"/>
      <c r="ANT36" s="2858"/>
      <c r="ANU36" s="2858"/>
      <c r="ANV36" s="2858"/>
      <c r="ANW36" s="2858"/>
      <c r="ANX36" s="2858"/>
      <c r="ANY36" s="2858"/>
      <c r="ANZ36" s="2858"/>
      <c r="AOA36" s="2858"/>
      <c r="AOB36" s="2858"/>
      <c r="AOC36" s="2858"/>
      <c r="AOD36" s="2858"/>
      <c r="AOE36" s="2858"/>
      <c r="AOF36" s="2858"/>
      <c r="AOG36" s="2858"/>
      <c r="AOH36" s="2858"/>
      <c r="AOI36" s="2858"/>
      <c r="AOJ36" s="2858"/>
      <c r="AOK36" s="2858"/>
      <c r="AOL36" s="2858"/>
      <c r="AOM36" s="2858"/>
      <c r="AON36" s="2858"/>
      <c r="AOO36" s="2858"/>
      <c r="AOP36" s="2858"/>
      <c r="AOQ36" s="2858"/>
      <c r="AOR36" s="2858"/>
      <c r="AOS36" s="2858"/>
      <c r="AOT36" s="2858"/>
      <c r="AOU36" s="2858"/>
      <c r="AOV36" s="2858"/>
      <c r="AOW36" s="2858"/>
      <c r="AOX36" s="2858"/>
      <c r="AOY36" s="2858"/>
      <c r="AOZ36" s="2858"/>
      <c r="APA36" s="2858"/>
      <c r="APB36" s="2858"/>
      <c r="APC36" s="2858"/>
      <c r="APD36" s="2858"/>
      <c r="APE36" s="2858"/>
      <c r="APF36" s="2858"/>
      <c r="APG36" s="2858"/>
      <c r="APH36" s="2858"/>
      <c r="API36" s="2858"/>
      <c r="APJ36" s="2858"/>
      <c r="APK36" s="2858"/>
      <c r="APL36" s="2858"/>
      <c r="APM36" s="2858"/>
      <c r="APN36" s="2858"/>
      <c r="APO36" s="2858"/>
      <c r="APP36" s="2858"/>
      <c r="APQ36" s="2858"/>
      <c r="APR36" s="2858"/>
      <c r="APS36" s="2858"/>
      <c r="APT36" s="2858"/>
      <c r="APU36" s="2858"/>
      <c r="APV36" s="2858"/>
      <c r="APW36" s="2858"/>
      <c r="APX36" s="2858"/>
      <c r="APY36" s="2858"/>
      <c r="APZ36" s="2858"/>
      <c r="AQA36" s="2858"/>
      <c r="AQB36" s="2858"/>
      <c r="AQC36" s="2858"/>
      <c r="AQD36" s="2858"/>
      <c r="AQE36" s="2858"/>
      <c r="AQF36" s="2858"/>
      <c r="AQG36" s="2858"/>
      <c r="AQH36" s="2858"/>
      <c r="AQI36" s="2858"/>
      <c r="AQJ36" s="2858"/>
      <c r="AQK36" s="2858"/>
      <c r="AQL36" s="2858"/>
      <c r="AQM36" s="2858"/>
      <c r="AQN36" s="2858"/>
      <c r="AQO36" s="2858"/>
      <c r="AQP36" s="2858"/>
      <c r="AQQ36" s="2858"/>
      <c r="AQR36" s="2858"/>
      <c r="AQS36" s="2858"/>
      <c r="AQT36" s="2858"/>
      <c r="AQU36" s="2858"/>
      <c r="AQV36" s="2858"/>
      <c r="AQW36" s="2858"/>
      <c r="AQX36" s="2858"/>
      <c r="AQY36" s="2858"/>
      <c r="AQZ36" s="2858"/>
      <c r="ARA36" s="2858"/>
      <c r="ARB36" s="2858"/>
      <c r="ARC36" s="2858"/>
      <c r="ARD36" s="2858"/>
      <c r="ARE36" s="2858"/>
      <c r="ARF36" s="2858"/>
      <c r="ARG36" s="2858"/>
      <c r="ARH36" s="2858"/>
      <c r="ARI36" s="2858"/>
      <c r="ARJ36" s="2858"/>
      <c r="ARK36" s="2858"/>
      <c r="ARL36" s="2858"/>
      <c r="ARM36" s="2858"/>
      <c r="ARN36" s="2858"/>
      <c r="ARO36" s="2858"/>
      <c r="ARP36" s="2858"/>
      <c r="ARQ36" s="2858"/>
      <c r="ARR36" s="2858"/>
      <c r="ARS36" s="2858"/>
      <c r="ART36" s="2858"/>
      <c r="ARU36" s="2858"/>
      <c r="ARV36" s="2858"/>
      <c r="ARW36" s="2858"/>
      <c r="ARX36" s="2858"/>
      <c r="ARY36" s="2858"/>
      <c r="ARZ36" s="2858"/>
      <c r="ASA36" s="2858"/>
      <c r="ASB36" s="2858"/>
      <c r="ASC36" s="2858"/>
      <c r="ASD36" s="2858"/>
      <c r="ASE36" s="2858"/>
      <c r="ASF36" s="2858"/>
      <c r="ASG36" s="2858"/>
      <c r="ASH36" s="2858"/>
      <c r="ASI36" s="2858"/>
      <c r="ASJ36" s="2858"/>
      <c r="ASK36" s="2858"/>
      <c r="ASL36" s="2858"/>
      <c r="ASM36" s="2858"/>
      <c r="ASN36" s="2858"/>
      <c r="ASO36" s="2858"/>
      <c r="ASP36" s="2858"/>
      <c r="ASQ36" s="2858"/>
      <c r="ASR36" s="2858"/>
      <c r="ASS36" s="2858"/>
      <c r="AST36" s="2858"/>
      <c r="ASU36" s="2858"/>
      <c r="ASV36" s="2858"/>
      <c r="ASW36" s="2858"/>
      <c r="ASX36" s="2858"/>
      <c r="ASY36" s="2858"/>
      <c r="ASZ36" s="2858"/>
      <c r="ATA36" s="2858"/>
      <c r="ATB36" s="2858"/>
      <c r="ATC36" s="2858"/>
      <c r="ATD36" s="2858"/>
      <c r="ATE36" s="2858"/>
      <c r="ATF36" s="2858"/>
      <c r="ATG36" s="2858"/>
      <c r="ATH36" s="2858"/>
      <c r="ATI36" s="2858"/>
      <c r="ATJ36" s="2858"/>
      <c r="ATK36" s="2858"/>
      <c r="ATL36" s="2858"/>
      <c r="ATM36" s="2858"/>
      <c r="ATN36" s="2858"/>
      <c r="ATO36" s="2858"/>
      <c r="ATP36" s="2858"/>
      <c r="ATQ36" s="2858"/>
      <c r="ATR36" s="2858"/>
      <c r="ATS36" s="2858"/>
      <c r="ATT36" s="2858"/>
      <c r="ATU36" s="2858"/>
      <c r="ATV36" s="2858"/>
      <c r="ATW36" s="2858"/>
      <c r="ATX36" s="2858"/>
      <c r="ATY36" s="2858"/>
      <c r="ATZ36" s="2858"/>
      <c r="AUA36" s="2858"/>
      <c r="AUB36" s="2858"/>
      <c r="AUC36" s="2858"/>
      <c r="AUD36" s="2858"/>
      <c r="AUE36" s="2858"/>
      <c r="AUF36" s="2858"/>
      <c r="AUG36" s="2858"/>
      <c r="AUH36" s="2858"/>
      <c r="AUI36" s="2858"/>
      <c r="AUJ36" s="2858"/>
      <c r="AUK36" s="2858"/>
      <c r="AUL36" s="2858"/>
      <c r="AUM36" s="2858"/>
      <c r="AUN36" s="2858"/>
      <c r="AUO36" s="2858"/>
      <c r="AUP36" s="2858"/>
      <c r="AUQ36" s="2858"/>
      <c r="AUR36" s="2858"/>
      <c r="AUS36" s="2858"/>
      <c r="AUT36" s="2858"/>
      <c r="AUU36" s="2858"/>
      <c r="AUV36" s="2858"/>
      <c r="AUW36" s="2858"/>
      <c r="AUX36" s="2858"/>
      <c r="AUY36" s="2858"/>
      <c r="AUZ36" s="2858"/>
      <c r="AVA36" s="2858"/>
      <c r="AVB36" s="2858"/>
      <c r="AVC36" s="2858"/>
      <c r="AVD36" s="2858"/>
      <c r="AVE36" s="2858"/>
      <c r="AVF36" s="2858"/>
      <c r="AVG36" s="2858"/>
      <c r="AVH36" s="2858"/>
      <c r="AVI36" s="2858"/>
      <c r="AVJ36" s="2858"/>
      <c r="AVK36" s="2858"/>
      <c r="AVL36" s="2858"/>
      <c r="AVM36" s="2858"/>
      <c r="AVN36" s="2858"/>
      <c r="AVO36" s="2858"/>
      <c r="AVP36" s="2858"/>
      <c r="AVQ36" s="2858"/>
      <c r="AVR36" s="2858"/>
      <c r="AVS36" s="2858"/>
      <c r="AVT36" s="2858"/>
      <c r="AVU36" s="2858"/>
      <c r="AVV36" s="2858"/>
      <c r="AVW36" s="2858"/>
      <c r="AVX36" s="2858"/>
      <c r="AVY36" s="2858"/>
      <c r="AVZ36" s="2858"/>
      <c r="AWA36" s="2858"/>
      <c r="AWB36" s="2858"/>
      <c r="AWC36" s="2858"/>
      <c r="AWD36" s="2858"/>
      <c r="AWE36" s="2858"/>
      <c r="AWF36" s="2858"/>
      <c r="AWG36" s="2858"/>
      <c r="AWH36" s="2858"/>
      <c r="AWI36" s="2858"/>
      <c r="AWJ36" s="2858"/>
      <c r="AWK36" s="2858"/>
      <c r="AWL36" s="2858"/>
      <c r="AWM36" s="2858"/>
      <c r="AWN36" s="2858"/>
      <c r="AWO36" s="2858"/>
      <c r="AWP36" s="2858"/>
      <c r="AWQ36" s="2858"/>
      <c r="AWR36" s="2858"/>
      <c r="AWS36" s="2858"/>
      <c r="AWT36" s="2858"/>
      <c r="AWU36" s="2858"/>
      <c r="AWV36" s="2858"/>
      <c r="AWW36" s="2858"/>
      <c r="AWX36" s="2858"/>
      <c r="AWY36" s="2858"/>
      <c r="AWZ36" s="2858"/>
      <c r="AXA36" s="2858"/>
      <c r="AXB36" s="2858"/>
      <c r="AXC36" s="2858"/>
      <c r="AXD36" s="2858"/>
      <c r="AXE36" s="2858"/>
      <c r="AXF36" s="2858"/>
      <c r="AXG36" s="2858"/>
      <c r="AXH36" s="2858"/>
      <c r="AXI36" s="2858"/>
      <c r="AXJ36" s="2858"/>
      <c r="AXK36" s="2858"/>
      <c r="AXL36" s="2858"/>
      <c r="AXM36" s="2858"/>
      <c r="AXN36" s="2858"/>
      <c r="AXO36" s="2858"/>
      <c r="AXP36" s="2858"/>
      <c r="AXQ36" s="2858"/>
      <c r="AXR36" s="2858"/>
      <c r="AXS36" s="2858"/>
      <c r="AXT36" s="2858"/>
      <c r="AXU36" s="2858"/>
      <c r="AXV36" s="2858"/>
      <c r="AXW36" s="2858"/>
      <c r="AXX36" s="2858"/>
      <c r="AXY36" s="2858"/>
      <c r="AXZ36" s="2858"/>
      <c r="AYA36" s="2858"/>
      <c r="AYB36" s="2858"/>
      <c r="AYC36" s="2858"/>
      <c r="AYD36" s="2858"/>
      <c r="AYE36" s="2858"/>
      <c r="AYF36" s="2858"/>
      <c r="AYG36" s="2858"/>
      <c r="AYH36" s="2858"/>
      <c r="AYI36" s="2858"/>
      <c r="AYJ36" s="2858"/>
      <c r="AYK36" s="2858"/>
      <c r="AYL36" s="2858"/>
      <c r="AYM36" s="2858"/>
      <c r="AYN36" s="2858"/>
      <c r="AYO36" s="2858"/>
      <c r="AYP36" s="2858"/>
      <c r="AYQ36" s="2858"/>
      <c r="AYR36" s="2858"/>
      <c r="AYS36" s="2858"/>
      <c r="AYT36" s="2858"/>
      <c r="AYU36" s="2858"/>
      <c r="AYV36" s="2858"/>
      <c r="AYW36" s="2858"/>
      <c r="AYX36" s="2858"/>
      <c r="AYY36" s="2858"/>
      <c r="AYZ36" s="2858"/>
      <c r="AZA36" s="2858"/>
      <c r="AZB36" s="2858"/>
      <c r="AZC36" s="2858"/>
      <c r="AZD36" s="2858"/>
      <c r="AZE36" s="2858"/>
      <c r="AZF36" s="2858"/>
      <c r="AZG36" s="2858"/>
      <c r="AZH36" s="2858"/>
      <c r="AZI36" s="2858"/>
      <c r="AZJ36" s="2858"/>
      <c r="AZK36" s="2858"/>
      <c r="AZL36" s="2858"/>
      <c r="AZM36" s="2858"/>
      <c r="AZN36" s="2858"/>
      <c r="AZO36" s="2858"/>
      <c r="AZP36" s="2858"/>
      <c r="AZQ36" s="2858"/>
      <c r="AZR36" s="2858"/>
      <c r="AZS36" s="2858"/>
      <c r="AZT36" s="2858"/>
      <c r="AZU36" s="2858"/>
      <c r="AZV36" s="2858"/>
      <c r="AZW36" s="2858"/>
      <c r="AZX36" s="2858"/>
      <c r="AZY36" s="2858"/>
      <c r="AZZ36" s="2858"/>
      <c r="BAA36" s="2858"/>
      <c r="BAB36" s="2858"/>
      <c r="BAC36" s="2858"/>
      <c r="BAD36" s="2858"/>
      <c r="BAE36" s="2858"/>
      <c r="BAF36" s="2858"/>
      <c r="BAG36" s="2858"/>
      <c r="BAH36" s="2858"/>
      <c r="BAI36" s="2858"/>
      <c r="BAJ36" s="2858"/>
      <c r="BAK36" s="2858"/>
      <c r="BAL36" s="2858"/>
      <c r="BAM36" s="2858"/>
      <c r="BAN36" s="2858"/>
      <c r="BAO36" s="2858"/>
      <c r="BAP36" s="2858"/>
      <c r="BAQ36" s="2858"/>
      <c r="BAR36" s="2858"/>
      <c r="BAS36" s="2858"/>
      <c r="BAT36" s="2858"/>
      <c r="BAU36" s="2858"/>
      <c r="BAV36" s="2858"/>
      <c r="BAW36" s="2858"/>
      <c r="BAX36" s="2858"/>
      <c r="BAY36" s="2858"/>
      <c r="BAZ36" s="2858"/>
      <c r="BBA36" s="2858"/>
      <c r="BBB36" s="2858"/>
      <c r="BBC36" s="2858"/>
      <c r="BBD36" s="2858"/>
      <c r="BBE36" s="2858"/>
      <c r="BBF36" s="2858"/>
      <c r="BBG36" s="2858"/>
      <c r="BBH36" s="2858"/>
      <c r="BBI36" s="2858"/>
      <c r="BBJ36" s="2858"/>
      <c r="BBK36" s="2858"/>
      <c r="BBL36" s="2858"/>
      <c r="BBM36" s="2858"/>
      <c r="BBN36" s="2858"/>
      <c r="BBO36" s="2858"/>
      <c r="BBP36" s="2858"/>
      <c r="BBQ36" s="2858"/>
      <c r="BBR36" s="2858"/>
      <c r="BBS36" s="2858"/>
      <c r="BBT36" s="2858"/>
      <c r="BBU36" s="2858"/>
      <c r="BBV36" s="2858"/>
      <c r="BBW36" s="2858"/>
      <c r="BBX36" s="2858"/>
      <c r="BBY36" s="2858"/>
      <c r="BBZ36" s="2858"/>
      <c r="BCA36" s="2858"/>
      <c r="BCB36" s="2858"/>
      <c r="BCC36" s="2858"/>
      <c r="BCD36" s="2858"/>
      <c r="BCE36" s="2858"/>
      <c r="BCF36" s="2858"/>
      <c r="BCG36" s="2858"/>
      <c r="BCH36" s="2858"/>
      <c r="BCI36" s="2858"/>
      <c r="BCJ36" s="2858"/>
      <c r="BCK36" s="2858"/>
      <c r="BCL36" s="2858"/>
      <c r="BCM36" s="2858"/>
      <c r="BCN36" s="2858"/>
      <c r="BCO36" s="2858"/>
      <c r="BCP36" s="2858"/>
      <c r="BCQ36" s="2858"/>
      <c r="BCR36" s="2858"/>
      <c r="BCS36" s="2858"/>
      <c r="BCT36" s="2858"/>
      <c r="BCU36" s="2858"/>
      <c r="BCV36" s="2858"/>
      <c r="BCW36" s="2858"/>
      <c r="BCX36" s="2858"/>
      <c r="BCY36" s="2858"/>
      <c r="BCZ36" s="2858"/>
      <c r="BDA36" s="2858"/>
      <c r="BDB36" s="2858"/>
      <c r="BDC36" s="2858"/>
      <c r="BDD36" s="2858"/>
      <c r="BDE36" s="2858"/>
      <c r="BDF36" s="2858"/>
      <c r="BDG36" s="2858"/>
      <c r="BDH36" s="2858"/>
      <c r="BDI36" s="2858"/>
      <c r="BDJ36" s="2858"/>
      <c r="BDK36" s="2858"/>
      <c r="BDL36" s="2858"/>
      <c r="BDM36" s="2858"/>
      <c r="BDN36" s="2858"/>
      <c r="BDO36" s="2858"/>
      <c r="BDP36" s="2858"/>
      <c r="BDQ36" s="2858"/>
      <c r="BDR36" s="2858"/>
      <c r="BDS36" s="2858"/>
      <c r="BDT36" s="2858"/>
      <c r="BDU36" s="2858"/>
      <c r="BDV36" s="2858"/>
      <c r="BDW36" s="2858"/>
      <c r="BDX36" s="2858"/>
      <c r="BDY36" s="2858"/>
      <c r="BDZ36" s="2858"/>
      <c r="BEA36" s="2858"/>
      <c r="BEB36" s="2858"/>
      <c r="BEC36" s="2858"/>
      <c r="BED36" s="2858"/>
      <c r="BEE36" s="2858"/>
      <c r="BEF36" s="2858"/>
      <c r="BEG36" s="2858"/>
      <c r="BEH36" s="2858"/>
      <c r="BEI36" s="2858"/>
      <c r="BEJ36" s="2858"/>
      <c r="BEK36" s="2858"/>
      <c r="BEL36" s="2858"/>
      <c r="BEM36" s="2858"/>
      <c r="BEN36" s="2858"/>
      <c r="BEO36" s="2858"/>
      <c r="BEP36" s="2858"/>
      <c r="BEQ36" s="2858"/>
      <c r="BER36" s="2858"/>
      <c r="BES36" s="2858"/>
      <c r="BET36" s="2858"/>
      <c r="BEU36" s="2858"/>
      <c r="BEV36" s="2858"/>
      <c r="BEW36" s="2858"/>
      <c r="BEX36" s="2858"/>
      <c r="BEY36" s="2858"/>
      <c r="BEZ36" s="2858"/>
      <c r="BFA36" s="2858"/>
      <c r="BFB36" s="2858"/>
      <c r="BFC36" s="2858"/>
      <c r="BFD36" s="2858"/>
      <c r="BFE36" s="2858"/>
      <c r="BFF36" s="2858"/>
      <c r="BFG36" s="2858"/>
      <c r="BFH36" s="2858"/>
      <c r="BFI36" s="2858"/>
      <c r="BFJ36" s="2858"/>
      <c r="BFK36" s="2858"/>
      <c r="BFL36" s="2858"/>
      <c r="BFM36" s="2858"/>
      <c r="BFN36" s="2858"/>
      <c r="BFO36" s="2858"/>
      <c r="BFP36" s="2858"/>
      <c r="BFQ36" s="2858"/>
      <c r="BFR36" s="2858"/>
      <c r="BFS36" s="2858"/>
      <c r="BFT36" s="2858"/>
      <c r="BFU36" s="2858"/>
      <c r="BFV36" s="2858"/>
      <c r="BFW36" s="2858"/>
      <c r="BFX36" s="2858"/>
      <c r="BFY36" s="2858"/>
      <c r="BFZ36" s="2858"/>
      <c r="BGA36" s="2858"/>
      <c r="BGB36" s="2858"/>
      <c r="BGC36" s="2858"/>
      <c r="BGD36" s="2858"/>
      <c r="BGE36" s="2858"/>
      <c r="BGF36" s="2858"/>
      <c r="BGG36" s="2858"/>
      <c r="BGH36" s="2858"/>
      <c r="BGI36" s="2858"/>
      <c r="BGJ36" s="2858"/>
      <c r="BGK36" s="2858"/>
      <c r="BGL36" s="2858"/>
      <c r="BGM36" s="2858"/>
      <c r="BGN36" s="2858"/>
      <c r="BGO36" s="2858"/>
      <c r="BGP36" s="2858"/>
      <c r="BGQ36" s="2858"/>
      <c r="BGR36" s="2858"/>
      <c r="BGS36" s="2858"/>
      <c r="BGT36" s="2858"/>
      <c r="BGU36" s="2858"/>
      <c r="BGV36" s="2858"/>
      <c r="BGW36" s="2858"/>
      <c r="BGX36" s="2858"/>
      <c r="BGY36" s="2858"/>
      <c r="BGZ36" s="2858"/>
      <c r="BHA36" s="2858"/>
      <c r="BHB36" s="2858"/>
      <c r="BHC36" s="2858"/>
      <c r="BHD36" s="2858"/>
      <c r="BHE36" s="2858"/>
      <c r="BHF36" s="2858"/>
      <c r="BHG36" s="2858"/>
      <c r="BHH36" s="2858"/>
      <c r="BHI36" s="2858"/>
      <c r="BHJ36" s="2858"/>
      <c r="BHK36" s="2858"/>
      <c r="BHL36" s="2858"/>
      <c r="BHM36" s="2858"/>
      <c r="BHN36" s="2858"/>
      <c r="BHO36" s="2858"/>
      <c r="BHP36" s="2858"/>
      <c r="BHQ36" s="2858"/>
      <c r="BHR36" s="2858"/>
      <c r="BHS36" s="2858"/>
      <c r="BHT36" s="2858"/>
      <c r="BHU36" s="2858"/>
      <c r="BHV36" s="2858"/>
      <c r="BHW36" s="2858"/>
      <c r="BHX36" s="2858"/>
      <c r="BHY36" s="2858"/>
      <c r="BHZ36" s="2858"/>
      <c r="BIA36" s="2858"/>
      <c r="BIB36" s="2858"/>
      <c r="BIC36" s="2858"/>
      <c r="BID36" s="2858"/>
      <c r="BIE36" s="2858"/>
      <c r="BIF36" s="2858"/>
      <c r="BIG36" s="2858"/>
      <c r="BIH36" s="2858"/>
      <c r="BII36" s="2858"/>
      <c r="BIJ36" s="2858"/>
      <c r="BIK36" s="2858"/>
      <c r="BIL36" s="2858"/>
      <c r="BIM36" s="2858"/>
      <c r="BIN36" s="2858"/>
      <c r="BIO36" s="2858"/>
      <c r="BIP36" s="2858"/>
      <c r="BIQ36" s="2858"/>
      <c r="BIR36" s="2858"/>
      <c r="BIS36" s="2858"/>
      <c r="BIT36" s="2858"/>
      <c r="BIU36" s="2858"/>
      <c r="BIV36" s="2858"/>
      <c r="BIW36" s="2858"/>
      <c r="BIX36" s="2858"/>
      <c r="BIY36" s="2858"/>
      <c r="BIZ36" s="2858"/>
      <c r="BJA36" s="2858"/>
      <c r="BJB36" s="2858"/>
      <c r="BJC36" s="2858"/>
      <c r="BJD36" s="2858"/>
      <c r="BJE36" s="2858"/>
      <c r="BJF36" s="2858"/>
      <c r="BJG36" s="2858"/>
      <c r="BJH36" s="2858"/>
      <c r="BJI36" s="2858"/>
      <c r="BJJ36" s="2858"/>
      <c r="BJK36" s="2858"/>
      <c r="BJL36" s="2858"/>
      <c r="BJM36" s="2858"/>
      <c r="BJN36" s="2858"/>
      <c r="BJO36" s="2858"/>
      <c r="BJP36" s="2858"/>
      <c r="BJQ36" s="2858"/>
      <c r="BJR36" s="2858"/>
      <c r="BJS36" s="2858"/>
      <c r="BJT36" s="2858"/>
      <c r="BJU36" s="2858"/>
      <c r="BJV36" s="2858"/>
      <c r="BJW36" s="2858"/>
      <c r="BJX36" s="2858"/>
      <c r="BJY36" s="2858"/>
      <c r="BJZ36" s="2858"/>
      <c r="BKA36" s="2858"/>
      <c r="BKB36" s="2858"/>
      <c r="BKC36" s="2858"/>
      <c r="BKD36" s="2858"/>
      <c r="BKE36" s="2858"/>
      <c r="BKF36" s="2858"/>
      <c r="BKG36" s="2858"/>
      <c r="BKH36" s="2858"/>
      <c r="BKI36" s="2858"/>
      <c r="BKJ36" s="2858"/>
      <c r="BKK36" s="2858"/>
      <c r="BKL36" s="2858"/>
      <c r="BKM36" s="2858"/>
      <c r="BKN36" s="2858"/>
      <c r="BKO36" s="2858"/>
      <c r="BKP36" s="2858"/>
      <c r="BKQ36" s="2858"/>
      <c r="BKR36" s="2858"/>
      <c r="BKS36" s="2858"/>
      <c r="BKT36" s="2858"/>
      <c r="BKU36" s="2858"/>
      <c r="BKV36" s="2858"/>
      <c r="BKW36" s="2858"/>
      <c r="BKX36" s="2858"/>
      <c r="BKY36" s="2858"/>
      <c r="BKZ36" s="2858"/>
      <c r="BLA36" s="2858"/>
      <c r="BLB36" s="2858"/>
      <c r="BLC36" s="2858"/>
      <c r="BLD36" s="2858"/>
      <c r="BLE36" s="2858"/>
      <c r="BLF36" s="2858"/>
      <c r="BLG36" s="2858"/>
      <c r="BLH36" s="2858"/>
      <c r="BLI36" s="2858"/>
      <c r="BLJ36" s="2858"/>
      <c r="BLK36" s="2858"/>
      <c r="BLL36" s="2858"/>
      <c r="BLM36" s="2858"/>
      <c r="BLN36" s="2858"/>
      <c r="BLO36" s="2858"/>
      <c r="BLP36" s="2858"/>
      <c r="BLQ36" s="2858"/>
      <c r="BLR36" s="2858"/>
      <c r="BLS36" s="2858"/>
      <c r="BLT36" s="2858"/>
      <c r="BLU36" s="2858"/>
      <c r="BLV36" s="2858"/>
      <c r="BLW36" s="2858"/>
      <c r="BLX36" s="2858"/>
      <c r="BLY36" s="2858"/>
      <c r="BLZ36" s="2858"/>
      <c r="BMA36" s="2858"/>
      <c r="BMB36" s="2858"/>
      <c r="BMC36" s="2858"/>
      <c r="BMD36" s="2858"/>
      <c r="BME36" s="2858"/>
      <c r="BMF36" s="2858"/>
      <c r="BMG36" s="2858"/>
      <c r="BMH36" s="2858"/>
      <c r="BMI36" s="2858"/>
      <c r="BMJ36" s="2858"/>
      <c r="BMK36" s="2858"/>
      <c r="BML36" s="2858"/>
      <c r="BMM36" s="2858"/>
      <c r="BMN36" s="2858"/>
      <c r="BMO36" s="2858"/>
      <c r="BMP36" s="2858"/>
      <c r="BMQ36" s="2858"/>
      <c r="BMR36" s="2858"/>
      <c r="BMS36" s="2858"/>
      <c r="BMT36" s="2858"/>
      <c r="BMU36" s="2858"/>
      <c r="BMV36" s="2858"/>
      <c r="BMW36" s="2858"/>
      <c r="BMX36" s="2858"/>
      <c r="BMY36" s="2858"/>
      <c r="BMZ36" s="2858"/>
      <c r="BNA36" s="2858"/>
      <c r="BNB36" s="2858"/>
      <c r="BNC36" s="2858"/>
      <c r="BND36" s="2858"/>
      <c r="BNE36" s="2858"/>
      <c r="BNF36" s="2858"/>
      <c r="BNG36" s="2858"/>
      <c r="BNH36" s="2858"/>
      <c r="BNI36" s="2858"/>
      <c r="BNJ36" s="2858"/>
      <c r="BNK36" s="2858"/>
      <c r="BNL36" s="2858"/>
      <c r="BNM36" s="2858"/>
      <c r="BNN36" s="2858"/>
      <c r="BNO36" s="2858"/>
      <c r="BNP36" s="2858"/>
      <c r="BNQ36" s="2858"/>
      <c r="BNR36" s="2858"/>
      <c r="BNS36" s="2858"/>
      <c r="BNT36" s="2858"/>
      <c r="BNU36" s="2858"/>
      <c r="BNV36" s="2858"/>
      <c r="BNW36" s="2858"/>
      <c r="BNX36" s="2858"/>
      <c r="BNY36" s="2858"/>
      <c r="BNZ36" s="2858"/>
      <c r="BOA36" s="2858"/>
      <c r="BOB36" s="2858"/>
      <c r="BOC36" s="2858"/>
      <c r="BOD36" s="2858"/>
      <c r="BOE36" s="2858"/>
      <c r="BOF36" s="2858"/>
      <c r="BOG36" s="2858"/>
      <c r="BOH36" s="2858"/>
      <c r="BOI36" s="2858"/>
      <c r="BOJ36" s="2858"/>
      <c r="BOK36" s="2858"/>
      <c r="BOL36" s="2858"/>
      <c r="BOM36" s="2858"/>
      <c r="BON36" s="2858"/>
      <c r="BOO36" s="2858"/>
      <c r="BOP36" s="2858"/>
      <c r="BOQ36" s="2858"/>
      <c r="BOR36" s="2858"/>
      <c r="BOS36" s="2858"/>
      <c r="BOT36" s="2858"/>
      <c r="BOU36" s="2858"/>
      <c r="BOV36" s="2858"/>
      <c r="BOW36" s="2858"/>
      <c r="BOX36" s="2858"/>
      <c r="BOY36" s="2858"/>
      <c r="BOZ36" s="2858"/>
      <c r="BPA36" s="2858"/>
      <c r="BPB36" s="2858"/>
      <c r="BPC36" s="2858"/>
      <c r="BPD36" s="2858"/>
      <c r="BPE36" s="2858"/>
      <c r="BPF36" s="2858"/>
      <c r="BPG36" s="2858"/>
      <c r="BPH36" s="2858"/>
      <c r="BPI36" s="2858"/>
      <c r="BPJ36" s="2858"/>
      <c r="BPK36" s="2858"/>
      <c r="BPL36" s="2858"/>
      <c r="BPM36" s="2858"/>
      <c r="BPN36" s="2858"/>
      <c r="BPO36" s="2858"/>
      <c r="BPP36" s="2858"/>
      <c r="BPQ36" s="2858"/>
      <c r="BPR36" s="2858"/>
      <c r="BPS36" s="2858"/>
      <c r="BPT36" s="2858"/>
      <c r="BPU36" s="2858"/>
      <c r="BPV36" s="2858"/>
      <c r="BPW36" s="2858"/>
      <c r="BPX36" s="2858"/>
      <c r="BPY36" s="2858"/>
      <c r="BPZ36" s="2858"/>
      <c r="BQA36" s="2858"/>
      <c r="BQB36" s="2858"/>
      <c r="BQC36" s="2858"/>
      <c r="BQD36" s="2858"/>
      <c r="BQE36" s="2858"/>
      <c r="BQF36" s="2858"/>
      <c r="BQG36" s="2858"/>
      <c r="BQH36" s="2858"/>
      <c r="BQI36" s="2858"/>
      <c r="BQJ36" s="2858"/>
      <c r="BQK36" s="2858"/>
      <c r="BQL36" s="2858"/>
      <c r="BQM36" s="2858"/>
      <c r="BQN36" s="2858"/>
      <c r="BQO36" s="2858"/>
      <c r="BQP36" s="2858"/>
      <c r="BQQ36" s="2858"/>
      <c r="BQR36" s="2858"/>
      <c r="BQS36" s="2858"/>
      <c r="BQT36" s="2858"/>
      <c r="BQU36" s="2858"/>
      <c r="BQV36" s="2858"/>
      <c r="BQW36" s="2858"/>
      <c r="BQX36" s="2858"/>
      <c r="BQY36" s="2858"/>
      <c r="BQZ36" s="2858"/>
      <c r="BRA36" s="2858"/>
      <c r="BRB36" s="2858"/>
      <c r="BRC36" s="2858"/>
      <c r="BRD36" s="2858"/>
      <c r="BRE36" s="2858"/>
      <c r="BRF36" s="2858"/>
      <c r="BRG36" s="2858"/>
      <c r="BRH36" s="2858"/>
      <c r="BRI36" s="2858"/>
      <c r="BRJ36" s="2858"/>
      <c r="BRK36" s="2858"/>
      <c r="BRL36" s="2858"/>
      <c r="BRM36" s="2858"/>
      <c r="BRN36" s="2858"/>
      <c r="BRO36" s="2858"/>
      <c r="BRP36" s="2858"/>
      <c r="BRQ36" s="2858"/>
      <c r="BRR36" s="2858"/>
      <c r="BRS36" s="2858"/>
      <c r="BRT36" s="2858"/>
      <c r="BRU36" s="2858"/>
      <c r="BRV36" s="2858"/>
      <c r="BRW36" s="2858"/>
      <c r="BRX36" s="2858"/>
      <c r="BRY36" s="2858"/>
      <c r="BRZ36" s="2858"/>
      <c r="BSA36" s="2858"/>
      <c r="BSB36" s="2858"/>
      <c r="BSC36" s="2858"/>
      <c r="BSD36" s="2858"/>
      <c r="BSE36" s="2858"/>
      <c r="BSF36" s="2858"/>
      <c r="BSG36" s="2858"/>
      <c r="BSH36" s="2858"/>
      <c r="BSI36" s="2858"/>
      <c r="BSJ36" s="2858"/>
      <c r="BSK36" s="2858"/>
      <c r="BSL36" s="2858"/>
      <c r="BSM36" s="2858"/>
      <c r="BSN36" s="2858"/>
      <c r="BSO36" s="2858"/>
      <c r="BSP36" s="2858"/>
      <c r="BSQ36" s="2858"/>
      <c r="BSR36" s="2858"/>
      <c r="BSS36" s="2858"/>
      <c r="BST36" s="2858"/>
      <c r="BSU36" s="2858"/>
      <c r="BSV36" s="2858"/>
      <c r="BSW36" s="2858"/>
      <c r="BSX36" s="2858"/>
      <c r="BSY36" s="2858"/>
      <c r="BSZ36" s="2858"/>
      <c r="BTA36" s="2858"/>
      <c r="BTB36" s="2858"/>
      <c r="BTC36" s="2858"/>
      <c r="BTD36" s="2858"/>
      <c r="BTE36" s="2858"/>
      <c r="BTF36" s="2858"/>
      <c r="BTG36" s="2858"/>
      <c r="BTH36" s="2858"/>
      <c r="BTI36" s="2858"/>
      <c r="BTJ36" s="2858"/>
      <c r="BTK36" s="2858"/>
      <c r="BTL36" s="2858"/>
      <c r="BTM36" s="2858"/>
      <c r="BTN36" s="2858"/>
      <c r="BTO36" s="2858"/>
      <c r="BTP36" s="2858"/>
      <c r="BTQ36" s="2858"/>
      <c r="BTR36" s="2858"/>
      <c r="BTS36" s="2858"/>
      <c r="BTT36" s="2858"/>
      <c r="BTU36" s="2858"/>
      <c r="BTV36" s="2858"/>
      <c r="BTW36" s="2858"/>
      <c r="BTX36" s="2858"/>
      <c r="BTY36" s="2858"/>
      <c r="BTZ36" s="2858"/>
      <c r="BUA36" s="2858"/>
      <c r="BUB36" s="2858"/>
      <c r="BUC36" s="2858"/>
      <c r="BUD36" s="2858"/>
      <c r="BUE36" s="2858"/>
      <c r="BUF36" s="2858"/>
      <c r="BUG36" s="2858"/>
      <c r="BUH36" s="2858"/>
      <c r="BUI36" s="2858"/>
      <c r="BUJ36" s="2858"/>
      <c r="BUK36" s="2858"/>
      <c r="BUL36" s="2858"/>
      <c r="BUM36" s="2858"/>
      <c r="BUN36" s="2858"/>
      <c r="BUO36" s="2858"/>
      <c r="BUP36" s="2858"/>
      <c r="BUQ36" s="2858"/>
      <c r="BUR36" s="2858"/>
      <c r="BUS36" s="2858"/>
      <c r="BUT36" s="2858"/>
      <c r="BUU36" s="2858"/>
      <c r="BUV36" s="2858"/>
      <c r="BUW36" s="2858"/>
      <c r="BUX36" s="2858"/>
      <c r="BUY36" s="2858"/>
      <c r="BUZ36" s="2858"/>
      <c r="BVA36" s="2858"/>
      <c r="BVB36" s="2858"/>
      <c r="BVC36" s="2858"/>
      <c r="BVD36" s="2858"/>
      <c r="BVE36" s="2858"/>
      <c r="BVF36" s="2858"/>
      <c r="BVG36" s="2858"/>
      <c r="BVH36" s="2858"/>
      <c r="BVI36" s="2858"/>
      <c r="BVJ36" s="2858"/>
      <c r="BVK36" s="2858"/>
      <c r="BVL36" s="2858"/>
      <c r="BVM36" s="2858"/>
      <c r="BVN36" s="2858"/>
      <c r="BVO36" s="2858"/>
      <c r="BVP36" s="2858"/>
      <c r="BVQ36" s="2858"/>
      <c r="BVR36" s="2858"/>
      <c r="BVS36" s="2858"/>
      <c r="BVT36" s="2858"/>
      <c r="BVU36" s="2858"/>
      <c r="BVV36" s="2858"/>
      <c r="BVW36" s="2858"/>
      <c r="BVX36" s="2858"/>
      <c r="BVY36" s="2858"/>
      <c r="BVZ36" s="2858"/>
      <c r="BWA36" s="2858"/>
      <c r="BWB36" s="2858"/>
      <c r="BWC36" s="2858"/>
      <c r="BWD36" s="2858"/>
      <c r="BWE36" s="2858"/>
      <c r="BWF36" s="2858"/>
      <c r="BWG36" s="2858"/>
      <c r="BWH36" s="2858"/>
      <c r="BWI36" s="2858"/>
      <c r="BWJ36" s="2858"/>
      <c r="BWK36" s="2858"/>
      <c r="BWL36" s="2858"/>
      <c r="BWM36" s="2858"/>
      <c r="BWN36" s="2858"/>
      <c r="BWO36" s="2858"/>
      <c r="BWP36" s="2858"/>
      <c r="BWQ36" s="2858"/>
      <c r="BWR36" s="2858"/>
      <c r="BWS36" s="2858"/>
      <c r="BWT36" s="2858"/>
      <c r="BWU36" s="2858"/>
      <c r="BWV36" s="2858"/>
      <c r="BWW36" s="2858"/>
      <c r="BWX36" s="2858"/>
      <c r="BWY36" s="2858"/>
      <c r="BWZ36" s="2858"/>
      <c r="BXA36" s="2858"/>
      <c r="BXB36" s="2858"/>
      <c r="BXC36" s="2858"/>
      <c r="BXD36" s="2858"/>
      <c r="BXE36" s="2858"/>
      <c r="BXF36" s="2858"/>
      <c r="BXG36" s="2858"/>
      <c r="BXH36" s="2858"/>
      <c r="BXI36" s="2858"/>
      <c r="BXJ36" s="2858"/>
      <c r="BXK36" s="2858"/>
      <c r="BXL36" s="2858"/>
      <c r="BXM36" s="2858"/>
      <c r="BXN36" s="2858"/>
      <c r="BXO36" s="2858"/>
      <c r="BXP36" s="2858"/>
      <c r="BXQ36" s="2858"/>
      <c r="BXR36" s="2858"/>
      <c r="BXS36" s="2858"/>
      <c r="BXT36" s="2858"/>
      <c r="BXU36" s="2858"/>
      <c r="BXV36" s="2858"/>
      <c r="BXW36" s="2858"/>
      <c r="BXX36" s="2858"/>
      <c r="BXY36" s="2858"/>
      <c r="BXZ36" s="2858"/>
      <c r="BYA36" s="2858"/>
      <c r="BYB36" s="2858"/>
      <c r="BYC36" s="2858"/>
      <c r="BYD36" s="2858"/>
      <c r="BYE36" s="2858"/>
      <c r="BYF36" s="2858"/>
      <c r="BYG36" s="2858"/>
      <c r="BYH36" s="2858"/>
      <c r="BYI36" s="2858"/>
      <c r="BYJ36" s="2858"/>
      <c r="BYK36" s="2858"/>
      <c r="BYL36" s="2858"/>
      <c r="BYM36" s="2858"/>
      <c r="BYN36" s="2858"/>
      <c r="BYO36" s="2858"/>
      <c r="BYP36" s="2858"/>
      <c r="BYQ36" s="2858"/>
      <c r="BYR36" s="2858"/>
      <c r="BYS36" s="2858"/>
      <c r="BYT36" s="2858"/>
      <c r="BYU36" s="2858"/>
      <c r="BYV36" s="2858"/>
      <c r="BYW36" s="2858"/>
      <c r="BYX36" s="2858"/>
      <c r="BYY36" s="2858"/>
      <c r="BYZ36" s="2858"/>
      <c r="BZA36" s="2858"/>
      <c r="BZB36" s="2858"/>
      <c r="BZC36" s="2858"/>
      <c r="BZD36" s="2858"/>
      <c r="BZE36" s="2858"/>
      <c r="BZF36" s="2858"/>
      <c r="BZG36" s="2858"/>
      <c r="BZH36" s="2858"/>
      <c r="BZI36" s="2858"/>
      <c r="BZJ36" s="2858"/>
      <c r="BZK36" s="2858"/>
      <c r="BZL36" s="2858"/>
      <c r="BZM36" s="2858"/>
      <c r="BZN36" s="2858"/>
      <c r="BZO36" s="2858"/>
      <c r="BZP36" s="2858"/>
      <c r="BZQ36" s="2858"/>
      <c r="BZR36" s="2858"/>
      <c r="BZS36" s="2858"/>
      <c r="BZT36" s="2858"/>
      <c r="BZU36" s="2858"/>
      <c r="BZV36" s="2858"/>
      <c r="BZW36" s="2858"/>
      <c r="BZX36" s="2858"/>
      <c r="BZY36" s="2858"/>
      <c r="BZZ36" s="2858"/>
      <c r="CAA36" s="2858"/>
      <c r="CAB36" s="2858"/>
      <c r="CAC36" s="2858"/>
      <c r="CAD36" s="2858"/>
      <c r="CAE36" s="2858"/>
      <c r="CAF36" s="2858"/>
      <c r="CAG36" s="2858"/>
      <c r="CAH36" s="2858"/>
      <c r="CAI36" s="2858"/>
      <c r="CAJ36" s="2858"/>
      <c r="CAK36" s="2858"/>
      <c r="CAL36" s="2858"/>
      <c r="CAM36" s="2858"/>
      <c r="CAN36" s="2858"/>
      <c r="CAO36" s="2858"/>
      <c r="CAP36" s="2858"/>
      <c r="CAQ36" s="2858"/>
      <c r="CAR36" s="2858"/>
      <c r="CAS36" s="2858"/>
      <c r="CAT36" s="2858"/>
      <c r="CAU36" s="2858"/>
      <c r="CAV36" s="2858"/>
      <c r="CAW36" s="2858"/>
      <c r="CAX36" s="2858"/>
      <c r="CAY36" s="2858"/>
      <c r="CAZ36" s="2858"/>
      <c r="CBA36" s="2858"/>
      <c r="CBB36" s="2858"/>
      <c r="CBC36" s="2858"/>
      <c r="CBD36" s="2858"/>
      <c r="CBE36" s="2858"/>
      <c r="CBF36" s="2858"/>
      <c r="CBG36" s="2858"/>
      <c r="CBH36" s="2858"/>
      <c r="CBI36" s="2858"/>
      <c r="CBJ36" s="2858"/>
      <c r="CBK36" s="2858"/>
      <c r="CBL36" s="2858"/>
      <c r="CBM36" s="2858"/>
      <c r="CBN36" s="2858"/>
      <c r="CBO36" s="2858"/>
      <c r="CBP36" s="2858"/>
      <c r="CBQ36" s="2858"/>
      <c r="CBR36" s="2858"/>
      <c r="CBS36" s="2858"/>
      <c r="CBT36" s="2858"/>
      <c r="CBU36" s="2858"/>
      <c r="CBV36" s="2858"/>
      <c r="CBW36" s="2858"/>
      <c r="CBX36" s="2858"/>
      <c r="CBY36" s="2858"/>
      <c r="CBZ36" s="2858"/>
      <c r="CCA36" s="2858"/>
      <c r="CCB36" s="2858"/>
      <c r="CCC36" s="2858"/>
      <c r="CCD36" s="2858"/>
      <c r="CCE36" s="2858"/>
      <c r="CCF36" s="2858"/>
      <c r="CCG36" s="2858"/>
      <c r="CCH36" s="2858"/>
      <c r="CCI36" s="2858"/>
      <c r="CCJ36" s="2858"/>
      <c r="CCK36" s="2858"/>
      <c r="CCL36" s="2858"/>
      <c r="CCM36" s="2858"/>
      <c r="CCN36" s="2858"/>
      <c r="CCO36" s="2858"/>
      <c r="CCP36" s="2858"/>
      <c r="CCQ36" s="2858"/>
      <c r="CCR36" s="2858"/>
      <c r="CCS36" s="2858"/>
      <c r="CCT36" s="2858"/>
      <c r="CCU36" s="2858"/>
      <c r="CCV36" s="2858"/>
      <c r="CCW36" s="2858"/>
      <c r="CCX36" s="2858"/>
      <c r="CCY36" s="2858"/>
      <c r="CCZ36" s="2858"/>
      <c r="CDA36" s="2858"/>
      <c r="CDB36" s="2858"/>
      <c r="CDC36" s="2858"/>
      <c r="CDD36" s="2858"/>
      <c r="CDE36" s="2858"/>
      <c r="CDF36" s="2858"/>
      <c r="CDG36" s="2858"/>
      <c r="CDH36" s="2858"/>
      <c r="CDI36" s="2858"/>
      <c r="CDJ36" s="2858"/>
      <c r="CDK36" s="2858"/>
      <c r="CDL36" s="2858"/>
      <c r="CDM36" s="2858"/>
      <c r="CDN36" s="2858"/>
      <c r="CDO36" s="2858"/>
      <c r="CDP36" s="2858"/>
      <c r="CDQ36" s="2858"/>
      <c r="CDR36" s="2858"/>
      <c r="CDS36" s="2858"/>
      <c r="CDT36" s="2858"/>
      <c r="CDU36" s="2858"/>
      <c r="CDV36" s="2858"/>
      <c r="CDW36" s="2858"/>
      <c r="CDX36" s="2858"/>
      <c r="CDY36" s="2858"/>
      <c r="CDZ36" s="2858"/>
      <c r="CEA36" s="2858"/>
      <c r="CEB36" s="2858"/>
      <c r="CEC36" s="2858"/>
      <c r="CED36" s="2858"/>
      <c r="CEE36" s="2858"/>
      <c r="CEF36" s="2858"/>
      <c r="CEG36" s="2858"/>
      <c r="CEH36" s="2858"/>
      <c r="CEI36" s="2858"/>
      <c r="CEJ36" s="2858"/>
      <c r="CEK36" s="2858"/>
      <c r="CEL36" s="2858"/>
      <c r="CEM36" s="2858"/>
      <c r="CEN36" s="2858"/>
      <c r="CEO36" s="2858"/>
      <c r="CEP36" s="2858"/>
      <c r="CEQ36" s="2858"/>
      <c r="CER36" s="2858"/>
      <c r="CES36" s="2858"/>
      <c r="CET36" s="2858"/>
      <c r="CEU36" s="2858"/>
      <c r="CEV36" s="2858"/>
      <c r="CEW36" s="2858"/>
      <c r="CEX36" s="2858"/>
      <c r="CEY36" s="2858"/>
      <c r="CEZ36" s="2858"/>
      <c r="CFA36" s="2858"/>
      <c r="CFB36" s="2858"/>
      <c r="CFC36" s="2858"/>
      <c r="CFD36" s="2858"/>
      <c r="CFE36" s="2858"/>
      <c r="CFF36" s="2858"/>
      <c r="CFG36" s="2858"/>
      <c r="CFH36" s="2858"/>
      <c r="CFI36" s="2858"/>
      <c r="CFJ36" s="2858"/>
      <c r="CFK36" s="2858"/>
      <c r="CFL36" s="2858"/>
      <c r="CFM36" s="2858"/>
      <c r="CFN36" s="2858"/>
      <c r="CFO36" s="2858"/>
      <c r="CFP36" s="2858"/>
      <c r="CFQ36" s="2858"/>
      <c r="CFR36" s="2858"/>
      <c r="CFS36" s="2858"/>
      <c r="CFT36" s="2858"/>
      <c r="CFU36" s="2858"/>
      <c r="CFV36" s="2858"/>
      <c r="CFW36" s="2858"/>
      <c r="CFX36" s="2858"/>
      <c r="CFY36" s="2858"/>
      <c r="CFZ36" s="2858"/>
      <c r="CGA36" s="2858"/>
      <c r="CGB36" s="2858"/>
      <c r="CGC36" s="2858"/>
      <c r="CGD36" s="2858"/>
      <c r="CGE36" s="2858"/>
      <c r="CGF36" s="2858"/>
      <c r="CGG36" s="2858"/>
      <c r="CGH36" s="2858"/>
      <c r="CGI36" s="2858"/>
      <c r="CGJ36" s="2858"/>
      <c r="CGK36" s="2858"/>
      <c r="CGL36" s="2858"/>
      <c r="CGM36" s="2858"/>
      <c r="CGN36" s="2858"/>
      <c r="CGO36" s="2858"/>
      <c r="CGP36" s="2858"/>
      <c r="CGQ36" s="2858"/>
      <c r="CGR36" s="2858"/>
      <c r="CGS36" s="2858"/>
      <c r="CGT36" s="2858"/>
      <c r="CGU36" s="2858"/>
      <c r="CGV36" s="2858"/>
      <c r="CGW36" s="2858"/>
      <c r="CGX36" s="2858"/>
      <c r="CGY36" s="2858"/>
      <c r="CGZ36" s="2858"/>
      <c r="CHA36" s="2858"/>
      <c r="CHB36" s="2858"/>
      <c r="CHC36" s="2858"/>
      <c r="CHD36" s="2858"/>
      <c r="CHE36" s="2858"/>
      <c r="CHF36" s="2858"/>
      <c r="CHG36" s="2858"/>
      <c r="CHH36" s="2858"/>
      <c r="CHI36" s="2858"/>
      <c r="CHJ36" s="2858"/>
      <c r="CHK36" s="2858"/>
      <c r="CHL36" s="2858"/>
      <c r="CHM36" s="2858"/>
      <c r="CHN36" s="2858"/>
      <c r="CHO36" s="2858"/>
      <c r="CHP36" s="2858"/>
      <c r="CHQ36" s="2858"/>
      <c r="CHR36" s="2858"/>
      <c r="CHS36" s="2858"/>
      <c r="CHT36" s="2858"/>
      <c r="CHU36" s="2858"/>
      <c r="CHV36" s="2858"/>
      <c r="CHW36" s="2858"/>
      <c r="CHX36" s="2858"/>
      <c r="CHY36" s="2858"/>
      <c r="CHZ36" s="2858"/>
      <c r="CIA36" s="2858"/>
      <c r="CIB36" s="2858"/>
      <c r="CIC36" s="2858"/>
      <c r="CID36" s="2858"/>
      <c r="CIE36" s="2858"/>
      <c r="CIF36" s="2858"/>
      <c r="CIG36" s="2858"/>
      <c r="CIH36" s="2858"/>
      <c r="CII36" s="2858"/>
      <c r="CIJ36" s="2858"/>
      <c r="CIK36" s="2858"/>
      <c r="CIL36" s="2858"/>
      <c r="CIM36" s="2858"/>
      <c r="CIN36" s="2858"/>
      <c r="CIO36" s="2858"/>
      <c r="CIP36" s="2858"/>
      <c r="CIQ36" s="2858"/>
      <c r="CIR36" s="2858"/>
      <c r="CIS36" s="2858"/>
      <c r="CIT36" s="2858"/>
      <c r="CIU36" s="2858"/>
      <c r="CIV36" s="2858"/>
      <c r="CIW36" s="2858"/>
      <c r="CIX36" s="2858"/>
      <c r="CIY36" s="2858"/>
      <c r="CIZ36" s="2858"/>
      <c r="CJA36" s="2858"/>
      <c r="CJB36" s="2858"/>
      <c r="CJC36" s="2858"/>
      <c r="CJD36" s="2858"/>
      <c r="CJE36" s="2858"/>
      <c r="CJF36" s="2858"/>
      <c r="CJG36" s="2858"/>
      <c r="CJH36" s="2858"/>
      <c r="CJI36" s="2858"/>
      <c r="CJJ36" s="2858"/>
      <c r="CJK36" s="2858"/>
      <c r="CJL36" s="2858"/>
      <c r="CJM36" s="2858"/>
      <c r="CJN36" s="2858"/>
      <c r="CJO36" s="2858"/>
      <c r="CJP36" s="2858"/>
      <c r="CJQ36" s="2858"/>
      <c r="CJR36" s="2858"/>
      <c r="CJS36" s="2858"/>
      <c r="CJT36" s="2858"/>
      <c r="CJU36" s="2858"/>
      <c r="CJV36" s="2858"/>
      <c r="CJW36" s="2858"/>
      <c r="CJX36" s="2858"/>
      <c r="CJY36" s="2858"/>
      <c r="CJZ36" s="2858"/>
      <c r="CKA36" s="2858"/>
      <c r="CKB36" s="2858"/>
      <c r="CKC36" s="2858"/>
      <c r="CKD36" s="2858"/>
      <c r="CKE36" s="2858"/>
      <c r="CKF36" s="2858"/>
      <c r="CKG36" s="2858"/>
      <c r="CKH36" s="2858"/>
      <c r="CKI36" s="2858"/>
      <c r="CKJ36" s="2858"/>
      <c r="CKK36" s="2858"/>
      <c r="CKL36" s="2858"/>
      <c r="CKM36" s="2858"/>
      <c r="CKN36" s="2858"/>
      <c r="CKO36" s="2858"/>
      <c r="CKP36" s="2858"/>
      <c r="CKQ36" s="2858"/>
      <c r="CKR36" s="2858"/>
      <c r="CKS36" s="2858"/>
      <c r="CKT36" s="2858"/>
      <c r="CKU36" s="2858"/>
      <c r="CKV36" s="2858"/>
      <c r="CKW36" s="2858"/>
      <c r="CKX36" s="2858"/>
      <c r="CKY36" s="2858"/>
      <c r="CKZ36" s="2858"/>
      <c r="CLA36" s="2858"/>
      <c r="CLB36" s="2858"/>
      <c r="CLC36" s="2858"/>
      <c r="CLD36" s="2858"/>
      <c r="CLE36" s="2858"/>
      <c r="CLF36" s="2858"/>
      <c r="CLG36" s="2858"/>
      <c r="CLH36" s="2858"/>
      <c r="CLI36" s="2858"/>
      <c r="CLJ36" s="2858"/>
      <c r="CLK36" s="2858"/>
      <c r="CLL36" s="2858"/>
      <c r="CLM36" s="2858"/>
      <c r="CLN36" s="2858"/>
      <c r="CLO36" s="2858"/>
      <c r="CLP36" s="2858"/>
      <c r="CLQ36" s="2858"/>
      <c r="CLR36" s="2858"/>
      <c r="CLS36" s="2858"/>
      <c r="CLT36" s="2858"/>
      <c r="CLU36" s="2858"/>
      <c r="CLV36" s="2858"/>
      <c r="CLW36" s="2858"/>
    </row>
    <row r="37" spans="1:2363" ht="15" hidden="1" customHeight="1" x14ac:dyDescent="0.25">
      <c r="A37" s="3869"/>
      <c r="B37" s="3879"/>
      <c r="C37" s="3006">
        <v>3</v>
      </c>
      <c r="D37" s="2882"/>
      <c r="E37" s="3384"/>
      <c r="F37" s="1799"/>
      <c r="G37" s="1800"/>
      <c r="H37" s="1801"/>
      <c r="I37" s="1799"/>
      <c r="J37" s="2250"/>
      <c r="K37" s="1801"/>
      <c r="L37" s="1799"/>
      <c r="M37" s="1799"/>
      <c r="N37" s="1799"/>
      <c r="O37" s="2282"/>
      <c r="P37" s="2302"/>
      <c r="Q37" s="2605"/>
      <c r="R37" s="2721"/>
      <c r="S37" s="2721"/>
      <c r="T37" s="2911"/>
      <c r="U37" s="2302"/>
      <c r="V37" s="2634">
        <f>P37+Q37+R37+U37</f>
        <v>0</v>
      </c>
      <c r="W37" s="2634"/>
      <c r="X37" s="2634"/>
      <c r="Y37" s="3012"/>
      <c r="Z37" s="2343"/>
      <c r="AA37" s="1894">
        <v>0</v>
      </c>
      <c r="AB37" s="1894">
        <v>0</v>
      </c>
      <c r="AC37" s="1854">
        <f t="shared" si="59"/>
        <v>0</v>
      </c>
      <c r="AD37" s="1897">
        <v>0</v>
      </c>
      <c r="AE37" s="1897"/>
      <c r="AF37" s="1893">
        <v>0</v>
      </c>
      <c r="AG37" s="2870"/>
      <c r="AH37" s="1993">
        <f t="shared" ref="AH37:AH41" si="73">AD37+AF37</f>
        <v>0</v>
      </c>
      <c r="AI37" s="1851">
        <v>0</v>
      </c>
      <c r="AJ37" s="1894">
        <f t="shared" si="64"/>
        <v>0</v>
      </c>
      <c r="AK37" s="2453">
        <f t="shared" si="37"/>
        <v>0</v>
      </c>
      <c r="AL37" s="2518">
        <v>0</v>
      </c>
      <c r="AM37" s="2518">
        <v>0</v>
      </c>
      <c r="AN37" s="2698">
        <f t="shared" si="65"/>
        <v>0</v>
      </c>
      <c r="AO37" s="2182">
        <v>0</v>
      </c>
      <c r="AP37" s="2167">
        <v>0</v>
      </c>
      <c r="AQ37" s="2167">
        <v>0</v>
      </c>
      <c r="AR37" s="2167"/>
      <c r="AS37" s="2158">
        <f t="shared" si="66"/>
        <v>0</v>
      </c>
      <c r="AT37" s="2507">
        <v>0</v>
      </c>
      <c r="AU37" s="2159">
        <v>0</v>
      </c>
      <c r="AV37" s="2169">
        <v>0</v>
      </c>
      <c r="AW37" s="2160">
        <f>AU37+AV37</f>
        <v>0</v>
      </c>
      <c r="AX37" s="2518">
        <v>0</v>
      </c>
      <c r="AY37" s="2518">
        <v>0</v>
      </c>
      <c r="AZ37" s="2698">
        <f>AX37-AY37</f>
        <v>0</v>
      </c>
      <c r="BA37" s="3305">
        <v>0</v>
      </c>
      <c r="BB37" s="3094">
        <v>0</v>
      </c>
      <c r="BC37" s="3094">
        <v>0</v>
      </c>
      <c r="BD37" s="3094"/>
      <c r="BE37" s="3095">
        <f t="shared" si="61"/>
        <v>0</v>
      </c>
      <c r="BF37" s="2123"/>
      <c r="BG37" s="2159">
        <v>0</v>
      </c>
      <c r="BH37" s="2169">
        <v>0</v>
      </c>
      <c r="BI37" s="2160">
        <f t="shared" si="62"/>
        <v>0</v>
      </c>
      <c r="BJ37" s="2610">
        <f>BM37-BR37</f>
        <v>0</v>
      </c>
      <c r="BK37" s="2330">
        <v>0</v>
      </c>
      <c r="BL37" s="2611">
        <f t="shared" si="68"/>
        <v>0</v>
      </c>
      <c r="BM37" s="2614">
        <f>AD37+AO37</f>
        <v>0</v>
      </c>
      <c r="BN37" s="2101">
        <f t="shared" si="69"/>
        <v>0</v>
      </c>
      <c r="BO37" s="2101">
        <f t="shared" si="70"/>
        <v>0</v>
      </c>
      <c r="BP37" s="2101">
        <f t="shared" ref="BP37" si="74">BM37+BO37</f>
        <v>0</v>
      </c>
      <c r="BQ37" s="2101">
        <f t="shared" si="71"/>
        <v>0</v>
      </c>
      <c r="BR37" s="2106">
        <f>AI37+AU37</f>
        <v>0</v>
      </c>
      <c r="BS37" s="2623">
        <f>AJ37+AV37</f>
        <v>0</v>
      </c>
      <c r="BT37" s="2916">
        <f t="shared" si="72"/>
        <v>0</v>
      </c>
      <c r="BU37" s="3155"/>
      <c r="BV37" s="3066"/>
      <c r="BW37" s="3066"/>
      <c r="BX37" s="3066"/>
      <c r="BY37" s="3155"/>
      <c r="BZ37" s="3155"/>
      <c r="CA37" s="3155"/>
      <c r="CB37" s="3155"/>
      <c r="CC37" s="3155"/>
      <c r="CD37" s="3155"/>
      <c r="CE37" s="3155"/>
      <c r="CF37" s="3155"/>
      <c r="CG37" s="3155"/>
      <c r="CH37" s="1050"/>
      <c r="CI37" s="2858"/>
      <c r="CJ37" s="2858"/>
      <c r="CK37" s="2858"/>
      <c r="CL37" s="2858"/>
      <c r="CM37" s="2858"/>
      <c r="CN37" s="2858"/>
      <c r="CO37" s="2858"/>
      <c r="CP37" s="2858"/>
      <c r="CQ37" s="2858"/>
      <c r="CR37" s="2858"/>
      <c r="CS37" s="2858"/>
      <c r="CT37" s="2858"/>
      <c r="CU37" s="2858"/>
      <c r="CV37" s="2858"/>
      <c r="CW37" s="2858"/>
      <c r="CX37" s="2858"/>
      <c r="CY37" s="2858"/>
      <c r="CZ37" s="2858"/>
      <c r="DA37" s="2858"/>
      <c r="DB37" s="2858"/>
      <c r="DC37" s="2858"/>
      <c r="DD37" s="2858"/>
      <c r="DE37" s="2858"/>
      <c r="DF37" s="2858"/>
      <c r="DG37" s="2858"/>
      <c r="DH37" s="2858"/>
      <c r="DI37" s="2858"/>
      <c r="DJ37" s="2858"/>
      <c r="DK37" s="2858"/>
      <c r="DL37" s="2858"/>
      <c r="DM37" s="2858"/>
      <c r="DN37" s="2858"/>
      <c r="DO37" s="2858"/>
      <c r="DP37" s="2858"/>
      <c r="DQ37" s="2858"/>
      <c r="DR37" s="2858"/>
      <c r="DS37" s="2858"/>
      <c r="DT37" s="2858"/>
      <c r="DU37" s="2858"/>
      <c r="DV37" s="2858"/>
      <c r="DW37" s="2858"/>
      <c r="DX37" s="2858"/>
      <c r="DY37" s="2858"/>
      <c r="DZ37" s="2858"/>
      <c r="EA37" s="2858"/>
      <c r="EB37" s="2858"/>
      <c r="EC37" s="2858"/>
      <c r="ED37" s="2858"/>
      <c r="EE37" s="2858"/>
      <c r="EF37" s="2858"/>
      <c r="EG37" s="2858"/>
      <c r="EH37" s="2858"/>
      <c r="EI37" s="2858"/>
      <c r="EJ37" s="2858"/>
      <c r="EK37" s="2858"/>
      <c r="EL37" s="2858"/>
      <c r="EM37" s="2858"/>
      <c r="EN37" s="2858"/>
      <c r="EO37" s="2858"/>
      <c r="EP37" s="2858"/>
      <c r="EQ37" s="2858"/>
      <c r="ER37" s="2858"/>
      <c r="ES37" s="2858"/>
      <c r="ET37" s="2858"/>
      <c r="EU37" s="2858"/>
      <c r="EV37" s="2858"/>
      <c r="EW37" s="2858"/>
      <c r="EX37" s="2858"/>
      <c r="EY37" s="2858"/>
      <c r="EZ37" s="2858"/>
      <c r="FA37" s="2858"/>
      <c r="FB37" s="2858"/>
      <c r="FC37" s="2858"/>
      <c r="FD37" s="2858"/>
      <c r="FE37" s="2858"/>
      <c r="FF37" s="2858"/>
      <c r="FG37" s="2858"/>
      <c r="FH37" s="2858"/>
      <c r="FI37" s="2858"/>
      <c r="FJ37" s="2858"/>
      <c r="FK37" s="2858"/>
      <c r="FL37" s="2858"/>
      <c r="FM37" s="2858"/>
      <c r="FN37" s="2858"/>
      <c r="FO37" s="2858"/>
      <c r="FP37" s="2858"/>
      <c r="FQ37" s="2858"/>
      <c r="FR37" s="2858"/>
      <c r="FS37" s="2858"/>
      <c r="FT37" s="2858"/>
      <c r="FU37" s="2858"/>
      <c r="FV37" s="2858"/>
      <c r="FW37" s="2858"/>
      <c r="FX37" s="2858"/>
      <c r="FY37" s="2858"/>
      <c r="FZ37" s="2858"/>
      <c r="GA37" s="2858"/>
      <c r="GB37" s="2858"/>
      <c r="GC37" s="2858"/>
      <c r="GD37" s="2858"/>
      <c r="GE37" s="2858"/>
      <c r="GF37" s="2858"/>
      <c r="GG37" s="2858"/>
      <c r="GH37" s="2858"/>
      <c r="GI37" s="2858"/>
      <c r="GJ37" s="2858"/>
      <c r="GK37" s="2858"/>
      <c r="GL37" s="2858"/>
      <c r="GM37" s="2858"/>
      <c r="GN37" s="2858"/>
      <c r="GO37" s="2858"/>
      <c r="GP37" s="2858"/>
      <c r="GQ37" s="2858"/>
      <c r="GR37" s="2858"/>
      <c r="GS37" s="2858"/>
      <c r="GT37" s="2858"/>
      <c r="GU37" s="2858"/>
      <c r="GV37" s="2858"/>
      <c r="GW37" s="2858"/>
      <c r="GX37" s="2858"/>
      <c r="GY37" s="2858"/>
      <c r="GZ37" s="2858"/>
      <c r="HA37" s="2858"/>
      <c r="HB37" s="2858"/>
      <c r="HC37" s="2858"/>
      <c r="HD37" s="2858"/>
      <c r="HE37" s="2858"/>
      <c r="HF37" s="2858"/>
      <c r="HG37" s="2858"/>
      <c r="HH37" s="2858"/>
      <c r="HI37" s="2858"/>
      <c r="HJ37" s="2858"/>
      <c r="HK37" s="2858"/>
      <c r="HL37" s="2858"/>
      <c r="HM37" s="2858"/>
      <c r="HN37" s="2858"/>
      <c r="HO37" s="2858"/>
      <c r="HP37" s="2858"/>
      <c r="HQ37" s="2858"/>
      <c r="HR37" s="2858"/>
      <c r="HS37" s="2858"/>
      <c r="HT37" s="2858"/>
      <c r="HU37" s="2858"/>
      <c r="HV37" s="2858"/>
      <c r="HW37" s="2858"/>
      <c r="HX37" s="2858"/>
      <c r="HY37" s="2858"/>
      <c r="HZ37" s="2858"/>
      <c r="IA37" s="2858"/>
      <c r="IB37" s="2858"/>
      <c r="IC37" s="2858"/>
      <c r="ID37" s="2858"/>
      <c r="IE37" s="2858"/>
      <c r="IF37" s="2858"/>
      <c r="IG37" s="2858"/>
      <c r="IH37" s="2858"/>
      <c r="II37" s="2858"/>
      <c r="IJ37" s="2858"/>
      <c r="IK37" s="2858"/>
      <c r="IL37" s="2858"/>
      <c r="IM37" s="2858"/>
      <c r="IN37" s="2858"/>
      <c r="IO37" s="2858"/>
      <c r="IP37" s="2858"/>
      <c r="IQ37" s="2858"/>
      <c r="IR37" s="2858"/>
      <c r="IS37" s="2858"/>
      <c r="IT37" s="2858"/>
      <c r="IU37" s="2858"/>
      <c r="IV37" s="2858"/>
      <c r="IW37" s="2858"/>
      <c r="IX37" s="2858"/>
      <c r="IY37" s="2858"/>
      <c r="IZ37" s="2858"/>
      <c r="JA37" s="2858"/>
      <c r="JB37" s="2858"/>
      <c r="JC37" s="2858"/>
      <c r="JD37" s="2858"/>
      <c r="JE37" s="2858"/>
      <c r="JF37" s="2858"/>
      <c r="JG37" s="2858"/>
      <c r="JH37" s="2858"/>
      <c r="JI37" s="2858"/>
      <c r="JJ37" s="2858"/>
      <c r="JK37" s="2858"/>
      <c r="JL37" s="2858"/>
      <c r="JM37" s="2858"/>
      <c r="JN37" s="2858"/>
      <c r="JO37" s="2858"/>
      <c r="JP37" s="2858"/>
      <c r="JQ37" s="2858"/>
      <c r="JR37" s="2858"/>
      <c r="JS37" s="2858"/>
      <c r="JT37" s="2858"/>
      <c r="JU37" s="2858"/>
      <c r="JV37" s="2858"/>
      <c r="JW37" s="2858"/>
      <c r="JX37" s="2858"/>
      <c r="JY37" s="2858"/>
      <c r="JZ37" s="2858"/>
      <c r="KA37" s="2858"/>
      <c r="KB37" s="2858"/>
      <c r="KC37" s="2858"/>
      <c r="KD37" s="2858"/>
      <c r="KE37" s="2858"/>
      <c r="KF37" s="2858"/>
      <c r="KG37" s="2858"/>
      <c r="KH37" s="2858"/>
      <c r="KI37" s="2858"/>
      <c r="KJ37" s="2858"/>
      <c r="KK37" s="2858"/>
      <c r="KL37" s="2858"/>
      <c r="KM37" s="2858"/>
      <c r="KN37" s="2858"/>
      <c r="KO37" s="2858"/>
      <c r="KP37" s="2858"/>
      <c r="KQ37" s="2858"/>
      <c r="KR37" s="2858"/>
      <c r="KS37" s="2858"/>
      <c r="KT37" s="2858"/>
      <c r="KU37" s="2858"/>
      <c r="KV37" s="2858"/>
      <c r="KW37" s="2858"/>
      <c r="KX37" s="2858"/>
      <c r="KY37" s="2858"/>
      <c r="KZ37" s="2858"/>
      <c r="LA37" s="2858"/>
      <c r="LB37" s="2858"/>
      <c r="LC37" s="2858"/>
      <c r="LD37" s="2858"/>
      <c r="LE37" s="2858"/>
      <c r="LF37" s="2858"/>
      <c r="LG37" s="2858"/>
      <c r="LH37" s="2858"/>
      <c r="LI37" s="2858"/>
      <c r="LJ37" s="2858"/>
      <c r="LK37" s="2858"/>
      <c r="LL37" s="2858"/>
      <c r="LM37" s="2858"/>
      <c r="LN37" s="2858"/>
      <c r="LO37" s="2858"/>
      <c r="LP37" s="2858"/>
      <c r="LQ37" s="2858"/>
      <c r="LR37" s="2858"/>
      <c r="LS37" s="2858"/>
      <c r="LT37" s="2858"/>
      <c r="LU37" s="2858"/>
      <c r="LV37" s="2858"/>
      <c r="LW37" s="2858"/>
      <c r="LX37" s="2858"/>
      <c r="LY37" s="2858"/>
      <c r="LZ37" s="2858"/>
      <c r="MA37" s="2858"/>
      <c r="MB37" s="2858"/>
      <c r="MC37" s="2858"/>
      <c r="MD37" s="2858"/>
      <c r="ME37" s="2858"/>
      <c r="MF37" s="2858"/>
      <c r="MG37" s="2858"/>
      <c r="MH37" s="2858"/>
      <c r="MI37" s="2858"/>
      <c r="MJ37" s="2858"/>
      <c r="MK37" s="2858"/>
      <c r="ML37" s="2858"/>
      <c r="MM37" s="2858"/>
      <c r="MN37" s="2858"/>
      <c r="MO37" s="2858"/>
      <c r="MP37" s="2858"/>
      <c r="MQ37" s="2858"/>
      <c r="MR37" s="2858"/>
      <c r="MS37" s="2858"/>
      <c r="MT37" s="2858"/>
      <c r="MU37" s="2858"/>
      <c r="MV37" s="2858"/>
      <c r="MW37" s="2858"/>
      <c r="MX37" s="2858"/>
      <c r="MY37" s="2858"/>
      <c r="MZ37" s="2858"/>
      <c r="NA37" s="2858"/>
      <c r="NB37" s="2858"/>
      <c r="NC37" s="2858"/>
      <c r="ND37" s="2858"/>
      <c r="NE37" s="2858"/>
      <c r="NF37" s="2858"/>
      <c r="NG37" s="2858"/>
      <c r="NH37" s="2858"/>
      <c r="NI37" s="2858"/>
      <c r="NJ37" s="2858"/>
      <c r="NK37" s="2858"/>
      <c r="NL37" s="2858"/>
      <c r="NM37" s="2858"/>
      <c r="NN37" s="2858"/>
      <c r="NO37" s="2858"/>
      <c r="NP37" s="2858"/>
      <c r="NQ37" s="2858"/>
      <c r="NR37" s="2858"/>
      <c r="NS37" s="2858"/>
      <c r="NT37" s="2858"/>
      <c r="NU37" s="2858"/>
      <c r="NV37" s="2858"/>
      <c r="NW37" s="2858"/>
      <c r="NX37" s="2858"/>
      <c r="NY37" s="2858"/>
      <c r="NZ37" s="2858"/>
      <c r="OA37" s="2858"/>
      <c r="OB37" s="2858"/>
      <c r="OC37" s="2858"/>
      <c r="OD37" s="2858"/>
      <c r="OE37" s="2858"/>
      <c r="OF37" s="2858"/>
      <c r="OG37" s="2858"/>
      <c r="OH37" s="2858"/>
      <c r="OI37" s="2858"/>
      <c r="OJ37" s="2858"/>
      <c r="OK37" s="2858"/>
      <c r="OL37" s="2858"/>
      <c r="OM37" s="2858"/>
      <c r="ON37" s="2858"/>
      <c r="OO37" s="2858"/>
      <c r="OP37" s="2858"/>
      <c r="OQ37" s="2858"/>
      <c r="OR37" s="2858"/>
      <c r="OS37" s="2858"/>
      <c r="OT37" s="2858"/>
      <c r="OU37" s="2858"/>
      <c r="OV37" s="2858"/>
      <c r="OW37" s="2858"/>
      <c r="OX37" s="2858"/>
      <c r="OY37" s="2858"/>
      <c r="OZ37" s="2858"/>
      <c r="PA37" s="2858"/>
      <c r="PB37" s="2858"/>
      <c r="PC37" s="2858"/>
      <c r="PD37" s="2858"/>
      <c r="PE37" s="2858"/>
      <c r="PF37" s="2858"/>
      <c r="PG37" s="2858"/>
      <c r="PH37" s="2858"/>
      <c r="PI37" s="2858"/>
      <c r="PJ37" s="2858"/>
      <c r="PK37" s="2858"/>
      <c r="PL37" s="2858"/>
      <c r="PM37" s="2858"/>
      <c r="PN37" s="2858"/>
      <c r="PO37" s="2858"/>
      <c r="PP37" s="2858"/>
      <c r="PQ37" s="2858"/>
      <c r="PR37" s="2858"/>
      <c r="PS37" s="2858"/>
      <c r="PT37" s="2858"/>
      <c r="PU37" s="2858"/>
      <c r="PV37" s="2858"/>
      <c r="PW37" s="2858"/>
      <c r="PX37" s="2858"/>
      <c r="PY37" s="2858"/>
      <c r="PZ37" s="2858"/>
      <c r="QA37" s="2858"/>
      <c r="QB37" s="2858"/>
      <c r="QC37" s="2858"/>
      <c r="QD37" s="2858"/>
      <c r="QE37" s="2858"/>
      <c r="QF37" s="2858"/>
      <c r="QG37" s="2858"/>
      <c r="QH37" s="2858"/>
      <c r="QI37" s="2858"/>
      <c r="QJ37" s="2858"/>
      <c r="QK37" s="2858"/>
      <c r="QL37" s="2858"/>
      <c r="QM37" s="2858"/>
      <c r="QN37" s="2858"/>
      <c r="QO37" s="2858"/>
      <c r="QP37" s="2858"/>
      <c r="QQ37" s="2858"/>
      <c r="QR37" s="2858"/>
      <c r="QS37" s="2858"/>
      <c r="QT37" s="2858"/>
      <c r="QU37" s="2858"/>
      <c r="QV37" s="2858"/>
      <c r="QW37" s="2858"/>
      <c r="QX37" s="2858"/>
      <c r="QY37" s="2858"/>
      <c r="QZ37" s="2858"/>
      <c r="RA37" s="2858"/>
      <c r="RB37" s="2858"/>
      <c r="RC37" s="2858"/>
      <c r="RD37" s="2858"/>
      <c r="RE37" s="2858"/>
      <c r="RF37" s="2858"/>
      <c r="RG37" s="2858"/>
      <c r="RH37" s="2858"/>
      <c r="RI37" s="2858"/>
      <c r="RJ37" s="2858"/>
      <c r="RK37" s="2858"/>
      <c r="RL37" s="2858"/>
      <c r="RM37" s="2858"/>
      <c r="RN37" s="2858"/>
      <c r="RO37" s="2858"/>
      <c r="RP37" s="2858"/>
      <c r="RQ37" s="2858"/>
      <c r="RR37" s="2858"/>
      <c r="RS37" s="2858"/>
      <c r="RT37" s="2858"/>
      <c r="RU37" s="2858"/>
      <c r="RV37" s="2858"/>
      <c r="RW37" s="2858"/>
      <c r="RX37" s="2858"/>
      <c r="RY37" s="2858"/>
      <c r="RZ37" s="2858"/>
      <c r="SA37" s="2858"/>
      <c r="SB37" s="2858"/>
      <c r="SC37" s="2858"/>
      <c r="SD37" s="2858"/>
      <c r="SE37" s="2858"/>
      <c r="SF37" s="2858"/>
      <c r="SG37" s="2858"/>
      <c r="SH37" s="2858"/>
      <c r="SI37" s="2858"/>
      <c r="SJ37" s="2858"/>
      <c r="SK37" s="2858"/>
      <c r="SL37" s="2858"/>
      <c r="SM37" s="2858"/>
      <c r="SN37" s="2858"/>
      <c r="SO37" s="2858"/>
      <c r="SP37" s="2858"/>
      <c r="SQ37" s="2858"/>
      <c r="SR37" s="2858"/>
      <c r="SS37" s="2858"/>
      <c r="ST37" s="2858"/>
      <c r="SU37" s="2858"/>
      <c r="SV37" s="2858"/>
      <c r="SW37" s="2858"/>
      <c r="SX37" s="2858"/>
      <c r="SY37" s="2858"/>
      <c r="SZ37" s="2858"/>
      <c r="TA37" s="2858"/>
      <c r="TB37" s="2858"/>
      <c r="TC37" s="2858"/>
      <c r="TD37" s="2858"/>
      <c r="TE37" s="2858"/>
      <c r="TF37" s="2858"/>
      <c r="TG37" s="2858"/>
      <c r="TH37" s="2858"/>
      <c r="TI37" s="2858"/>
      <c r="TJ37" s="2858"/>
      <c r="TK37" s="2858"/>
      <c r="TL37" s="2858"/>
      <c r="TM37" s="2858"/>
      <c r="TN37" s="2858"/>
      <c r="TO37" s="2858"/>
      <c r="TP37" s="2858"/>
      <c r="TQ37" s="2858"/>
      <c r="TR37" s="2858"/>
      <c r="TS37" s="2858"/>
      <c r="TT37" s="2858"/>
      <c r="TU37" s="3937"/>
      <c r="TV37" s="3937"/>
      <c r="TW37" s="3937"/>
      <c r="TX37" s="3937"/>
      <c r="TY37" s="3937"/>
      <c r="TZ37" s="3937"/>
      <c r="UA37" s="3937"/>
      <c r="UB37" s="3937"/>
      <c r="UC37" s="3937"/>
      <c r="UD37" s="3937"/>
      <c r="UE37" s="3937"/>
      <c r="UF37" s="3937"/>
      <c r="UG37" s="3937"/>
      <c r="UH37" s="3937"/>
      <c r="UI37" s="3937"/>
      <c r="UJ37" s="3937"/>
      <c r="UK37" s="3937"/>
      <c r="UL37" s="3937"/>
      <c r="UM37" s="3937"/>
      <c r="UN37" s="3937"/>
      <c r="UO37" s="3937"/>
      <c r="UP37" s="2858"/>
      <c r="UQ37" s="2858"/>
      <c r="UR37" s="2858"/>
      <c r="US37" s="2858"/>
      <c r="UT37" s="2858"/>
      <c r="UU37" s="2858"/>
      <c r="UV37" s="2858"/>
      <c r="UW37" s="2858"/>
      <c r="UX37" s="2858"/>
      <c r="UY37" s="2858"/>
      <c r="UZ37" s="2858"/>
      <c r="VA37" s="2858"/>
      <c r="VB37" s="2858"/>
      <c r="VC37" s="2858"/>
      <c r="VD37" s="2858"/>
      <c r="VE37" s="2858"/>
      <c r="VF37" s="2858"/>
      <c r="VG37" s="2858"/>
      <c r="VH37" s="2858"/>
      <c r="VI37" s="2858"/>
      <c r="VJ37" s="2858"/>
      <c r="VK37" s="2858"/>
      <c r="VL37" s="2858"/>
      <c r="VM37" s="2858"/>
      <c r="VN37" s="2858"/>
      <c r="VO37" s="2858"/>
      <c r="VP37" s="2858"/>
      <c r="VQ37" s="2858"/>
      <c r="VR37" s="2858"/>
      <c r="VS37" s="2858"/>
      <c r="VT37" s="2858"/>
      <c r="VU37" s="2858"/>
      <c r="VV37" s="2858"/>
      <c r="VW37" s="2858"/>
      <c r="VX37" s="2858"/>
      <c r="VY37" s="2858"/>
      <c r="VZ37" s="2858"/>
      <c r="WA37" s="2858"/>
      <c r="WB37" s="2858"/>
      <c r="WC37" s="2858"/>
      <c r="WD37" s="2858"/>
      <c r="WE37" s="2858"/>
      <c r="WF37" s="2858"/>
      <c r="WG37" s="2858"/>
      <c r="WH37" s="2858"/>
      <c r="WI37" s="2858"/>
      <c r="WJ37" s="2858"/>
      <c r="WK37" s="2858"/>
      <c r="WL37" s="2858"/>
      <c r="WM37" s="2858"/>
      <c r="WN37" s="2858"/>
      <c r="WO37" s="2858"/>
      <c r="WP37" s="2858"/>
      <c r="WQ37" s="2858"/>
      <c r="WR37" s="2858"/>
      <c r="WS37" s="2858"/>
      <c r="WT37" s="2858"/>
      <c r="WU37" s="2858"/>
      <c r="WV37" s="2858"/>
      <c r="WW37" s="2858"/>
      <c r="WX37" s="2858"/>
      <c r="WY37" s="2858"/>
      <c r="WZ37" s="2858"/>
      <c r="XA37" s="2858"/>
      <c r="XB37" s="2858"/>
      <c r="XC37" s="2858"/>
      <c r="XD37" s="2858"/>
      <c r="XE37" s="2858"/>
      <c r="XF37" s="2858"/>
      <c r="XG37" s="2858"/>
      <c r="XH37" s="2858"/>
      <c r="XI37" s="2858"/>
      <c r="XJ37" s="2858"/>
      <c r="XK37" s="2858"/>
      <c r="XL37" s="2858"/>
      <c r="XM37" s="2858"/>
      <c r="XN37" s="2858"/>
      <c r="XO37" s="2858"/>
      <c r="XP37" s="2858"/>
      <c r="XQ37" s="2858"/>
      <c r="XR37" s="2858"/>
      <c r="XS37" s="2858"/>
      <c r="XT37" s="2858"/>
      <c r="XU37" s="2858"/>
      <c r="XV37" s="2858"/>
      <c r="XW37" s="2858"/>
      <c r="XX37" s="2858"/>
      <c r="XY37" s="2858"/>
      <c r="XZ37" s="2858"/>
      <c r="YA37" s="2858"/>
      <c r="YB37" s="2858"/>
      <c r="YC37" s="2858"/>
      <c r="YD37" s="2858"/>
      <c r="YE37" s="2858"/>
      <c r="YF37" s="2858"/>
      <c r="YG37" s="2858"/>
      <c r="YH37" s="2858"/>
      <c r="YI37" s="2858"/>
      <c r="YJ37" s="2858"/>
      <c r="YK37" s="2858"/>
      <c r="YL37" s="2858"/>
      <c r="YM37" s="2858"/>
      <c r="YN37" s="2858"/>
      <c r="YO37" s="2858"/>
      <c r="YP37" s="2858"/>
      <c r="YQ37" s="2858"/>
      <c r="YR37" s="2858"/>
      <c r="YS37" s="2858"/>
      <c r="YT37" s="2858"/>
      <c r="YU37" s="2858"/>
      <c r="YV37" s="2858"/>
      <c r="YW37" s="2858"/>
      <c r="YX37" s="2858"/>
      <c r="YY37" s="2858"/>
      <c r="YZ37" s="2858"/>
      <c r="ZA37" s="2858"/>
      <c r="ZB37" s="2858"/>
      <c r="ZC37" s="2858"/>
      <c r="ZD37" s="2858"/>
      <c r="ZE37" s="2858"/>
      <c r="ZF37" s="2858"/>
      <c r="ZG37" s="2858"/>
      <c r="ZH37" s="2858"/>
      <c r="ZI37" s="2858"/>
      <c r="ZJ37" s="2858"/>
      <c r="ZK37" s="2858"/>
      <c r="ZL37" s="2858"/>
      <c r="ZM37" s="2858"/>
      <c r="ZN37" s="2858"/>
      <c r="ZO37" s="2858"/>
      <c r="ZP37" s="2858"/>
      <c r="ZQ37" s="2858"/>
      <c r="ZR37" s="2858"/>
      <c r="ZS37" s="2858"/>
      <c r="ZT37" s="2858"/>
      <c r="ZU37" s="2858"/>
      <c r="ZV37" s="2858"/>
      <c r="ZW37" s="2858"/>
      <c r="ZX37" s="2858"/>
      <c r="ZY37" s="2858"/>
      <c r="ZZ37" s="2858"/>
      <c r="AAA37" s="2858"/>
      <c r="AAB37" s="2858"/>
      <c r="AAC37" s="2858"/>
      <c r="AAD37" s="2858"/>
      <c r="AAE37" s="2858"/>
      <c r="AAF37" s="2858"/>
      <c r="AAG37" s="2858"/>
      <c r="AAH37" s="2858"/>
      <c r="AAI37" s="2858"/>
      <c r="AAJ37" s="2858"/>
      <c r="AAK37" s="2858"/>
      <c r="AAL37" s="2858"/>
      <c r="AAM37" s="2858"/>
      <c r="AAN37" s="2858"/>
      <c r="AAO37" s="2858"/>
      <c r="AAP37" s="2858"/>
      <c r="AAQ37" s="2858"/>
      <c r="AAR37" s="2858"/>
      <c r="AAS37" s="2858"/>
      <c r="AAT37" s="2858"/>
      <c r="AAU37" s="2858"/>
      <c r="AAV37" s="2858"/>
      <c r="AAW37" s="2858"/>
      <c r="AAX37" s="2858"/>
      <c r="AAY37" s="2858"/>
      <c r="AAZ37" s="2858"/>
      <c r="ABA37" s="2858"/>
      <c r="ABB37" s="2858"/>
      <c r="ABC37" s="2858"/>
      <c r="ABD37" s="2858"/>
      <c r="ABE37" s="2858"/>
      <c r="ABF37" s="2858"/>
      <c r="ABG37" s="2858"/>
      <c r="ABH37" s="2858"/>
      <c r="ABI37" s="2858"/>
      <c r="ABJ37" s="2858"/>
      <c r="ABK37" s="2858"/>
      <c r="ABL37" s="2858"/>
      <c r="ABM37" s="2858"/>
      <c r="ABN37" s="2858"/>
      <c r="ABO37" s="2858"/>
      <c r="ABP37" s="2858"/>
      <c r="ABQ37" s="2858"/>
      <c r="ABR37" s="2858"/>
      <c r="ABS37" s="2858"/>
      <c r="ABT37" s="2858"/>
      <c r="ABU37" s="2858"/>
      <c r="ABV37" s="2858"/>
      <c r="ABW37" s="2858"/>
      <c r="ABX37" s="2858"/>
      <c r="ABY37" s="2858"/>
      <c r="ABZ37" s="2858"/>
      <c r="ACA37" s="2858"/>
      <c r="ACB37" s="2858"/>
      <c r="ACC37" s="2858"/>
      <c r="ACD37" s="2858"/>
      <c r="ACE37" s="2858"/>
      <c r="ACF37" s="2858"/>
      <c r="ACG37" s="2858"/>
      <c r="ACH37" s="2858"/>
      <c r="ACI37" s="2858"/>
      <c r="ACJ37" s="2858"/>
      <c r="ACK37" s="2858"/>
      <c r="ACL37" s="2858"/>
      <c r="ACM37" s="2858"/>
      <c r="ACN37" s="2858"/>
      <c r="ACO37" s="2858"/>
      <c r="ACP37" s="2858"/>
      <c r="ACQ37" s="2858"/>
      <c r="ACR37" s="2858"/>
      <c r="ACS37" s="2858"/>
      <c r="ACT37" s="2858"/>
      <c r="ACU37" s="2858"/>
      <c r="ACV37" s="2858"/>
      <c r="ACW37" s="2858"/>
      <c r="ACX37" s="2858"/>
      <c r="ACY37" s="2858"/>
      <c r="ACZ37" s="2858"/>
      <c r="ADA37" s="2858"/>
      <c r="ADB37" s="2858"/>
      <c r="ADC37" s="2858"/>
      <c r="ADD37" s="2858"/>
      <c r="ADE37" s="2858"/>
      <c r="ADF37" s="2858"/>
      <c r="ADG37" s="2858"/>
      <c r="ADH37" s="2858"/>
      <c r="ADI37" s="2858"/>
      <c r="ADJ37" s="2858"/>
      <c r="ADK37" s="2858"/>
      <c r="ADL37" s="2858"/>
      <c r="ADM37" s="2858"/>
      <c r="ADN37" s="2858"/>
      <c r="ADO37" s="2858"/>
      <c r="ADP37" s="2858"/>
      <c r="ADQ37" s="2858"/>
      <c r="ADR37" s="2858"/>
      <c r="ADS37" s="2858"/>
      <c r="ADT37" s="2858"/>
      <c r="ADU37" s="2858"/>
      <c r="ADV37" s="2858"/>
      <c r="ADW37" s="2858"/>
      <c r="ADX37" s="2858"/>
      <c r="ADY37" s="2858"/>
      <c r="ADZ37" s="2858"/>
      <c r="AEA37" s="2858"/>
      <c r="AEB37" s="2858"/>
      <c r="AEC37" s="2858"/>
      <c r="AED37" s="2858"/>
      <c r="AEE37" s="2858"/>
      <c r="AEF37" s="2858"/>
      <c r="AEG37" s="2858"/>
      <c r="AEH37" s="2858"/>
      <c r="AEI37" s="2858"/>
      <c r="AEJ37" s="2858"/>
      <c r="AEK37" s="2858"/>
      <c r="AEL37" s="2858"/>
      <c r="AEM37" s="2858"/>
      <c r="AEN37" s="2858"/>
      <c r="AEO37" s="2858"/>
      <c r="AEP37" s="2858"/>
      <c r="AEQ37" s="2858"/>
      <c r="AER37" s="2858"/>
      <c r="AES37" s="2858"/>
      <c r="AET37" s="2858"/>
      <c r="AEU37" s="2858"/>
      <c r="AEV37" s="2858"/>
      <c r="AEW37" s="2858"/>
      <c r="AEX37" s="2858"/>
      <c r="AEY37" s="2858"/>
      <c r="AEZ37" s="2858"/>
      <c r="AFA37" s="2858"/>
      <c r="AFB37" s="2858"/>
      <c r="AFC37" s="2858"/>
      <c r="AFD37" s="2858"/>
      <c r="AFE37" s="2858"/>
      <c r="AFF37" s="2858"/>
      <c r="AFG37" s="2858"/>
      <c r="AFH37" s="2858"/>
      <c r="AFI37" s="2858"/>
      <c r="AFJ37" s="2858"/>
      <c r="AFK37" s="2858"/>
      <c r="AFL37" s="2858"/>
      <c r="AFM37" s="2858"/>
      <c r="AFN37" s="2858"/>
      <c r="AFO37" s="2858"/>
      <c r="AFP37" s="2858"/>
      <c r="AFQ37" s="2858"/>
      <c r="AFR37" s="2858"/>
      <c r="AFS37" s="2858"/>
      <c r="AFT37" s="2858"/>
      <c r="AFU37" s="2858"/>
      <c r="AFV37" s="2858"/>
      <c r="AFW37" s="2858"/>
      <c r="AFX37" s="2858"/>
      <c r="AFY37" s="2858"/>
      <c r="AFZ37" s="2858"/>
      <c r="AGA37" s="2858"/>
      <c r="AGB37" s="2858"/>
      <c r="AGC37" s="2858"/>
      <c r="AGD37" s="2858"/>
      <c r="AGE37" s="2858"/>
      <c r="AGF37" s="2858"/>
      <c r="AGG37" s="2858"/>
      <c r="AGH37" s="2858"/>
      <c r="AGI37" s="2858"/>
      <c r="AGJ37" s="2858"/>
      <c r="AGK37" s="2858"/>
      <c r="AGL37" s="2858"/>
      <c r="AGM37" s="2858"/>
      <c r="AGN37" s="2858"/>
      <c r="AGO37" s="2858"/>
      <c r="AGP37" s="2858"/>
      <c r="AGQ37" s="2858"/>
      <c r="AGR37" s="2858"/>
      <c r="AGS37" s="2858"/>
      <c r="AGT37" s="2858"/>
      <c r="AGU37" s="2858"/>
      <c r="AGV37" s="2858"/>
      <c r="AGW37" s="2858"/>
      <c r="AGX37" s="2858"/>
      <c r="AGY37" s="2858"/>
      <c r="AGZ37" s="2858"/>
      <c r="AHA37" s="2858"/>
      <c r="AHB37" s="2858"/>
      <c r="AHC37" s="2858"/>
      <c r="AHD37" s="2858"/>
      <c r="AHE37" s="2858"/>
      <c r="AHF37" s="2858"/>
      <c r="AHG37" s="2858"/>
      <c r="AHH37" s="2858"/>
      <c r="AHI37" s="2858"/>
      <c r="AHJ37" s="2858"/>
      <c r="AHK37" s="2858"/>
      <c r="AHL37" s="2858"/>
      <c r="AHM37" s="2858"/>
      <c r="AHN37" s="2858"/>
      <c r="AHO37" s="2858"/>
      <c r="AHP37" s="2858"/>
      <c r="AHQ37" s="2858"/>
      <c r="AHR37" s="2858"/>
      <c r="AHS37" s="2858"/>
      <c r="AHT37" s="2858"/>
      <c r="AHU37" s="2858"/>
      <c r="AHV37" s="2858"/>
      <c r="AHW37" s="2858"/>
      <c r="AHX37" s="2858"/>
      <c r="AHY37" s="2858"/>
      <c r="AHZ37" s="2858"/>
      <c r="AIA37" s="2858"/>
      <c r="AIB37" s="2858"/>
      <c r="AIC37" s="2858"/>
      <c r="AID37" s="2858"/>
      <c r="AIE37" s="2858"/>
      <c r="AIF37" s="2858"/>
      <c r="AIG37" s="2858"/>
      <c r="AIH37" s="2858"/>
      <c r="AII37" s="2858"/>
      <c r="AIJ37" s="2858"/>
      <c r="AIK37" s="2858"/>
      <c r="AIL37" s="2858"/>
      <c r="AIM37" s="2858"/>
      <c r="AIN37" s="2858"/>
      <c r="AIO37" s="2858"/>
      <c r="AIP37" s="2858"/>
      <c r="AIQ37" s="2858"/>
      <c r="AIR37" s="2858"/>
      <c r="AIS37" s="2858"/>
      <c r="AIT37" s="2858"/>
      <c r="AIU37" s="2858"/>
      <c r="AIV37" s="2858"/>
      <c r="AIW37" s="2858"/>
      <c r="AIX37" s="2858"/>
      <c r="AIY37" s="2858"/>
      <c r="AIZ37" s="2858"/>
      <c r="AJA37" s="2858"/>
      <c r="AJB37" s="2858"/>
      <c r="AJC37" s="2858"/>
      <c r="AJD37" s="2858"/>
      <c r="AJE37" s="2858"/>
      <c r="AJF37" s="2858"/>
      <c r="AJG37" s="2858"/>
      <c r="AJH37" s="2858"/>
      <c r="AJI37" s="2858"/>
      <c r="AJJ37" s="2858"/>
      <c r="AJK37" s="2858"/>
      <c r="AJL37" s="2858"/>
      <c r="AJM37" s="2858"/>
      <c r="AJN37" s="2858"/>
      <c r="AJO37" s="2858"/>
      <c r="AJP37" s="2858"/>
      <c r="AJQ37" s="2858"/>
      <c r="AJR37" s="2858"/>
      <c r="AJS37" s="2858"/>
      <c r="AJT37" s="2858"/>
      <c r="AJU37" s="2858"/>
      <c r="AJV37" s="2858"/>
      <c r="AJW37" s="2858"/>
      <c r="AJX37" s="2858"/>
      <c r="AJY37" s="2858"/>
      <c r="AJZ37" s="2858"/>
      <c r="AKA37" s="2858"/>
      <c r="AKB37" s="2858"/>
      <c r="AKC37" s="2858"/>
      <c r="AKD37" s="2858"/>
      <c r="AKE37" s="2858"/>
      <c r="AKF37" s="2858"/>
      <c r="AKG37" s="2858"/>
      <c r="AKH37" s="2858"/>
      <c r="AKI37" s="2858"/>
      <c r="AKJ37" s="2858"/>
      <c r="AKK37" s="2858"/>
      <c r="AKL37" s="2858"/>
      <c r="AKM37" s="2858"/>
      <c r="AKN37" s="2858"/>
      <c r="AKO37" s="2858"/>
      <c r="AKP37" s="2858"/>
      <c r="AKQ37" s="2858"/>
      <c r="AKR37" s="2858"/>
      <c r="AKS37" s="2858"/>
      <c r="AKT37" s="2858"/>
      <c r="AKU37" s="2858"/>
      <c r="AKV37" s="2858"/>
      <c r="AKW37" s="2858"/>
      <c r="AKX37" s="2858"/>
      <c r="AKY37" s="2858"/>
      <c r="AKZ37" s="2858"/>
      <c r="ALA37" s="2858"/>
      <c r="ALB37" s="2858"/>
      <c r="ALC37" s="2858"/>
      <c r="ALD37" s="2858"/>
      <c r="ALE37" s="2858"/>
      <c r="ALF37" s="2858"/>
      <c r="ALG37" s="2858"/>
      <c r="ALH37" s="2858"/>
      <c r="ALI37" s="2858"/>
      <c r="ALJ37" s="2858"/>
      <c r="ALK37" s="2858"/>
      <c r="ALL37" s="2858"/>
      <c r="ALM37" s="2858"/>
      <c r="ALN37" s="2858"/>
      <c r="ALO37" s="2858"/>
      <c r="ALP37" s="2858"/>
      <c r="ALQ37" s="2858"/>
      <c r="ALR37" s="2858"/>
      <c r="ALS37" s="2858"/>
      <c r="ALT37" s="2858"/>
      <c r="ALU37" s="2858"/>
      <c r="ALV37" s="2858"/>
      <c r="ALW37" s="2858"/>
      <c r="ALX37" s="2858"/>
      <c r="ALY37" s="2858"/>
      <c r="ALZ37" s="2858"/>
      <c r="AMA37" s="2858"/>
      <c r="AMB37" s="2858"/>
      <c r="AMC37" s="2858"/>
      <c r="AMD37" s="2858"/>
      <c r="AME37" s="2858"/>
      <c r="AMF37" s="2858"/>
      <c r="AMG37" s="2858"/>
      <c r="AMH37" s="2858"/>
      <c r="AMI37" s="2858"/>
      <c r="AMJ37" s="2858"/>
      <c r="AMK37" s="2858"/>
      <c r="AML37" s="2858"/>
      <c r="AMM37" s="2858"/>
      <c r="AMN37" s="2858"/>
      <c r="AMO37" s="2858"/>
      <c r="AMP37" s="2858"/>
      <c r="AMQ37" s="2858"/>
      <c r="AMR37" s="2858"/>
      <c r="AMS37" s="2858"/>
      <c r="AMT37" s="2858"/>
      <c r="AMU37" s="2858"/>
      <c r="AMV37" s="2858"/>
      <c r="AMW37" s="2858"/>
      <c r="AMX37" s="2858"/>
      <c r="AMY37" s="2858"/>
      <c r="AMZ37" s="2858"/>
      <c r="ANA37" s="2858"/>
      <c r="ANB37" s="2858"/>
      <c r="ANC37" s="2858"/>
      <c r="AND37" s="2858"/>
      <c r="ANE37" s="2858"/>
      <c r="ANF37" s="2858"/>
      <c r="ANG37" s="2858"/>
      <c r="ANH37" s="2858"/>
      <c r="ANI37" s="2858"/>
      <c r="ANJ37" s="2858"/>
      <c r="ANK37" s="2858"/>
      <c r="ANL37" s="2858"/>
      <c r="ANM37" s="2858"/>
      <c r="ANN37" s="2858"/>
      <c r="ANO37" s="2858"/>
      <c r="ANP37" s="2858"/>
      <c r="ANQ37" s="2858"/>
      <c r="ANR37" s="2858"/>
      <c r="ANS37" s="2858"/>
      <c r="ANT37" s="2858"/>
      <c r="ANU37" s="2858"/>
      <c r="ANV37" s="2858"/>
      <c r="ANW37" s="2858"/>
      <c r="ANX37" s="2858"/>
      <c r="ANY37" s="2858"/>
      <c r="ANZ37" s="2858"/>
      <c r="AOA37" s="2858"/>
      <c r="AOB37" s="2858"/>
      <c r="AOC37" s="2858"/>
      <c r="AOD37" s="2858"/>
      <c r="AOE37" s="2858"/>
      <c r="AOF37" s="2858"/>
      <c r="AOG37" s="2858"/>
      <c r="AOH37" s="2858"/>
      <c r="AOI37" s="2858"/>
      <c r="AOJ37" s="2858"/>
      <c r="AOK37" s="2858"/>
      <c r="AOL37" s="2858"/>
      <c r="AOM37" s="2858"/>
      <c r="AON37" s="2858"/>
      <c r="AOO37" s="2858"/>
      <c r="AOP37" s="2858"/>
      <c r="AOQ37" s="2858"/>
      <c r="AOR37" s="2858"/>
      <c r="AOS37" s="2858"/>
      <c r="AOT37" s="2858"/>
      <c r="AOU37" s="2858"/>
      <c r="AOV37" s="2858"/>
      <c r="AOW37" s="2858"/>
      <c r="AOX37" s="2858"/>
      <c r="AOY37" s="2858"/>
      <c r="AOZ37" s="2858"/>
      <c r="APA37" s="2858"/>
      <c r="APB37" s="2858"/>
      <c r="APC37" s="2858"/>
      <c r="APD37" s="2858"/>
      <c r="APE37" s="2858"/>
      <c r="APF37" s="2858"/>
      <c r="APG37" s="2858"/>
      <c r="APH37" s="2858"/>
      <c r="API37" s="2858"/>
      <c r="APJ37" s="2858"/>
      <c r="APK37" s="2858"/>
      <c r="APL37" s="2858"/>
      <c r="APM37" s="2858"/>
      <c r="APN37" s="2858"/>
      <c r="APO37" s="2858"/>
      <c r="APP37" s="2858"/>
      <c r="APQ37" s="2858"/>
      <c r="APR37" s="2858"/>
      <c r="APS37" s="2858"/>
      <c r="APT37" s="2858"/>
      <c r="APU37" s="2858"/>
      <c r="APV37" s="2858"/>
      <c r="APW37" s="2858"/>
      <c r="APX37" s="2858"/>
      <c r="APY37" s="2858"/>
      <c r="APZ37" s="2858"/>
      <c r="AQA37" s="2858"/>
      <c r="AQB37" s="2858"/>
      <c r="AQC37" s="2858"/>
      <c r="AQD37" s="2858"/>
      <c r="AQE37" s="2858"/>
      <c r="AQF37" s="2858"/>
      <c r="AQG37" s="2858"/>
      <c r="AQH37" s="2858"/>
      <c r="AQI37" s="2858"/>
      <c r="AQJ37" s="2858"/>
      <c r="AQK37" s="2858"/>
      <c r="AQL37" s="2858"/>
      <c r="AQM37" s="2858"/>
      <c r="AQN37" s="2858"/>
      <c r="AQO37" s="2858"/>
      <c r="AQP37" s="2858"/>
      <c r="AQQ37" s="2858"/>
      <c r="AQR37" s="2858"/>
      <c r="AQS37" s="2858"/>
      <c r="AQT37" s="2858"/>
      <c r="AQU37" s="2858"/>
      <c r="AQV37" s="2858"/>
      <c r="AQW37" s="2858"/>
      <c r="AQX37" s="2858"/>
      <c r="AQY37" s="2858"/>
      <c r="AQZ37" s="2858"/>
      <c r="ARA37" s="2858"/>
      <c r="ARB37" s="2858"/>
      <c r="ARC37" s="2858"/>
      <c r="ARD37" s="2858"/>
      <c r="ARE37" s="2858"/>
      <c r="ARF37" s="2858"/>
      <c r="ARG37" s="2858"/>
      <c r="ARH37" s="2858"/>
      <c r="ARI37" s="2858"/>
      <c r="ARJ37" s="2858"/>
      <c r="ARK37" s="2858"/>
      <c r="ARL37" s="2858"/>
      <c r="ARM37" s="2858"/>
      <c r="ARN37" s="2858"/>
      <c r="ARO37" s="2858"/>
      <c r="ARP37" s="2858"/>
      <c r="ARQ37" s="2858"/>
      <c r="ARR37" s="2858"/>
      <c r="ARS37" s="2858"/>
      <c r="ART37" s="2858"/>
      <c r="ARU37" s="2858"/>
      <c r="ARV37" s="2858"/>
      <c r="ARW37" s="2858"/>
      <c r="ARX37" s="2858"/>
      <c r="ARY37" s="2858"/>
      <c r="ARZ37" s="2858"/>
      <c r="ASA37" s="2858"/>
      <c r="ASB37" s="2858"/>
      <c r="ASC37" s="2858"/>
      <c r="ASD37" s="2858"/>
      <c r="ASE37" s="2858"/>
      <c r="ASF37" s="2858"/>
      <c r="ASG37" s="2858"/>
      <c r="ASH37" s="2858"/>
      <c r="ASI37" s="2858"/>
      <c r="ASJ37" s="2858"/>
      <c r="ASK37" s="2858"/>
      <c r="ASL37" s="2858"/>
      <c r="ASM37" s="2858"/>
      <c r="ASN37" s="2858"/>
      <c r="ASO37" s="2858"/>
      <c r="ASP37" s="2858"/>
      <c r="ASQ37" s="2858"/>
      <c r="ASR37" s="2858"/>
      <c r="ASS37" s="2858"/>
      <c r="AST37" s="2858"/>
      <c r="ASU37" s="2858"/>
      <c r="ASV37" s="2858"/>
      <c r="ASW37" s="2858"/>
      <c r="ASX37" s="2858"/>
      <c r="ASY37" s="2858"/>
      <c r="ASZ37" s="2858"/>
      <c r="ATA37" s="2858"/>
      <c r="ATB37" s="2858"/>
      <c r="ATC37" s="2858"/>
      <c r="ATD37" s="2858"/>
      <c r="ATE37" s="2858"/>
      <c r="ATF37" s="2858"/>
      <c r="ATG37" s="2858"/>
      <c r="ATH37" s="2858"/>
      <c r="ATI37" s="2858"/>
      <c r="ATJ37" s="2858"/>
      <c r="ATK37" s="2858"/>
      <c r="ATL37" s="2858"/>
      <c r="ATM37" s="2858"/>
      <c r="ATN37" s="2858"/>
      <c r="ATO37" s="2858"/>
      <c r="ATP37" s="2858"/>
      <c r="ATQ37" s="2858"/>
      <c r="ATR37" s="2858"/>
      <c r="ATS37" s="2858"/>
      <c r="ATT37" s="2858"/>
      <c r="ATU37" s="2858"/>
      <c r="ATV37" s="2858"/>
      <c r="ATW37" s="2858"/>
      <c r="ATX37" s="2858"/>
      <c r="ATY37" s="2858"/>
      <c r="ATZ37" s="2858"/>
      <c r="AUA37" s="2858"/>
      <c r="AUB37" s="2858"/>
      <c r="AUC37" s="2858"/>
      <c r="AUD37" s="2858"/>
      <c r="AUE37" s="2858"/>
      <c r="AUF37" s="2858"/>
      <c r="AUG37" s="2858"/>
      <c r="AUH37" s="2858"/>
      <c r="AUI37" s="2858"/>
      <c r="AUJ37" s="2858"/>
      <c r="AUK37" s="2858"/>
      <c r="AUL37" s="2858"/>
      <c r="AUM37" s="2858"/>
      <c r="AUN37" s="2858"/>
      <c r="AUO37" s="2858"/>
      <c r="AUP37" s="2858"/>
      <c r="AUQ37" s="2858"/>
      <c r="AUR37" s="2858"/>
      <c r="AUS37" s="2858"/>
      <c r="AUT37" s="2858"/>
      <c r="AUU37" s="2858"/>
      <c r="AUV37" s="2858"/>
      <c r="AUW37" s="2858"/>
      <c r="AUX37" s="2858"/>
      <c r="AUY37" s="2858"/>
      <c r="AUZ37" s="2858"/>
      <c r="AVA37" s="2858"/>
      <c r="AVB37" s="2858"/>
      <c r="AVC37" s="2858"/>
      <c r="AVD37" s="2858"/>
      <c r="AVE37" s="2858"/>
      <c r="AVF37" s="2858"/>
      <c r="AVG37" s="2858"/>
      <c r="AVH37" s="2858"/>
      <c r="AVI37" s="2858"/>
      <c r="AVJ37" s="2858"/>
      <c r="AVK37" s="2858"/>
      <c r="AVL37" s="2858"/>
      <c r="AVM37" s="2858"/>
      <c r="AVN37" s="2858"/>
      <c r="AVO37" s="2858"/>
      <c r="AVP37" s="2858"/>
      <c r="AVQ37" s="2858"/>
      <c r="AVR37" s="2858"/>
      <c r="AVS37" s="2858"/>
      <c r="AVT37" s="2858"/>
      <c r="AVU37" s="2858"/>
      <c r="AVV37" s="2858"/>
      <c r="AVW37" s="2858"/>
      <c r="AVX37" s="2858"/>
      <c r="AVY37" s="2858"/>
      <c r="AVZ37" s="2858"/>
      <c r="AWA37" s="2858"/>
      <c r="AWB37" s="2858"/>
      <c r="AWC37" s="2858"/>
      <c r="AWD37" s="2858"/>
      <c r="AWE37" s="2858"/>
      <c r="AWF37" s="2858"/>
      <c r="AWG37" s="2858"/>
      <c r="AWH37" s="2858"/>
      <c r="AWI37" s="2858"/>
      <c r="AWJ37" s="2858"/>
      <c r="AWK37" s="2858"/>
      <c r="AWL37" s="2858"/>
      <c r="AWM37" s="2858"/>
      <c r="AWN37" s="2858"/>
      <c r="AWO37" s="2858"/>
      <c r="AWP37" s="2858"/>
      <c r="AWQ37" s="2858"/>
      <c r="AWR37" s="2858"/>
      <c r="AWS37" s="2858"/>
      <c r="AWT37" s="2858"/>
      <c r="AWU37" s="2858"/>
      <c r="AWV37" s="2858"/>
      <c r="AWW37" s="2858"/>
      <c r="AWX37" s="2858"/>
      <c r="AWY37" s="2858"/>
      <c r="AWZ37" s="2858"/>
      <c r="AXA37" s="2858"/>
      <c r="AXB37" s="2858"/>
      <c r="AXC37" s="2858"/>
      <c r="AXD37" s="2858"/>
      <c r="AXE37" s="2858"/>
      <c r="AXF37" s="2858"/>
      <c r="AXG37" s="2858"/>
      <c r="AXH37" s="2858"/>
      <c r="AXI37" s="2858"/>
      <c r="AXJ37" s="2858"/>
      <c r="AXK37" s="2858"/>
      <c r="AXL37" s="2858"/>
      <c r="AXM37" s="2858"/>
      <c r="AXN37" s="2858"/>
      <c r="AXO37" s="2858"/>
      <c r="AXP37" s="2858"/>
      <c r="AXQ37" s="2858"/>
      <c r="AXR37" s="2858"/>
      <c r="AXS37" s="2858"/>
      <c r="AXT37" s="2858"/>
      <c r="AXU37" s="2858"/>
      <c r="AXV37" s="2858"/>
      <c r="AXW37" s="2858"/>
      <c r="AXX37" s="2858"/>
      <c r="AXY37" s="2858"/>
      <c r="AXZ37" s="2858"/>
      <c r="AYA37" s="2858"/>
      <c r="AYB37" s="2858"/>
      <c r="AYC37" s="2858"/>
      <c r="AYD37" s="2858"/>
      <c r="AYE37" s="2858"/>
      <c r="AYF37" s="2858"/>
      <c r="AYG37" s="2858"/>
      <c r="AYH37" s="2858"/>
      <c r="AYI37" s="2858"/>
      <c r="AYJ37" s="2858"/>
      <c r="AYK37" s="2858"/>
      <c r="AYL37" s="2858"/>
      <c r="AYM37" s="2858"/>
      <c r="AYN37" s="2858"/>
      <c r="AYO37" s="2858"/>
      <c r="AYP37" s="2858"/>
      <c r="AYQ37" s="2858"/>
      <c r="AYR37" s="2858"/>
      <c r="AYS37" s="2858"/>
      <c r="AYT37" s="2858"/>
      <c r="AYU37" s="2858"/>
      <c r="AYV37" s="2858"/>
      <c r="AYW37" s="2858"/>
      <c r="AYX37" s="2858"/>
      <c r="AYY37" s="2858"/>
      <c r="AYZ37" s="2858"/>
      <c r="AZA37" s="2858"/>
      <c r="AZB37" s="2858"/>
      <c r="AZC37" s="2858"/>
      <c r="AZD37" s="2858"/>
      <c r="AZE37" s="2858"/>
      <c r="AZF37" s="2858"/>
      <c r="AZG37" s="2858"/>
      <c r="AZH37" s="2858"/>
      <c r="AZI37" s="2858"/>
      <c r="AZJ37" s="2858"/>
      <c r="AZK37" s="2858"/>
      <c r="AZL37" s="2858"/>
      <c r="AZM37" s="2858"/>
      <c r="AZN37" s="2858"/>
      <c r="AZO37" s="2858"/>
      <c r="AZP37" s="2858"/>
      <c r="AZQ37" s="2858"/>
      <c r="AZR37" s="2858"/>
      <c r="AZS37" s="2858"/>
      <c r="AZT37" s="2858"/>
      <c r="AZU37" s="2858"/>
      <c r="AZV37" s="2858"/>
      <c r="AZW37" s="2858"/>
      <c r="AZX37" s="2858"/>
      <c r="AZY37" s="2858"/>
      <c r="AZZ37" s="2858"/>
      <c r="BAA37" s="2858"/>
      <c r="BAB37" s="2858"/>
      <c r="BAC37" s="2858"/>
      <c r="BAD37" s="2858"/>
      <c r="BAE37" s="2858"/>
      <c r="BAF37" s="2858"/>
      <c r="BAG37" s="2858"/>
      <c r="BAH37" s="2858"/>
      <c r="BAI37" s="2858"/>
      <c r="BAJ37" s="2858"/>
      <c r="BAK37" s="2858"/>
      <c r="BAL37" s="2858"/>
      <c r="BAM37" s="2858"/>
      <c r="BAN37" s="2858"/>
      <c r="BAO37" s="2858"/>
      <c r="BAP37" s="2858"/>
      <c r="BAQ37" s="2858"/>
      <c r="BAR37" s="2858"/>
      <c r="BAS37" s="2858"/>
      <c r="BAT37" s="2858"/>
      <c r="BAU37" s="2858"/>
      <c r="BAV37" s="2858"/>
      <c r="BAW37" s="2858"/>
      <c r="BAX37" s="2858"/>
      <c r="BAY37" s="2858"/>
      <c r="BAZ37" s="2858"/>
      <c r="BBA37" s="2858"/>
      <c r="BBB37" s="2858"/>
      <c r="BBC37" s="2858"/>
      <c r="BBD37" s="2858"/>
      <c r="BBE37" s="2858"/>
      <c r="BBF37" s="2858"/>
      <c r="BBG37" s="2858"/>
      <c r="BBH37" s="2858"/>
      <c r="BBI37" s="2858"/>
      <c r="BBJ37" s="2858"/>
      <c r="BBK37" s="2858"/>
      <c r="BBL37" s="2858"/>
      <c r="BBM37" s="2858"/>
      <c r="BBN37" s="2858"/>
      <c r="BBO37" s="2858"/>
      <c r="BBP37" s="2858"/>
      <c r="BBQ37" s="2858"/>
      <c r="BBR37" s="2858"/>
      <c r="BBS37" s="2858"/>
      <c r="BBT37" s="2858"/>
      <c r="BBU37" s="2858"/>
      <c r="BBV37" s="2858"/>
      <c r="BBW37" s="2858"/>
      <c r="BBX37" s="2858"/>
      <c r="BBY37" s="2858"/>
      <c r="BBZ37" s="2858"/>
      <c r="BCA37" s="2858"/>
      <c r="BCB37" s="2858"/>
      <c r="BCC37" s="2858"/>
      <c r="BCD37" s="2858"/>
      <c r="BCE37" s="2858"/>
      <c r="BCF37" s="2858"/>
      <c r="BCG37" s="2858"/>
      <c r="BCH37" s="2858"/>
      <c r="BCI37" s="2858"/>
      <c r="BCJ37" s="2858"/>
      <c r="BCK37" s="2858"/>
      <c r="BCL37" s="2858"/>
      <c r="BCM37" s="2858"/>
      <c r="BCN37" s="2858"/>
      <c r="BCO37" s="2858"/>
      <c r="BCP37" s="2858"/>
      <c r="BCQ37" s="2858"/>
      <c r="BCR37" s="2858"/>
      <c r="BCS37" s="2858"/>
      <c r="BCT37" s="2858"/>
      <c r="BCU37" s="2858"/>
      <c r="BCV37" s="2858"/>
      <c r="BCW37" s="2858"/>
      <c r="BCX37" s="2858"/>
      <c r="BCY37" s="2858"/>
      <c r="BCZ37" s="2858"/>
      <c r="BDA37" s="2858"/>
      <c r="BDB37" s="2858"/>
      <c r="BDC37" s="2858"/>
      <c r="BDD37" s="2858"/>
      <c r="BDE37" s="2858"/>
      <c r="BDF37" s="2858"/>
      <c r="BDG37" s="2858"/>
      <c r="BDH37" s="2858"/>
      <c r="BDI37" s="2858"/>
      <c r="BDJ37" s="2858"/>
      <c r="BDK37" s="2858"/>
      <c r="BDL37" s="2858"/>
      <c r="BDM37" s="2858"/>
      <c r="BDN37" s="2858"/>
      <c r="BDO37" s="2858"/>
      <c r="BDP37" s="2858"/>
      <c r="BDQ37" s="2858"/>
      <c r="BDR37" s="2858"/>
      <c r="BDS37" s="2858"/>
      <c r="BDT37" s="2858"/>
      <c r="BDU37" s="2858"/>
      <c r="BDV37" s="2858"/>
      <c r="BDW37" s="2858"/>
      <c r="BDX37" s="2858"/>
      <c r="BDY37" s="2858"/>
      <c r="BDZ37" s="2858"/>
      <c r="BEA37" s="2858"/>
      <c r="BEB37" s="2858"/>
      <c r="BEC37" s="2858"/>
      <c r="BED37" s="2858"/>
      <c r="BEE37" s="2858"/>
      <c r="BEF37" s="2858"/>
      <c r="BEG37" s="2858"/>
      <c r="BEH37" s="2858"/>
      <c r="BEI37" s="2858"/>
      <c r="BEJ37" s="2858"/>
      <c r="BEK37" s="2858"/>
      <c r="BEL37" s="2858"/>
      <c r="BEM37" s="2858"/>
      <c r="BEN37" s="2858"/>
      <c r="BEO37" s="2858"/>
      <c r="BEP37" s="2858"/>
      <c r="BEQ37" s="2858"/>
      <c r="BER37" s="2858"/>
      <c r="BES37" s="2858"/>
      <c r="BET37" s="2858"/>
      <c r="BEU37" s="2858"/>
      <c r="BEV37" s="2858"/>
      <c r="BEW37" s="2858"/>
      <c r="BEX37" s="2858"/>
      <c r="BEY37" s="2858"/>
      <c r="BEZ37" s="2858"/>
      <c r="BFA37" s="2858"/>
      <c r="BFB37" s="2858"/>
      <c r="BFC37" s="2858"/>
      <c r="BFD37" s="2858"/>
      <c r="BFE37" s="2858"/>
      <c r="BFF37" s="2858"/>
      <c r="BFG37" s="2858"/>
      <c r="BFH37" s="2858"/>
      <c r="BFI37" s="2858"/>
      <c r="BFJ37" s="2858"/>
      <c r="BFK37" s="2858"/>
      <c r="BFL37" s="2858"/>
      <c r="BFM37" s="2858"/>
      <c r="BFN37" s="2858"/>
      <c r="BFO37" s="2858"/>
      <c r="BFP37" s="2858"/>
      <c r="BFQ37" s="2858"/>
      <c r="BFR37" s="2858"/>
      <c r="BFS37" s="2858"/>
      <c r="BFT37" s="2858"/>
      <c r="BFU37" s="2858"/>
      <c r="BFV37" s="2858"/>
      <c r="BFW37" s="2858"/>
      <c r="BFX37" s="2858"/>
      <c r="BFY37" s="2858"/>
      <c r="BFZ37" s="2858"/>
      <c r="BGA37" s="2858"/>
      <c r="BGB37" s="2858"/>
      <c r="BGC37" s="2858"/>
      <c r="BGD37" s="2858"/>
      <c r="BGE37" s="2858"/>
      <c r="BGF37" s="2858"/>
      <c r="BGG37" s="2858"/>
      <c r="BGH37" s="2858"/>
      <c r="BGI37" s="2858"/>
      <c r="BGJ37" s="2858"/>
      <c r="BGK37" s="2858"/>
      <c r="BGL37" s="2858"/>
      <c r="BGM37" s="2858"/>
      <c r="BGN37" s="2858"/>
      <c r="BGO37" s="2858"/>
      <c r="BGP37" s="2858"/>
      <c r="BGQ37" s="2858"/>
      <c r="BGR37" s="2858"/>
      <c r="BGS37" s="2858"/>
      <c r="BGT37" s="2858"/>
      <c r="BGU37" s="2858"/>
      <c r="BGV37" s="2858"/>
      <c r="BGW37" s="2858"/>
      <c r="BGX37" s="2858"/>
      <c r="BGY37" s="2858"/>
      <c r="BGZ37" s="2858"/>
      <c r="BHA37" s="2858"/>
      <c r="BHB37" s="2858"/>
      <c r="BHC37" s="2858"/>
      <c r="BHD37" s="2858"/>
      <c r="BHE37" s="2858"/>
      <c r="BHF37" s="2858"/>
      <c r="BHG37" s="2858"/>
      <c r="BHH37" s="2858"/>
      <c r="BHI37" s="2858"/>
      <c r="BHJ37" s="2858"/>
      <c r="BHK37" s="2858"/>
      <c r="BHL37" s="2858"/>
      <c r="BHM37" s="2858"/>
      <c r="BHN37" s="2858"/>
      <c r="BHO37" s="2858"/>
      <c r="BHP37" s="2858"/>
      <c r="BHQ37" s="2858"/>
      <c r="BHR37" s="2858"/>
      <c r="BHS37" s="2858"/>
      <c r="BHT37" s="2858"/>
      <c r="BHU37" s="2858"/>
      <c r="BHV37" s="2858"/>
      <c r="BHW37" s="2858"/>
      <c r="BHX37" s="2858"/>
      <c r="BHY37" s="2858"/>
      <c r="BHZ37" s="2858"/>
      <c r="BIA37" s="2858"/>
      <c r="BIB37" s="2858"/>
      <c r="BIC37" s="2858"/>
      <c r="BID37" s="2858"/>
      <c r="BIE37" s="2858"/>
      <c r="BIF37" s="2858"/>
      <c r="BIG37" s="2858"/>
      <c r="BIH37" s="2858"/>
      <c r="BII37" s="2858"/>
      <c r="BIJ37" s="2858"/>
      <c r="BIK37" s="2858"/>
      <c r="BIL37" s="2858"/>
      <c r="BIM37" s="2858"/>
      <c r="BIN37" s="2858"/>
      <c r="BIO37" s="2858"/>
      <c r="BIP37" s="2858"/>
      <c r="BIQ37" s="2858"/>
      <c r="BIR37" s="2858"/>
      <c r="BIS37" s="2858"/>
      <c r="BIT37" s="2858"/>
      <c r="BIU37" s="2858"/>
      <c r="BIV37" s="2858"/>
      <c r="BIW37" s="2858"/>
      <c r="BIX37" s="2858"/>
      <c r="BIY37" s="2858"/>
      <c r="BIZ37" s="2858"/>
      <c r="BJA37" s="2858"/>
      <c r="BJB37" s="2858"/>
      <c r="BJC37" s="2858"/>
      <c r="BJD37" s="2858"/>
      <c r="BJE37" s="2858"/>
      <c r="BJF37" s="2858"/>
      <c r="BJG37" s="2858"/>
      <c r="BJH37" s="2858"/>
      <c r="BJI37" s="2858"/>
      <c r="BJJ37" s="2858"/>
      <c r="BJK37" s="2858"/>
      <c r="BJL37" s="2858"/>
      <c r="BJM37" s="2858"/>
      <c r="BJN37" s="2858"/>
      <c r="BJO37" s="2858"/>
      <c r="BJP37" s="2858"/>
      <c r="BJQ37" s="2858"/>
      <c r="BJR37" s="2858"/>
      <c r="BJS37" s="2858"/>
      <c r="BJT37" s="2858"/>
      <c r="BJU37" s="2858"/>
      <c r="BJV37" s="2858"/>
      <c r="BJW37" s="2858"/>
      <c r="BJX37" s="2858"/>
      <c r="BJY37" s="2858"/>
      <c r="BJZ37" s="2858"/>
      <c r="BKA37" s="2858"/>
      <c r="BKB37" s="2858"/>
      <c r="BKC37" s="2858"/>
      <c r="BKD37" s="2858"/>
      <c r="BKE37" s="2858"/>
      <c r="BKF37" s="2858"/>
      <c r="BKG37" s="2858"/>
      <c r="BKH37" s="2858"/>
      <c r="BKI37" s="2858"/>
      <c r="BKJ37" s="2858"/>
      <c r="BKK37" s="2858"/>
      <c r="BKL37" s="2858"/>
      <c r="BKM37" s="2858"/>
      <c r="BKN37" s="2858"/>
      <c r="BKO37" s="2858"/>
      <c r="BKP37" s="2858"/>
      <c r="BKQ37" s="2858"/>
      <c r="BKR37" s="2858"/>
      <c r="BKS37" s="2858"/>
      <c r="BKT37" s="2858"/>
      <c r="BKU37" s="2858"/>
      <c r="BKV37" s="2858"/>
      <c r="BKW37" s="2858"/>
      <c r="BKX37" s="2858"/>
      <c r="BKY37" s="2858"/>
      <c r="BKZ37" s="2858"/>
      <c r="BLA37" s="2858"/>
      <c r="BLB37" s="2858"/>
      <c r="BLC37" s="2858"/>
      <c r="BLD37" s="2858"/>
      <c r="BLE37" s="2858"/>
      <c r="BLF37" s="2858"/>
      <c r="BLG37" s="2858"/>
      <c r="BLH37" s="2858"/>
      <c r="BLI37" s="2858"/>
      <c r="BLJ37" s="2858"/>
      <c r="BLK37" s="2858"/>
      <c r="BLL37" s="2858"/>
      <c r="BLM37" s="2858"/>
      <c r="BLN37" s="2858"/>
      <c r="BLO37" s="2858"/>
      <c r="BLP37" s="2858"/>
      <c r="BLQ37" s="2858"/>
      <c r="BLR37" s="2858"/>
      <c r="BLS37" s="2858"/>
      <c r="BLT37" s="2858"/>
      <c r="BLU37" s="2858"/>
      <c r="BLV37" s="2858"/>
      <c r="BLW37" s="2858"/>
      <c r="BLX37" s="2858"/>
      <c r="BLY37" s="2858"/>
      <c r="BLZ37" s="2858"/>
      <c r="BMA37" s="2858"/>
      <c r="BMB37" s="2858"/>
      <c r="BMC37" s="2858"/>
      <c r="BMD37" s="2858"/>
      <c r="BME37" s="2858"/>
      <c r="BMF37" s="2858"/>
      <c r="BMG37" s="2858"/>
      <c r="BMH37" s="2858"/>
      <c r="BMI37" s="2858"/>
      <c r="BMJ37" s="2858"/>
      <c r="BMK37" s="2858"/>
      <c r="BML37" s="2858"/>
      <c r="BMM37" s="2858"/>
      <c r="BMN37" s="2858"/>
      <c r="BMO37" s="2858"/>
      <c r="BMP37" s="2858"/>
      <c r="BMQ37" s="2858"/>
      <c r="BMR37" s="2858"/>
      <c r="BMS37" s="2858"/>
      <c r="BMT37" s="2858"/>
      <c r="BMU37" s="2858"/>
      <c r="BMV37" s="2858"/>
      <c r="BMW37" s="2858"/>
      <c r="BMX37" s="2858"/>
      <c r="BMY37" s="2858"/>
      <c r="BMZ37" s="2858"/>
      <c r="BNA37" s="2858"/>
      <c r="BNB37" s="2858"/>
      <c r="BNC37" s="2858"/>
      <c r="BND37" s="2858"/>
      <c r="BNE37" s="2858"/>
      <c r="BNF37" s="2858"/>
      <c r="BNG37" s="2858"/>
      <c r="BNH37" s="2858"/>
      <c r="BNI37" s="2858"/>
      <c r="BNJ37" s="2858"/>
      <c r="BNK37" s="2858"/>
      <c r="BNL37" s="2858"/>
      <c r="BNM37" s="2858"/>
      <c r="BNN37" s="2858"/>
      <c r="BNO37" s="2858"/>
      <c r="BNP37" s="2858"/>
      <c r="BNQ37" s="2858"/>
      <c r="BNR37" s="2858"/>
      <c r="BNS37" s="2858"/>
      <c r="BNT37" s="2858"/>
      <c r="BNU37" s="2858"/>
      <c r="BNV37" s="2858"/>
      <c r="BNW37" s="2858"/>
      <c r="BNX37" s="2858"/>
      <c r="BNY37" s="2858"/>
      <c r="BNZ37" s="2858"/>
      <c r="BOA37" s="2858"/>
      <c r="BOB37" s="2858"/>
      <c r="BOC37" s="2858"/>
      <c r="BOD37" s="2858"/>
      <c r="BOE37" s="2858"/>
      <c r="BOF37" s="2858"/>
      <c r="BOG37" s="2858"/>
      <c r="BOH37" s="2858"/>
      <c r="BOI37" s="2858"/>
      <c r="BOJ37" s="2858"/>
      <c r="BOK37" s="2858"/>
      <c r="BOL37" s="2858"/>
      <c r="BOM37" s="2858"/>
      <c r="BON37" s="2858"/>
      <c r="BOO37" s="2858"/>
      <c r="BOP37" s="2858"/>
      <c r="BOQ37" s="2858"/>
      <c r="BOR37" s="2858"/>
      <c r="BOS37" s="2858"/>
      <c r="BOT37" s="2858"/>
      <c r="BOU37" s="2858"/>
      <c r="BOV37" s="2858"/>
      <c r="BOW37" s="2858"/>
      <c r="BOX37" s="2858"/>
      <c r="BOY37" s="2858"/>
      <c r="BOZ37" s="2858"/>
      <c r="BPA37" s="2858"/>
      <c r="BPB37" s="2858"/>
      <c r="BPC37" s="2858"/>
      <c r="BPD37" s="2858"/>
      <c r="BPE37" s="2858"/>
      <c r="BPF37" s="2858"/>
      <c r="BPG37" s="2858"/>
      <c r="BPH37" s="2858"/>
      <c r="BPI37" s="2858"/>
      <c r="BPJ37" s="2858"/>
      <c r="BPK37" s="2858"/>
      <c r="BPL37" s="2858"/>
      <c r="BPM37" s="2858"/>
      <c r="BPN37" s="2858"/>
      <c r="BPO37" s="2858"/>
      <c r="BPP37" s="2858"/>
      <c r="BPQ37" s="2858"/>
      <c r="BPR37" s="2858"/>
      <c r="BPS37" s="2858"/>
      <c r="BPT37" s="2858"/>
      <c r="BPU37" s="2858"/>
      <c r="BPV37" s="2858"/>
      <c r="BPW37" s="2858"/>
      <c r="BPX37" s="2858"/>
      <c r="BPY37" s="2858"/>
      <c r="BPZ37" s="2858"/>
      <c r="BQA37" s="2858"/>
      <c r="BQB37" s="2858"/>
      <c r="BQC37" s="2858"/>
      <c r="BQD37" s="2858"/>
      <c r="BQE37" s="2858"/>
      <c r="BQF37" s="2858"/>
      <c r="BQG37" s="2858"/>
      <c r="BQH37" s="2858"/>
      <c r="BQI37" s="2858"/>
      <c r="BQJ37" s="2858"/>
      <c r="BQK37" s="2858"/>
      <c r="BQL37" s="2858"/>
      <c r="BQM37" s="2858"/>
      <c r="BQN37" s="2858"/>
      <c r="BQO37" s="2858"/>
      <c r="BQP37" s="2858"/>
      <c r="BQQ37" s="2858"/>
      <c r="BQR37" s="2858"/>
      <c r="BQS37" s="2858"/>
      <c r="BQT37" s="2858"/>
      <c r="BQU37" s="2858"/>
      <c r="BQV37" s="2858"/>
      <c r="BQW37" s="2858"/>
      <c r="BQX37" s="2858"/>
      <c r="BQY37" s="2858"/>
      <c r="BQZ37" s="2858"/>
      <c r="BRA37" s="2858"/>
      <c r="BRB37" s="2858"/>
      <c r="BRC37" s="2858"/>
      <c r="BRD37" s="2858"/>
      <c r="BRE37" s="2858"/>
      <c r="BRF37" s="2858"/>
      <c r="BRG37" s="2858"/>
      <c r="BRH37" s="2858"/>
      <c r="BRI37" s="2858"/>
      <c r="BRJ37" s="2858"/>
      <c r="BRK37" s="2858"/>
      <c r="BRL37" s="2858"/>
      <c r="BRM37" s="2858"/>
      <c r="BRN37" s="2858"/>
      <c r="BRO37" s="2858"/>
      <c r="BRP37" s="2858"/>
      <c r="BRQ37" s="2858"/>
      <c r="BRR37" s="2858"/>
      <c r="BRS37" s="2858"/>
      <c r="BRT37" s="2858"/>
      <c r="BRU37" s="2858"/>
      <c r="BRV37" s="2858"/>
      <c r="BRW37" s="2858"/>
      <c r="BRX37" s="2858"/>
      <c r="BRY37" s="2858"/>
      <c r="BRZ37" s="2858"/>
      <c r="BSA37" s="2858"/>
      <c r="BSB37" s="2858"/>
      <c r="BSC37" s="2858"/>
      <c r="BSD37" s="2858"/>
      <c r="BSE37" s="2858"/>
      <c r="BSF37" s="2858"/>
      <c r="BSG37" s="2858"/>
      <c r="BSH37" s="2858"/>
      <c r="BSI37" s="2858"/>
      <c r="BSJ37" s="2858"/>
      <c r="BSK37" s="2858"/>
      <c r="BSL37" s="2858"/>
      <c r="BSM37" s="2858"/>
      <c r="BSN37" s="2858"/>
      <c r="BSO37" s="2858"/>
      <c r="BSP37" s="2858"/>
      <c r="BSQ37" s="2858"/>
      <c r="BSR37" s="2858"/>
      <c r="BSS37" s="2858"/>
      <c r="BST37" s="2858"/>
      <c r="BSU37" s="2858"/>
      <c r="BSV37" s="2858"/>
      <c r="BSW37" s="2858"/>
      <c r="BSX37" s="2858"/>
      <c r="BSY37" s="2858"/>
      <c r="BSZ37" s="2858"/>
      <c r="BTA37" s="2858"/>
      <c r="BTB37" s="2858"/>
      <c r="BTC37" s="2858"/>
      <c r="BTD37" s="2858"/>
      <c r="BTE37" s="2858"/>
      <c r="BTF37" s="2858"/>
      <c r="BTG37" s="2858"/>
      <c r="BTH37" s="2858"/>
      <c r="BTI37" s="2858"/>
      <c r="BTJ37" s="2858"/>
      <c r="BTK37" s="2858"/>
      <c r="BTL37" s="2858"/>
      <c r="BTM37" s="2858"/>
      <c r="BTN37" s="2858"/>
      <c r="BTO37" s="2858"/>
      <c r="BTP37" s="2858"/>
      <c r="BTQ37" s="2858"/>
      <c r="BTR37" s="2858"/>
      <c r="BTS37" s="2858"/>
      <c r="BTT37" s="2858"/>
      <c r="BTU37" s="2858"/>
      <c r="BTV37" s="2858"/>
      <c r="BTW37" s="2858"/>
      <c r="BTX37" s="2858"/>
      <c r="BTY37" s="2858"/>
      <c r="BTZ37" s="2858"/>
      <c r="BUA37" s="2858"/>
      <c r="BUB37" s="2858"/>
      <c r="BUC37" s="2858"/>
      <c r="BUD37" s="2858"/>
      <c r="BUE37" s="2858"/>
      <c r="BUF37" s="2858"/>
      <c r="BUG37" s="2858"/>
      <c r="BUH37" s="2858"/>
      <c r="BUI37" s="2858"/>
      <c r="BUJ37" s="2858"/>
      <c r="BUK37" s="2858"/>
      <c r="BUL37" s="2858"/>
      <c r="BUM37" s="2858"/>
      <c r="BUN37" s="2858"/>
      <c r="BUO37" s="2858"/>
      <c r="BUP37" s="2858"/>
      <c r="BUQ37" s="2858"/>
      <c r="BUR37" s="2858"/>
      <c r="BUS37" s="2858"/>
      <c r="BUT37" s="2858"/>
      <c r="BUU37" s="2858"/>
      <c r="BUV37" s="2858"/>
      <c r="BUW37" s="2858"/>
      <c r="BUX37" s="2858"/>
      <c r="BUY37" s="2858"/>
      <c r="BUZ37" s="2858"/>
      <c r="BVA37" s="2858"/>
      <c r="BVB37" s="2858"/>
      <c r="BVC37" s="2858"/>
      <c r="BVD37" s="2858"/>
      <c r="BVE37" s="2858"/>
      <c r="BVF37" s="2858"/>
      <c r="BVG37" s="2858"/>
      <c r="BVH37" s="2858"/>
      <c r="BVI37" s="2858"/>
      <c r="BVJ37" s="2858"/>
      <c r="BVK37" s="2858"/>
      <c r="BVL37" s="2858"/>
      <c r="BVM37" s="2858"/>
      <c r="BVN37" s="2858"/>
      <c r="BVO37" s="2858"/>
      <c r="BVP37" s="2858"/>
      <c r="BVQ37" s="2858"/>
      <c r="BVR37" s="2858"/>
      <c r="BVS37" s="2858"/>
      <c r="BVT37" s="2858"/>
      <c r="BVU37" s="2858"/>
      <c r="BVV37" s="2858"/>
      <c r="BVW37" s="2858"/>
      <c r="BVX37" s="2858"/>
      <c r="BVY37" s="2858"/>
      <c r="BVZ37" s="2858"/>
      <c r="BWA37" s="2858"/>
      <c r="BWB37" s="2858"/>
      <c r="BWC37" s="2858"/>
      <c r="BWD37" s="2858"/>
      <c r="BWE37" s="2858"/>
      <c r="BWF37" s="2858"/>
      <c r="BWG37" s="2858"/>
      <c r="BWH37" s="2858"/>
      <c r="BWI37" s="2858"/>
      <c r="BWJ37" s="2858"/>
      <c r="BWK37" s="2858"/>
      <c r="BWL37" s="2858"/>
      <c r="BWM37" s="2858"/>
      <c r="BWN37" s="2858"/>
      <c r="BWO37" s="2858"/>
      <c r="BWP37" s="2858"/>
      <c r="BWQ37" s="2858"/>
      <c r="BWR37" s="2858"/>
      <c r="BWS37" s="2858"/>
      <c r="BWT37" s="2858"/>
      <c r="BWU37" s="2858"/>
      <c r="BWV37" s="2858"/>
      <c r="BWW37" s="2858"/>
      <c r="BWX37" s="2858"/>
      <c r="BWY37" s="2858"/>
      <c r="BWZ37" s="2858"/>
      <c r="BXA37" s="2858"/>
      <c r="BXB37" s="2858"/>
      <c r="BXC37" s="2858"/>
      <c r="BXD37" s="2858"/>
      <c r="BXE37" s="2858"/>
      <c r="BXF37" s="2858"/>
      <c r="BXG37" s="2858"/>
      <c r="BXH37" s="2858"/>
      <c r="BXI37" s="2858"/>
      <c r="BXJ37" s="2858"/>
      <c r="BXK37" s="2858"/>
      <c r="BXL37" s="2858"/>
      <c r="BXM37" s="2858"/>
      <c r="BXN37" s="2858"/>
      <c r="BXO37" s="2858"/>
      <c r="BXP37" s="2858"/>
      <c r="BXQ37" s="2858"/>
      <c r="BXR37" s="2858"/>
      <c r="BXS37" s="2858"/>
      <c r="BXT37" s="2858"/>
      <c r="BXU37" s="2858"/>
      <c r="BXV37" s="2858"/>
      <c r="BXW37" s="2858"/>
      <c r="BXX37" s="2858"/>
      <c r="BXY37" s="2858"/>
      <c r="BXZ37" s="2858"/>
      <c r="BYA37" s="2858"/>
      <c r="BYB37" s="2858"/>
      <c r="BYC37" s="2858"/>
      <c r="BYD37" s="2858"/>
      <c r="BYE37" s="2858"/>
      <c r="BYF37" s="2858"/>
      <c r="BYG37" s="2858"/>
      <c r="BYH37" s="2858"/>
      <c r="BYI37" s="2858"/>
      <c r="BYJ37" s="2858"/>
      <c r="BYK37" s="2858"/>
      <c r="BYL37" s="2858"/>
      <c r="BYM37" s="2858"/>
      <c r="BYN37" s="2858"/>
      <c r="BYO37" s="2858"/>
      <c r="BYP37" s="2858"/>
      <c r="BYQ37" s="2858"/>
      <c r="BYR37" s="2858"/>
      <c r="BYS37" s="2858"/>
      <c r="BYT37" s="2858"/>
      <c r="BYU37" s="2858"/>
      <c r="BYV37" s="2858"/>
      <c r="BYW37" s="2858"/>
      <c r="BYX37" s="2858"/>
      <c r="BYY37" s="2858"/>
      <c r="BYZ37" s="2858"/>
      <c r="BZA37" s="2858"/>
      <c r="BZB37" s="2858"/>
      <c r="BZC37" s="2858"/>
      <c r="BZD37" s="2858"/>
      <c r="BZE37" s="2858"/>
      <c r="BZF37" s="2858"/>
      <c r="BZG37" s="2858"/>
      <c r="BZH37" s="2858"/>
      <c r="BZI37" s="2858"/>
      <c r="BZJ37" s="2858"/>
      <c r="BZK37" s="2858"/>
      <c r="BZL37" s="2858"/>
      <c r="BZM37" s="2858"/>
      <c r="BZN37" s="2858"/>
      <c r="BZO37" s="2858"/>
      <c r="BZP37" s="2858"/>
      <c r="BZQ37" s="2858"/>
      <c r="BZR37" s="2858"/>
      <c r="BZS37" s="2858"/>
      <c r="BZT37" s="2858"/>
      <c r="BZU37" s="2858"/>
      <c r="BZV37" s="2858"/>
      <c r="BZW37" s="2858"/>
      <c r="BZX37" s="2858"/>
      <c r="BZY37" s="2858"/>
      <c r="BZZ37" s="2858"/>
      <c r="CAA37" s="2858"/>
      <c r="CAB37" s="2858"/>
      <c r="CAC37" s="2858"/>
      <c r="CAD37" s="2858"/>
      <c r="CAE37" s="2858"/>
      <c r="CAF37" s="2858"/>
      <c r="CAG37" s="2858"/>
      <c r="CAH37" s="2858"/>
      <c r="CAI37" s="2858"/>
      <c r="CAJ37" s="2858"/>
      <c r="CAK37" s="2858"/>
      <c r="CAL37" s="2858"/>
      <c r="CAM37" s="2858"/>
      <c r="CAN37" s="2858"/>
      <c r="CAO37" s="2858"/>
      <c r="CAP37" s="2858"/>
      <c r="CAQ37" s="2858"/>
      <c r="CAR37" s="2858"/>
      <c r="CAS37" s="2858"/>
      <c r="CAT37" s="2858"/>
      <c r="CAU37" s="2858"/>
      <c r="CAV37" s="2858"/>
      <c r="CAW37" s="2858"/>
      <c r="CAX37" s="2858"/>
      <c r="CAY37" s="2858"/>
      <c r="CAZ37" s="2858"/>
      <c r="CBA37" s="2858"/>
      <c r="CBB37" s="2858"/>
      <c r="CBC37" s="2858"/>
      <c r="CBD37" s="2858"/>
      <c r="CBE37" s="2858"/>
      <c r="CBF37" s="2858"/>
      <c r="CBG37" s="2858"/>
      <c r="CBH37" s="2858"/>
      <c r="CBI37" s="2858"/>
      <c r="CBJ37" s="2858"/>
      <c r="CBK37" s="2858"/>
      <c r="CBL37" s="2858"/>
      <c r="CBM37" s="2858"/>
      <c r="CBN37" s="2858"/>
      <c r="CBO37" s="2858"/>
      <c r="CBP37" s="2858"/>
      <c r="CBQ37" s="2858"/>
      <c r="CBR37" s="2858"/>
      <c r="CBS37" s="2858"/>
      <c r="CBT37" s="2858"/>
      <c r="CBU37" s="2858"/>
      <c r="CBV37" s="2858"/>
      <c r="CBW37" s="2858"/>
      <c r="CBX37" s="2858"/>
      <c r="CBY37" s="2858"/>
      <c r="CBZ37" s="2858"/>
      <c r="CCA37" s="2858"/>
      <c r="CCB37" s="2858"/>
      <c r="CCC37" s="2858"/>
      <c r="CCD37" s="2858"/>
      <c r="CCE37" s="2858"/>
      <c r="CCF37" s="2858"/>
      <c r="CCG37" s="2858"/>
      <c r="CCH37" s="2858"/>
      <c r="CCI37" s="2858"/>
      <c r="CCJ37" s="2858"/>
      <c r="CCK37" s="2858"/>
      <c r="CCL37" s="2858"/>
      <c r="CCM37" s="2858"/>
      <c r="CCN37" s="2858"/>
      <c r="CCO37" s="2858"/>
      <c r="CCP37" s="2858"/>
      <c r="CCQ37" s="2858"/>
      <c r="CCR37" s="2858"/>
      <c r="CCS37" s="2858"/>
      <c r="CCT37" s="2858"/>
      <c r="CCU37" s="2858"/>
      <c r="CCV37" s="2858"/>
      <c r="CCW37" s="2858"/>
      <c r="CCX37" s="2858"/>
      <c r="CCY37" s="2858"/>
      <c r="CCZ37" s="2858"/>
      <c r="CDA37" s="2858"/>
      <c r="CDB37" s="2858"/>
      <c r="CDC37" s="2858"/>
      <c r="CDD37" s="2858"/>
      <c r="CDE37" s="2858"/>
      <c r="CDF37" s="2858"/>
      <c r="CDG37" s="2858"/>
      <c r="CDH37" s="2858"/>
      <c r="CDI37" s="2858"/>
      <c r="CDJ37" s="2858"/>
      <c r="CDK37" s="2858"/>
      <c r="CDL37" s="2858"/>
      <c r="CDM37" s="2858"/>
      <c r="CDN37" s="2858"/>
      <c r="CDO37" s="2858"/>
      <c r="CDP37" s="2858"/>
      <c r="CDQ37" s="2858"/>
      <c r="CDR37" s="2858"/>
      <c r="CDS37" s="2858"/>
      <c r="CDT37" s="2858"/>
      <c r="CDU37" s="2858"/>
      <c r="CDV37" s="2858"/>
      <c r="CDW37" s="2858"/>
      <c r="CDX37" s="2858"/>
      <c r="CDY37" s="2858"/>
      <c r="CDZ37" s="2858"/>
      <c r="CEA37" s="2858"/>
      <c r="CEB37" s="2858"/>
      <c r="CEC37" s="2858"/>
      <c r="CED37" s="2858"/>
      <c r="CEE37" s="2858"/>
      <c r="CEF37" s="2858"/>
      <c r="CEG37" s="2858"/>
      <c r="CEH37" s="2858"/>
      <c r="CEI37" s="2858"/>
      <c r="CEJ37" s="2858"/>
      <c r="CEK37" s="2858"/>
      <c r="CEL37" s="2858"/>
      <c r="CEM37" s="2858"/>
      <c r="CEN37" s="2858"/>
      <c r="CEO37" s="2858"/>
      <c r="CEP37" s="2858"/>
      <c r="CEQ37" s="2858"/>
      <c r="CER37" s="2858"/>
      <c r="CES37" s="2858"/>
      <c r="CET37" s="2858"/>
      <c r="CEU37" s="2858"/>
      <c r="CEV37" s="2858"/>
      <c r="CEW37" s="2858"/>
      <c r="CEX37" s="2858"/>
      <c r="CEY37" s="2858"/>
      <c r="CEZ37" s="2858"/>
      <c r="CFA37" s="2858"/>
      <c r="CFB37" s="2858"/>
      <c r="CFC37" s="2858"/>
      <c r="CFD37" s="2858"/>
      <c r="CFE37" s="2858"/>
      <c r="CFF37" s="2858"/>
      <c r="CFG37" s="2858"/>
      <c r="CFH37" s="2858"/>
      <c r="CFI37" s="2858"/>
      <c r="CFJ37" s="2858"/>
      <c r="CFK37" s="2858"/>
      <c r="CFL37" s="2858"/>
      <c r="CFM37" s="2858"/>
      <c r="CFN37" s="2858"/>
      <c r="CFO37" s="2858"/>
      <c r="CFP37" s="2858"/>
      <c r="CFQ37" s="2858"/>
      <c r="CFR37" s="2858"/>
      <c r="CFS37" s="2858"/>
      <c r="CFT37" s="2858"/>
      <c r="CFU37" s="2858"/>
      <c r="CFV37" s="2858"/>
      <c r="CFW37" s="2858"/>
      <c r="CFX37" s="2858"/>
      <c r="CFY37" s="2858"/>
      <c r="CFZ37" s="2858"/>
      <c r="CGA37" s="2858"/>
      <c r="CGB37" s="2858"/>
      <c r="CGC37" s="2858"/>
      <c r="CGD37" s="2858"/>
      <c r="CGE37" s="2858"/>
      <c r="CGF37" s="2858"/>
      <c r="CGG37" s="2858"/>
      <c r="CGH37" s="2858"/>
      <c r="CGI37" s="2858"/>
      <c r="CGJ37" s="2858"/>
      <c r="CGK37" s="2858"/>
      <c r="CGL37" s="2858"/>
      <c r="CGM37" s="2858"/>
      <c r="CGN37" s="2858"/>
      <c r="CGO37" s="2858"/>
      <c r="CGP37" s="2858"/>
      <c r="CGQ37" s="2858"/>
      <c r="CGR37" s="2858"/>
      <c r="CGS37" s="2858"/>
      <c r="CGT37" s="2858"/>
      <c r="CGU37" s="2858"/>
      <c r="CGV37" s="2858"/>
      <c r="CGW37" s="2858"/>
      <c r="CGX37" s="2858"/>
      <c r="CGY37" s="2858"/>
      <c r="CGZ37" s="2858"/>
      <c r="CHA37" s="2858"/>
      <c r="CHB37" s="2858"/>
      <c r="CHC37" s="2858"/>
      <c r="CHD37" s="2858"/>
      <c r="CHE37" s="2858"/>
      <c r="CHF37" s="2858"/>
      <c r="CHG37" s="2858"/>
      <c r="CHH37" s="2858"/>
      <c r="CHI37" s="2858"/>
      <c r="CHJ37" s="2858"/>
      <c r="CHK37" s="2858"/>
      <c r="CHL37" s="2858"/>
      <c r="CHM37" s="2858"/>
      <c r="CHN37" s="2858"/>
      <c r="CHO37" s="2858"/>
      <c r="CHP37" s="2858"/>
      <c r="CHQ37" s="2858"/>
      <c r="CHR37" s="2858"/>
      <c r="CHS37" s="2858"/>
      <c r="CHT37" s="2858"/>
      <c r="CHU37" s="2858"/>
      <c r="CHV37" s="2858"/>
      <c r="CHW37" s="2858"/>
      <c r="CHX37" s="2858"/>
      <c r="CHY37" s="2858"/>
      <c r="CHZ37" s="2858"/>
      <c r="CIA37" s="2858"/>
      <c r="CIB37" s="2858"/>
      <c r="CIC37" s="2858"/>
      <c r="CID37" s="2858"/>
      <c r="CIE37" s="2858"/>
      <c r="CIF37" s="2858"/>
      <c r="CIG37" s="2858"/>
      <c r="CIH37" s="2858"/>
      <c r="CII37" s="2858"/>
      <c r="CIJ37" s="2858"/>
      <c r="CIK37" s="2858"/>
      <c r="CIL37" s="2858"/>
      <c r="CIM37" s="2858"/>
      <c r="CIN37" s="2858"/>
      <c r="CIO37" s="2858"/>
      <c r="CIP37" s="2858"/>
      <c r="CIQ37" s="2858"/>
      <c r="CIR37" s="2858"/>
      <c r="CIS37" s="2858"/>
      <c r="CIT37" s="2858"/>
      <c r="CIU37" s="2858"/>
      <c r="CIV37" s="2858"/>
      <c r="CIW37" s="2858"/>
      <c r="CIX37" s="2858"/>
      <c r="CIY37" s="2858"/>
      <c r="CIZ37" s="2858"/>
      <c r="CJA37" s="2858"/>
      <c r="CJB37" s="2858"/>
      <c r="CJC37" s="2858"/>
      <c r="CJD37" s="2858"/>
      <c r="CJE37" s="2858"/>
      <c r="CJF37" s="2858"/>
      <c r="CJG37" s="2858"/>
      <c r="CJH37" s="2858"/>
      <c r="CJI37" s="2858"/>
      <c r="CJJ37" s="2858"/>
      <c r="CJK37" s="2858"/>
      <c r="CJL37" s="2858"/>
      <c r="CJM37" s="2858"/>
      <c r="CJN37" s="2858"/>
      <c r="CJO37" s="2858"/>
      <c r="CJP37" s="2858"/>
      <c r="CJQ37" s="2858"/>
      <c r="CJR37" s="2858"/>
      <c r="CJS37" s="2858"/>
      <c r="CJT37" s="2858"/>
      <c r="CJU37" s="2858"/>
      <c r="CJV37" s="2858"/>
      <c r="CJW37" s="2858"/>
      <c r="CJX37" s="2858"/>
      <c r="CJY37" s="2858"/>
      <c r="CJZ37" s="2858"/>
      <c r="CKA37" s="2858"/>
      <c r="CKB37" s="2858"/>
      <c r="CKC37" s="2858"/>
      <c r="CKD37" s="2858"/>
      <c r="CKE37" s="2858"/>
      <c r="CKF37" s="2858"/>
      <c r="CKG37" s="2858"/>
      <c r="CKH37" s="2858"/>
      <c r="CKI37" s="2858"/>
      <c r="CKJ37" s="2858"/>
      <c r="CKK37" s="2858"/>
      <c r="CKL37" s="2858"/>
      <c r="CKM37" s="2858"/>
      <c r="CKN37" s="2858"/>
      <c r="CKO37" s="2858"/>
      <c r="CKP37" s="2858"/>
      <c r="CKQ37" s="2858"/>
      <c r="CKR37" s="2858"/>
      <c r="CKS37" s="2858"/>
      <c r="CKT37" s="2858"/>
      <c r="CKU37" s="2858"/>
      <c r="CKV37" s="2858"/>
      <c r="CKW37" s="2858"/>
      <c r="CKX37" s="2858"/>
      <c r="CKY37" s="2858"/>
      <c r="CKZ37" s="2858"/>
      <c r="CLA37" s="2858"/>
      <c r="CLB37" s="2858"/>
      <c r="CLC37" s="2858"/>
      <c r="CLD37" s="2858"/>
      <c r="CLE37" s="2858"/>
      <c r="CLF37" s="2858"/>
      <c r="CLG37" s="2858"/>
      <c r="CLH37" s="2858"/>
      <c r="CLI37" s="2858"/>
      <c r="CLJ37" s="2858"/>
      <c r="CLK37" s="2858"/>
      <c r="CLL37" s="2858"/>
      <c r="CLM37" s="2858"/>
      <c r="CLN37" s="2858"/>
      <c r="CLO37" s="2858"/>
      <c r="CLP37" s="2858"/>
      <c r="CLQ37" s="2858"/>
      <c r="CLR37" s="2858"/>
      <c r="CLS37" s="2858"/>
      <c r="CLT37" s="2858"/>
      <c r="CLU37" s="2858"/>
      <c r="CLV37" s="2858"/>
      <c r="CLW37" s="2858"/>
    </row>
    <row r="38" spans="1:2363" ht="15" hidden="1" customHeight="1" x14ac:dyDescent="0.25">
      <c r="A38" s="3869"/>
      <c r="B38" s="3870" t="s">
        <v>685</v>
      </c>
      <c r="C38" s="3007"/>
      <c r="D38" s="3555" t="s">
        <v>683</v>
      </c>
      <c r="E38" s="3384"/>
      <c r="F38" s="2250"/>
      <c r="G38" s="1904"/>
      <c r="H38" s="1801"/>
      <c r="I38" s="1799"/>
      <c r="J38" s="2250"/>
      <c r="K38" s="1801"/>
      <c r="L38" s="1799"/>
      <c r="M38" s="1857"/>
      <c r="N38" s="1904"/>
      <c r="O38" s="2280"/>
      <c r="P38" s="2296"/>
      <c r="Q38" s="2200"/>
      <c r="R38" s="2721"/>
      <c r="S38" s="2721"/>
      <c r="T38" s="2911"/>
      <c r="U38" s="2296"/>
      <c r="V38" s="2304">
        <f>U38+R38+P38+Q38</f>
        <v>0</v>
      </c>
      <c r="W38" s="2200"/>
      <c r="X38" s="2931"/>
      <c r="Y38" s="3013"/>
      <c r="Z38" s="2344"/>
      <c r="AA38" s="1894">
        <v>0</v>
      </c>
      <c r="AB38" s="1894">
        <v>0</v>
      </c>
      <c r="AC38" s="1854">
        <f t="shared" si="59"/>
        <v>0</v>
      </c>
      <c r="AD38" s="1897">
        <v>0</v>
      </c>
      <c r="AE38" s="1897"/>
      <c r="AF38" s="1893">
        <v>0</v>
      </c>
      <c r="AG38" s="2874"/>
      <c r="AH38" s="1993">
        <f t="shared" si="73"/>
        <v>0</v>
      </c>
      <c r="AI38" s="1970">
        <v>0</v>
      </c>
      <c r="AJ38" s="1848">
        <f t="shared" si="64"/>
        <v>0</v>
      </c>
      <c r="AK38" s="2456">
        <f t="shared" ref="AK38:AK47" si="75">AI38+AJ38</f>
        <v>0</v>
      </c>
      <c r="AL38" s="2517">
        <v>0</v>
      </c>
      <c r="AM38" s="2517">
        <v>0</v>
      </c>
      <c r="AN38" s="2699">
        <f t="shared" si="65"/>
        <v>0</v>
      </c>
      <c r="AO38" s="2182">
        <v>0</v>
      </c>
      <c r="AP38" s="2167">
        <v>0</v>
      </c>
      <c r="AQ38" s="2167">
        <v>0</v>
      </c>
      <c r="AR38" s="2167"/>
      <c r="AS38" s="2158">
        <f t="shared" si="66"/>
        <v>0</v>
      </c>
      <c r="AT38" s="2507">
        <v>0</v>
      </c>
      <c r="AU38" s="2159">
        <v>0</v>
      </c>
      <c r="AV38" s="2174">
        <v>0</v>
      </c>
      <c r="AW38" s="2160">
        <f>AU38+AV38</f>
        <v>0</v>
      </c>
      <c r="AX38" s="2517">
        <v>0</v>
      </c>
      <c r="AY38" s="2517">
        <v>0</v>
      </c>
      <c r="AZ38" s="2699">
        <f>AX38-AY38</f>
        <v>0</v>
      </c>
      <c r="BA38" s="3305">
        <v>0</v>
      </c>
      <c r="BB38" s="3094">
        <v>0</v>
      </c>
      <c r="BC38" s="3094">
        <v>0</v>
      </c>
      <c r="BD38" s="3094"/>
      <c r="BE38" s="3095">
        <f t="shared" si="61"/>
        <v>0</v>
      </c>
      <c r="BF38" s="2123"/>
      <c r="BG38" s="2159">
        <v>0</v>
      </c>
      <c r="BH38" s="2174">
        <v>0</v>
      </c>
      <c r="BI38" s="2160">
        <f t="shared" si="62"/>
        <v>0</v>
      </c>
      <c r="BJ38" s="2051">
        <f t="shared" ref="BJ38" si="76">AA38+AL38</f>
        <v>0</v>
      </c>
      <c r="BK38" s="1851">
        <v>0</v>
      </c>
      <c r="BL38" s="1884">
        <f t="shared" si="68"/>
        <v>0</v>
      </c>
      <c r="BM38" s="2614">
        <f t="shared" ref="BM38:BM42" si="77">AD38+AO38</f>
        <v>0</v>
      </c>
      <c r="BN38" s="1893">
        <f t="shared" si="69"/>
        <v>0</v>
      </c>
      <c r="BO38" s="1893">
        <f t="shared" si="70"/>
        <v>0</v>
      </c>
      <c r="BP38" s="1893">
        <f t="shared" ref="BP38:BP45" si="78">BM38+BO38</f>
        <v>0</v>
      </c>
      <c r="BQ38" s="2870">
        <f t="shared" ref="BQ38:BQ49" si="79">BM38+BN38</f>
        <v>0</v>
      </c>
      <c r="BR38" s="1889">
        <f t="shared" ref="BR38:BR49" si="80">AI38+AU38</f>
        <v>0</v>
      </c>
      <c r="BS38" s="1894">
        <f>AJ38+AV38</f>
        <v>0</v>
      </c>
      <c r="BT38" s="2453">
        <f t="shared" ref="BT38:BT49" si="81">BR38+BS38</f>
        <v>0</v>
      </c>
      <c r="BU38" s="3155"/>
      <c r="BV38" s="3066"/>
      <c r="BW38" s="3066"/>
      <c r="BX38" s="3066"/>
      <c r="BY38" s="3155"/>
      <c r="BZ38" s="3155"/>
      <c r="CA38" s="3155"/>
      <c r="CB38" s="3155"/>
      <c r="CC38" s="3155"/>
      <c r="CD38" s="3155"/>
      <c r="CE38" s="3155"/>
      <c r="CF38" s="3155"/>
      <c r="CG38" s="3155"/>
      <c r="CH38" s="1050"/>
      <c r="CI38" s="2858"/>
      <c r="CJ38" s="2858"/>
      <c r="CK38" s="2858"/>
      <c r="CL38" s="2858"/>
      <c r="CM38" s="2858"/>
      <c r="CN38" s="2858"/>
      <c r="CO38" s="2858"/>
      <c r="CP38" s="2858"/>
      <c r="CQ38" s="2858"/>
      <c r="CR38" s="2858"/>
      <c r="CS38" s="2858"/>
      <c r="CT38" s="2858"/>
      <c r="CU38" s="2858"/>
      <c r="CV38" s="2858"/>
      <c r="CW38" s="2858"/>
      <c r="CX38" s="2858"/>
      <c r="CY38" s="2858"/>
      <c r="CZ38" s="2858"/>
      <c r="DA38" s="2858"/>
      <c r="DB38" s="2858"/>
      <c r="DC38" s="2858"/>
      <c r="DD38" s="2858"/>
      <c r="DE38" s="2858"/>
      <c r="DF38" s="2858"/>
      <c r="DG38" s="2858"/>
      <c r="DH38" s="2858"/>
      <c r="DI38" s="2858"/>
      <c r="DJ38" s="2858"/>
      <c r="DK38" s="2858"/>
      <c r="DL38" s="2858"/>
      <c r="DM38" s="2858"/>
      <c r="DN38" s="2858"/>
      <c r="DO38" s="2858"/>
      <c r="DP38" s="2858"/>
      <c r="DQ38" s="2858"/>
      <c r="DR38" s="2858"/>
      <c r="DS38" s="2858"/>
      <c r="DT38" s="2858"/>
      <c r="DU38" s="2858"/>
      <c r="DV38" s="2858"/>
      <c r="DW38" s="2858"/>
      <c r="DX38" s="2858"/>
      <c r="DY38" s="2858"/>
      <c r="DZ38" s="2858"/>
      <c r="EA38" s="2858"/>
      <c r="EB38" s="2858"/>
      <c r="EC38" s="2858"/>
      <c r="ED38" s="2858"/>
      <c r="EE38" s="2858"/>
      <c r="EF38" s="2858"/>
      <c r="EG38" s="2858"/>
      <c r="EH38" s="2858"/>
      <c r="EI38" s="2858"/>
      <c r="EJ38" s="2858"/>
      <c r="EK38" s="2858"/>
      <c r="EL38" s="2858"/>
      <c r="EM38" s="2858"/>
      <c r="EN38" s="2858"/>
      <c r="EO38" s="2858"/>
      <c r="EP38" s="2858"/>
      <c r="EQ38" s="2858"/>
      <c r="ER38" s="2858"/>
      <c r="ES38" s="2858"/>
      <c r="ET38" s="2858"/>
      <c r="EU38" s="2858"/>
      <c r="EV38" s="2858"/>
      <c r="EW38" s="2858"/>
      <c r="EX38" s="2858"/>
      <c r="EY38" s="2858"/>
      <c r="EZ38" s="2858"/>
      <c r="FA38" s="2858"/>
      <c r="FB38" s="2858"/>
      <c r="FC38" s="2858"/>
      <c r="FD38" s="2858"/>
      <c r="FE38" s="2858"/>
      <c r="FF38" s="2858"/>
      <c r="FG38" s="2858"/>
      <c r="FH38" s="2858"/>
      <c r="FI38" s="2858"/>
      <c r="FJ38" s="2858"/>
      <c r="FK38" s="2858"/>
      <c r="FL38" s="2858"/>
      <c r="FM38" s="2858"/>
      <c r="FN38" s="2858"/>
      <c r="FO38" s="2858"/>
      <c r="FP38" s="2858"/>
      <c r="FQ38" s="2858"/>
      <c r="FR38" s="2858"/>
      <c r="FS38" s="2858"/>
      <c r="FT38" s="2858"/>
      <c r="FU38" s="2858"/>
      <c r="FV38" s="2858"/>
      <c r="FW38" s="2858"/>
      <c r="FX38" s="2858"/>
      <c r="FY38" s="2858"/>
      <c r="FZ38" s="2858"/>
      <c r="GA38" s="2858"/>
      <c r="GB38" s="2858"/>
      <c r="GC38" s="2858"/>
      <c r="GD38" s="2858"/>
      <c r="GE38" s="2858"/>
      <c r="GF38" s="2858"/>
      <c r="GG38" s="2858"/>
      <c r="GH38" s="2858"/>
      <c r="GI38" s="2858"/>
      <c r="GJ38" s="2858"/>
      <c r="GK38" s="2858"/>
      <c r="GL38" s="2858"/>
      <c r="GM38" s="2858"/>
      <c r="GN38" s="2858"/>
      <c r="GO38" s="2858"/>
      <c r="GP38" s="2858"/>
      <c r="GQ38" s="2858"/>
      <c r="GR38" s="2858"/>
      <c r="GS38" s="2858"/>
      <c r="GT38" s="2858"/>
      <c r="GU38" s="2858"/>
      <c r="GV38" s="2858"/>
      <c r="GW38" s="2858"/>
      <c r="GX38" s="2858"/>
      <c r="GY38" s="2858"/>
      <c r="GZ38" s="2858"/>
      <c r="HA38" s="2858"/>
      <c r="HB38" s="2858"/>
      <c r="HC38" s="2858"/>
      <c r="HD38" s="2858"/>
      <c r="HE38" s="2858"/>
      <c r="HF38" s="2858"/>
      <c r="HG38" s="2858"/>
      <c r="HH38" s="2858"/>
      <c r="HI38" s="2858"/>
      <c r="HJ38" s="2858"/>
      <c r="HK38" s="2858"/>
      <c r="HL38" s="2858"/>
      <c r="HM38" s="2858"/>
      <c r="HN38" s="2858"/>
      <c r="HO38" s="2858"/>
      <c r="HP38" s="2858"/>
      <c r="HQ38" s="2858"/>
      <c r="HR38" s="2858"/>
      <c r="HS38" s="2858"/>
      <c r="HT38" s="2858"/>
      <c r="HU38" s="2858"/>
      <c r="HV38" s="2858"/>
      <c r="HW38" s="2858"/>
      <c r="HX38" s="2858"/>
      <c r="HY38" s="2858"/>
      <c r="HZ38" s="2858"/>
      <c r="IA38" s="2858"/>
      <c r="IB38" s="2858"/>
      <c r="IC38" s="2858"/>
      <c r="ID38" s="2858"/>
      <c r="IE38" s="2858"/>
      <c r="IF38" s="2858"/>
      <c r="IG38" s="2858"/>
      <c r="IH38" s="2858"/>
      <c r="II38" s="2858"/>
      <c r="IJ38" s="2858"/>
      <c r="IK38" s="2858"/>
      <c r="IL38" s="2858"/>
      <c r="IM38" s="2858"/>
      <c r="IN38" s="2858"/>
      <c r="IO38" s="2858"/>
      <c r="IP38" s="2858"/>
      <c r="IQ38" s="2858"/>
      <c r="IR38" s="2858"/>
      <c r="IS38" s="2858"/>
      <c r="IT38" s="2858"/>
      <c r="IU38" s="2858"/>
      <c r="IV38" s="2858"/>
      <c r="IW38" s="2858"/>
      <c r="IX38" s="2858"/>
      <c r="IY38" s="2858"/>
      <c r="IZ38" s="2858"/>
      <c r="JA38" s="2858"/>
      <c r="JB38" s="2858"/>
      <c r="JC38" s="2858"/>
      <c r="JD38" s="2858"/>
      <c r="JE38" s="2858"/>
      <c r="JF38" s="2858"/>
      <c r="JG38" s="2858"/>
      <c r="JH38" s="2858"/>
      <c r="JI38" s="2858"/>
      <c r="JJ38" s="2858"/>
      <c r="JK38" s="2858"/>
      <c r="JL38" s="2858"/>
      <c r="JM38" s="2858"/>
      <c r="JN38" s="2858"/>
      <c r="JO38" s="2858"/>
      <c r="JP38" s="2858"/>
      <c r="JQ38" s="2858"/>
      <c r="JR38" s="2858"/>
      <c r="JS38" s="2858"/>
      <c r="JT38" s="2858"/>
      <c r="JU38" s="2858"/>
      <c r="JV38" s="2858"/>
      <c r="JW38" s="2858"/>
      <c r="JX38" s="2858"/>
      <c r="JY38" s="2858"/>
      <c r="JZ38" s="2858"/>
      <c r="KA38" s="2858"/>
      <c r="KB38" s="2858"/>
      <c r="KC38" s="2858"/>
      <c r="KD38" s="2858"/>
      <c r="KE38" s="2858"/>
      <c r="KF38" s="2858"/>
      <c r="KG38" s="2858"/>
      <c r="KH38" s="2858"/>
      <c r="KI38" s="2858"/>
      <c r="KJ38" s="2858"/>
      <c r="KK38" s="2858"/>
      <c r="KL38" s="2858"/>
      <c r="KM38" s="2858"/>
      <c r="KN38" s="2858"/>
      <c r="KO38" s="2858"/>
      <c r="KP38" s="2858"/>
      <c r="KQ38" s="2858"/>
      <c r="KR38" s="2858"/>
      <c r="KS38" s="2858"/>
      <c r="KT38" s="2858"/>
      <c r="KU38" s="2858"/>
      <c r="KV38" s="2858"/>
      <c r="KW38" s="2858"/>
      <c r="KX38" s="2858"/>
      <c r="KY38" s="2858"/>
      <c r="KZ38" s="2858"/>
      <c r="LA38" s="2858"/>
      <c r="LB38" s="2858"/>
      <c r="LC38" s="2858"/>
      <c r="LD38" s="2858"/>
      <c r="LE38" s="2858"/>
      <c r="LF38" s="2858"/>
      <c r="LG38" s="2858"/>
      <c r="LH38" s="2858"/>
      <c r="LI38" s="2858"/>
      <c r="LJ38" s="2858"/>
      <c r="LK38" s="2858"/>
      <c r="LL38" s="2858"/>
      <c r="LM38" s="2858"/>
      <c r="LN38" s="2858"/>
      <c r="LO38" s="2858"/>
      <c r="LP38" s="2858"/>
      <c r="LQ38" s="2858"/>
      <c r="LR38" s="2858"/>
      <c r="LS38" s="2858"/>
      <c r="LT38" s="2858"/>
      <c r="LU38" s="2858"/>
      <c r="LV38" s="2858"/>
      <c r="LW38" s="2858"/>
      <c r="LX38" s="2858"/>
      <c r="LY38" s="2858"/>
      <c r="LZ38" s="2858"/>
      <c r="MA38" s="2858"/>
      <c r="MB38" s="2858"/>
      <c r="MC38" s="2858"/>
      <c r="MD38" s="2858"/>
      <c r="ME38" s="2858"/>
      <c r="MF38" s="2858"/>
      <c r="MG38" s="2858"/>
      <c r="MH38" s="2858"/>
      <c r="MI38" s="2858"/>
      <c r="MJ38" s="2858"/>
      <c r="MK38" s="2858"/>
      <c r="ML38" s="2858"/>
      <c r="MM38" s="2858"/>
      <c r="MN38" s="2858"/>
      <c r="MO38" s="2858"/>
      <c r="MP38" s="2858"/>
      <c r="MQ38" s="2858"/>
      <c r="MR38" s="2858"/>
      <c r="MS38" s="2858"/>
      <c r="MT38" s="2858"/>
      <c r="MU38" s="2858"/>
      <c r="MV38" s="2858"/>
      <c r="MW38" s="2858"/>
      <c r="MX38" s="2858"/>
      <c r="MY38" s="2858"/>
      <c r="MZ38" s="2858"/>
      <c r="NA38" s="2858"/>
      <c r="NB38" s="2858"/>
      <c r="NC38" s="2858"/>
      <c r="ND38" s="2858"/>
      <c r="NE38" s="2858"/>
      <c r="NF38" s="2858"/>
      <c r="NG38" s="2858"/>
      <c r="NH38" s="2858"/>
      <c r="NI38" s="2858"/>
      <c r="NJ38" s="2858"/>
      <c r="NK38" s="2858"/>
      <c r="NL38" s="2858"/>
      <c r="NM38" s="2858"/>
      <c r="NN38" s="2858"/>
      <c r="NO38" s="2858"/>
      <c r="NP38" s="2858"/>
      <c r="NQ38" s="2858"/>
      <c r="NR38" s="2858"/>
      <c r="NS38" s="2858"/>
      <c r="NT38" s="2858"/>
      <c r="NU38" s="2858"/>
      <c r="NV38" s="2858"/>
      <c r="NW38" s="2858"/>
      <c r="NX38" s="2858"/>
      <c r="NY38" s="2858"/>
      <c r="NZ38" s="2858"/>
      <c r="OA38" s="2858"/>
      <c r="OB38" s="2858"/>
      <c r="OC38" s="2858"/>
      <c r="OD38" s="2858"/>
      <c r="OE38" s="2858"/>
      <c r="OF38" s="2858"/>
      <c r="OG38" s="2858"/>
      <c r="OH38" s="2858"/>
      <c r="OI38" s="2858"/>
      <c r="OJ38" s="2858"/>
      <c r="OK38" s="2858"/>
      <c r="OL38" s="2858"/>
      <c r="OM38" s="2858"/>
      <c r="ON38" s="2858"/>
      <c r="OO38" s="2858"/>
      <c r="OP38" s="2858"/>
      <c r="OQ38" s="2858"/>
      <c r="OR38" s="2858"/>
      <c r="OS38" s="2858"/>
      <c r="OT38" s="2858"/>
      <c r="OU38" s="2858"/>
      <c r="OV38" s="2858"/>
      <c r="OW38" s="2858"/>
      <c r="OX38" s="2858"/>
      <c r="OY38" s="2858"/>
      <c r="OZ38" s="2858"/>
      <c r="PA38" s="2858"/>
      <c r="PB38" s="2858"/>
      <c r="PC38" s="2858"/>
      <c r="PD38" s="2858"/>
      <c r="PE38" s="2858"/>
      <c r="PF38" s="2858"/>
      <c r="PG38" s="2858"/>
      <c r="PH38" s="2858"/>
      <c r="PI38" s="2858"/>
      <c r="PJ38" s="2858"/>
      <c r="PK38" s="2858"/>
      <c r="PL38" s="2858"/>
      <c r="PM38" s="2858"/>
      <c r="PN38" s="2858"/>
      <c r="PO38" s="2858"/>
      <c r="PP38" s="2858"/>
      <c r="PQ38" s="2858"/>
      <c r="PR38" s="2858"/>
      <c r="PS38" s="2858"/>
      <c r="PT38" s="2858"/>
      <c r="PU38" s="2858"/>
      <c r="PV38" s="2858"/>
      <c r="PW38" s="2858"/>
      <c r="PX38" s="2858"/>
      <c r="PY38" s="2858"/>
      <c r="PZ38" s="2858"/>
      <c r="QA38" s="2858"/>
      <c r="QB38" s="2858"/>
      <c r="QC38" s="2858"/>
      <c r="QD38" s="2858"/>
      <c r="QE38" s="2858"/>
      <c r="QF38" s="2858"/>
      <c r="QG38" s="2858"/>
      <c r="QH38" s="2858"/>
      <c r="QI38" s="2858"/>
      <c r="QJ38" s="2858"/>
      <c r="QK38" s="2858"/>
      <c r="QL38" s="2858"/>
      <c r="QM38" s="2858"/>
      <c r="QN38" s="2858"/>
      <c r="QO38" s="2858"/>
      <c r="QP38" s="2858"/>
      <c r="QQ38" s="2858"/>
      <c r="QR38" s="2858"/>
      <c r="QS38" s="2858"/>
      <c r="QT38" s="2858"/>
      <c r="QU38" s="2858"/>
      <c r="QV38" s="2858"/>
      <c r="QW38" s="2858"/>
      <c r="QX38" s="2858"/>
      <c r="QY38" s="2858"/>
      <c r="QZ38" s="2858"/>
      <c r="RA38" s="2858"/>
      <c r="RB38" s="2858"/>
      <c r="RC38" s="2858"/>
      <c r="RD38" s="2858"/>
      <c r="RE38" s="2858"/>
      <c r="RF38" s="2858"/>
      <c r="RG38" s="2858"/>
      <c r="RH38" s="2858"/>
      <c r="RI38" s="2858"/>
      <c r="RJ38" s="2858"/>
      <c r="RK38" s="2858"/>
      <c r="RL38" s="2858"/>
      <c r="RM38" s="2858"/>
      <c r="RN38" s="2858"/>
      <c r="RO38" s="2858"/>
      <c r="RP38" s="2858"/>
      <c r="RQ38" s="2858"/>
      <c r="RR38" s="2858"/>
      <c r="RS38" s="2858"/>
      <c r="RT38" s="2858"/>
      <c r="RU38" s="2858"/>
      <c r="RV38" s="2858"/>
      <c r="RW38" s="2858"/>
      <c r="RX38" s="2858"/>
      <c r="RY38" s="2858"/>
      <c r="RZ38" s="2858"/>
      <c r="SA38" s="2858"/>
      <c r="SB38" s="2858"/>
      <c r="SC38" s="2858"/>
      <c r="SD38" s="2858"/>
      <c r="SE38" s="2858"/>
      <c r="SF38" s="2858"/>
      <c r="SG38" s="2858"/>
      <c r="SH38" s="2858"/>
      <c r="SI38" s="2858"/>
      <c r="SJ38" s="2858"/>
      <c r="SK38" s="2858"/>
      <c r="SL38" s="2858"/>
      <c r="SM38" s="2858"/>
      <c r="SN38" s="2858"/>
      <c r="SO38" s="2858"/>
      <c r="SP38" s="2858"/>
      <c r="SQ38" s="2858"/>
      <c r="SR38" s="2858"/>
      <c r="SS38" s="2858"/>
      <c r="ST38" s="2858"/>
      <c r="SU38" s="2858"/>
      <c r="SV38" s="2858"/>
      <c r="SW38" s="2858"/>
      <c r="SX38" s="2858"/>
      <c r="SY38" s="2858"/>
      <c r="SZ38" s="2858"/>
      <c r="TA38" s="2858"/>
      <c r="TB38" s="2858"/>
      <c r="TC38" s="2858"/>
      <c r="TD38" s="2858"/>
      <c r="TE38" s="2858"/>
      <c r="TF38" s="2858"/>
      <c r="TG38" s="2858"/>
      <c r="TH38" s="2858"/>
      <c r="TI38" s="2858"/>
      <c r="TJ38" s="2858"/>
      <c r="TK38" s="2858"/>
      <c r="TL38" s="2858"/>
      <c r="TM38" s="2858"/>
      <c r="TN38" s="2858"/>
      <c r="TO38" s="2858"/>
      <c r="TP38" s="2858"/>
      <c r="TQ38" s="2858"/>
      <c r="TR38" s="2858"/>
      <c r="TS38" s="2858"/>
      <c r="TT38" s="2858"/>
      <c r="TU38" s="3937"/>
      <c r="TV38" s="3937"/>
      <c r="TW38" s="3937"/>
      <c r="TX38" s="3937"/>
      <c r="TY38" s="3937"/>
      <c r="TZ38" s="3937"/>
      <c r="UA38" s="3937"/>
      <c r="UB38" s="3937"/>
      <c r="UC38" s="3937"/>
      <c r="UD38" s="3937"/>
      <c r="UE38" s="3937"/>
      <c r="UF38" s="3937"/>
      <c r="UG38" s="3937"/>
      <c r="UH38" s="3937"/>
      <c r="UI38" s="3937"/>
      <c r="UJ38" s="3937"/>
      <c r="UK38" s="3937"/>
      <c r="UL38" s="3937"/>
      <c r="UM38" s="3937"/>
      <c r="UN38" s="3937"/>
      <c r="UO38" s="3937"/>
      <c r="UP38" s="2858"/>
      <c r="UQ38" s="2858"/>
      <c r="UR38" s="2858"/>
      <c r="US38" s="2858"/>
      <c r="UT38" s="2858"/>
      <c r="UU38" s="2858"/>
      <c r="UV38" s="2858"/>
      <c r="UW38" s="2858"/>
      <c r="UX38" s="2858"/>
      <c r="UY38" s="2858"/>
      <c r="UZ38" s="2858"/>
      <c r="VA38" s="2858"/>
      <c r="VB38" s="2858"/>
      <c r="VC38" s="2858"/>
      <c r="VD38" s="2858"/>
      <c r="VE38" s="2858"/>
      <c r="VF38" s="2858"/>
      <c r="VG38" s="2858"/>
      <c r="VH38" s="2858"/>
      <c r="VI38" s="2858"/>
      <c r="VJ38" s="2858"/>
      <c r="VK38" s="2858"/>
      <c r="VL38" s="2858"/>
      <c r="VM38" s="2858"/>
      <c r="VN38" s="2858"/>
      <c r="VO38" s="2858"/>
      <c r="VP38" s="2858"/>
      <c r="VQ38" s="2858"/>
      <c r="VR38" s="2858"/>
      <c r="VS38" s="2858"/>
      <c r="VT38" s="2858"/>
      <c r="VU38" s="2858"/>
      <c r="VV38" s="2858"/>
      <c r="VW38" s="2858"/>
      <c r="VX38" s="2858"/>
      <c r="VY38" s="2858"/>
      <c r="VZ38" s="2858"/>
      <c r="WA38" s="2858"/>
      <c r="WB38" s="2858"/>
      <c r="WC38" s="2858"/>
      <c r="WD38" s="2858"/>
      <c r="WE38" s="2858"/>
      <c r="WF38" s="2858"/>
      <c r="WG38" s="2858"/>
      <c r="WH38" s="2858"/>
      <c r="WI38" s="2858"/>
      <c r="WJ38" s="2858"/>
      <c r="WK38" s="2858"/>
      <c r="WL38" s="2858"/>
      <c r="WM38" s="2858"/>
      <c r="WN38" s="2858"/>
      <c r="WO38" s="2858"/>
      <c r="WP38" s="2858"/>
      <c r="WQ38" s="2858"/>
      <c r="WR38" s="2858"/>
      <c r="WS38" s="2858"/>
      <c r="WT38" s="2858"/>
      <c r="WU38" s="2858"/>
      <c r="WV38" s="2858"/>
      <c r="WW38" s="2858"/>
      <c r="WX38" s="2858"/>
      <c r="WY38" s="2858"/>
      <c r="WZ38" s="2858"/>
      <c r="XA38" s="2858"/>
      <c r="XB38" s="2858"/>
      <c r="XC38" s="2858"/>
      <c r="XD38" s="2858"/>
      <c r="XE38" s="2858"/>
      <c r="XF38" s="2858"/>
      <c r="XG38" s="2858"/>
      <c r="XH38" s="2858"/>
      <c r="XI38" s="2858"/>
      <c r="XJ38" s="2858"/>
      <c r="XK38" s="2858"/>
      <c r="XL38" s="2858"/>
      <c r="XM38" s="2858"/>
      <c r="XN38" s="2858"/>
      <c r="XO38" s="2858"/>
      <c r="XP38" s="2858"/>
      <c r="XQ38" s="2858"/>
      <c r="XR38" s="2858"/>
      <c r="XS38" s="2858"/>
      <c r="XT38" s="2858"/>
      <c r="XU38" s="2858"/>
      <c r="XV38" s="2858"/>
      <c r="XW38" s="2858"/>
      <c r="XX38" s="2858"/>
      <c r="XY38" s="2858"/>
      <c r="XZ38" s="2858"/>
      <c r="YA38" s="2858"/>
      <c r="YB38" s="2858"/>
      <c r="YC38" s="2858"/>
      <c r="YD38" s="2858"/>
      <c r="YE38" s="2858"/>
      <c r="YF38" s="2858"/>
      <c r="YG38" s="2858"/>
      <c r="YH38" s="2858"/>
      <c r="YI38" s="2858"/>
      <c r="YJ38" s="2858"/>
      <c r="YK38" s="2858"/>
      <c r="YL38" s="2858"/>
      <c r="YM38" s="2858"/>
      <c r="YN38" s="2858"/>
      <c r="YO38" s="2858"/>
      <c r="YP38" s="2858"/>
      <c r="YQ38" s="2858"/>
      <c r="YR38" s="2858"/>
      <c r="YS38" s="2858"/>
      <c r="YT38" s="2858"/>
      <c r="YU38" s="2858"/>
      <c r="YV38" s="2858"/>
      <c r="YW38" s="2858"/>
      <c r="YX38" s="2858"/>
      <c r="YY38" s="2858"/>
      <c r="YZ38" s="2858"/>
      <c r="ZA38" s="2858"/>
      <c r="ZB38" s="2858"/>
      <c r="ZC38" s="2858"/>
      <c r="ZD38" s="2858"/>
      <c r="ZE38" s="2858"/>
      <c r="ZF38" s="2858"/>
      <c r="ZG38" s="2858"/>
      <c r="ZH38" s="2858"/>
      <c r="ZI38" s="2858"/>
      <c r="ZJ38" s="2858"/>
      <c r="ZK38" s="2858"/>
      <c r="ZL38" s="2858"/>
      <c r="ZM38" s="2858"/>
      <c r="ZN38" s="2858"/>
      <c r="ZO38" s="2858"/>
      <c r="ZP38" s="2858"/>
      <c r="ZQ38" s="2858"/>
      <c r="ZR38" s="2858"/>
      <c r="ZS38" s="2858"/>
      <c r="ZT38" s="2858"/>
      <c r="ZU38" s="2858"/>
      <c r="ZV38" s="2858"/>
      <c r="ZW38" s="2858"/>
      <c r="ZX38" s="2858"/>
      <c r="ZY38" s="2858"/>
      <c r="ZZ38" s="2858"/>
      <c r="AAA38" s="2858"/>
      <c r="AAB38" s="2858"/>
      <c r="AAC38" s="2858"/>
      <c r="AAD38" s="2858"/>
      <c r="AAE38" s="2858"/>
      <c r="AAF38" s="2858"/>
      <c r="AAG38" s="2858"/>
      <c r="AAH38" s="2858"/>
      <c r="AAI38" s="2858"/>
      <c r="AAJ38" s="2858"/>
      <c r="AAK38" s="2858"/>
      <c r="AAL38" s="2858"/>
      <c r="AAM38" s="2858"/>
      <c r="AAN38" s="2858"/>
      <c r="AAO38" s="2858"/>
      <c r="AAP38" s="2858"/>
      <c r="AAQ38" s="2858"/>
      <c r="AAR38" s="2858"/>
      <c r="AAS38" s="2858"/>
      <c r="AAT38" s="2858"/>
      <c r="AAU38" s="2858"/>
      <c r="AAV38" s="2858"/>
      <c r="AAW38" s="2858"/>
      <c r="AAX38" s="2858"/>
      <c r="AAY38" s="2858"/>
      <c r="AAZ38" s="2858"/>
      <c r="ABA38" s="2858"/>
      <c r="ABB38" s="2858"/>
      <c r="ABC38" s="2858"/>
      <c r="ABD38" s="2858"/>
      <c r="ABE38" s="2858"/>
      <c r="ABF38" s="2858"/>
      <c r="ABG38" s="2858"/>
      <c r="ABH38" s="2858"/>
      <c r="ABI38" s="2858"/>
      <c r="ABJ38" s="2858"/>
      <c r="ABK38" s="2858"/>
      <c r="ABL38" s="2858"/>
      <c r="ABM38" s="2858"/>
      <c r="ABN38" s="2858"/>
      <c r="ABO38" s="2858"/>
      <c r="ABP38" s="2858"/>
      <c r="ABQ38" s="2858"/>
      <c r="ABR38" s="2858"/>
      <c r="ABS38" s="2858"/>
      <c r="ABT38" s="2858"/>
      <c r="ABU38" s="2858"/>
      <c r="ABV38" s="2858"/>
      <c r="ABW38" s="2858"/>
      <c r="ABX38" s="2858"/>
      <c r="ABY38" s="2858"/>
      <c r="ABZ38" s="2858"/>
      <c r="ACA38" s="2858"/>
      <c r="ACB38" s="2858"/>
      <c r="ACC38" s="2858"/>
      <c r="ACD38" s="2858"/>
      <c r="ACE38" s="2858"/>
      <c r="ACF38" s="2858"/>
      <c r="ACG38" s="2858"/>
      <c r="ACH38" s="2858"/>
      <c r="ACI38" s="2858"/>
      <c r="ACJ38" s="2858"/>
      <c r="ACK38" s="2858"/>
      <c r="ACL38" s="2858"/>
      <c r="ACM38" s="2858"/>
      <c r="ACN38" s="2858"/>
      <c r="ACO38" s="2858"/>
      <c r="ACP38" s="2858"/>
      <c r="ACQ38" s="2858"/>
      <c r="ACR38" s="2858"/>
      <c r="ACS38" s="2858"/>
      <c r="ACT38" s="2858"/>
      <c r="ACU38" s="2858"/>
      <c r="ACV38" s="2858"/>
      <c r="ACW38" s="2858"/>
      <c r="ACX38" s="2858"/>
      <c r="ACY38" s="2858"/>
      <c r="ACZ38" s="2858"/>
      <c r="ADA38" s="2858"/>
      <c r="ADB38" s="2858"/>
      <c r="ADC38" s="2858"/>
      <c r="ADD38" s="2858"/>
      <c r="ADE38" s="2858"/>
      <c r="ADF38" s="2858"/>
      <c r="ADG38" s="2858"/>
      <c r="ADH38" s="2858"/>
      <c r="ADI38" s="2858"/>
      <c r="ADJ38" s="2858"/>
      <c r="ADK38" s="2858"/>
      <c r="ADL38" s="2858"/>
      <c r="ADM38" s="2858"/>
      <c r="ADN38" s="2858"/>
      <c r="ADO38" s="2858"/>
      <c r="ADP38" s="2858"/>
      <c r="ADQ38" s="2858"/>
      <c r="ADR38" s="2858"/>
      <c r="ADS38" s="2858"/>
      <c r="ADT38" s="2858"/>
      <c r="ADU38" s="2858"/>
      <c r="ADV38" s="2858"/>
      <c r="ADW38" s="2858"/>
      <c r="ADX38" s="2858"/>
      <c r="ADY38" s="2858"/>
      <c r="ADZ38" s="2858"/>
      <c r="AEA38" s="2858"/>
      <c r="AEB38" s="2858"/>
      <c r="AEC38" s="2858"/>
      <c r="AED38" s="2858"/>
      <c r="AEE38" s="2858"/>
      <c r="AEF38" s="2858"/>
      <c r="AEG38" s="2858"/>
      <c r="AEH38" s="2858"/>
      <c r="AEI38" s="2858"/>
      <c r="AEJ38" s="2858"/>
      <c r="AEK38" s="2858"/>
      <c r="AEL38" s="2858"/>
      <c r="AEM38" s="2858"/>
      <c r="AEN38" s="2858"/>
      <c r="AEO38" s="2858"/>
      <c r="AEP38" s="2858"/>
      <c r="AEQ38" s="2858"/>
      <c r="AER38" s="2858"/>
      <c r="AES38" s="2858"/>
      <c r="AET38" s="2858"/>
      <c r="AEU38" s="2858"/>
      <c r="AEV38" s="2858"/>
      <c r="AEW38" s="2858"/>
      <c r="AEX38" s="2858"/>
      <c r="AEY38" s="2858"/>
      <c r="AEZ38" s="2858"/>
      <c r="AFA38" s="2858"/>
      <c r="AFB38" s="2858"/>
      <c r="AFC38" s="2858"/>
      <c r="AFD38" s="2858"/>
      <c r="AFE38" s="2858"/>
      <c r="AFF38" s="2858"/>
      <c r="AFG38" s="2858"/>
      <c r="AFH38" s="2858"/>
      <c r="AFI38" s="2858"/>
      <c r="AFJ38" s="2858"/>
      <c r="AFK38" s="2858"/>
      <c r="AFL38" s="2858"/>
      <c r="AFM38" s="2858"/>
      <c r="AFN38" s="2858"/>
      <c r="AFO38" s="2858"/>
      <c r="AFP38" s="2858"/>
      <c r="AFQ38" s="2858"/>
      <c r="AFR38" s="2858"/>
      <c r="AFS38" s="2858"/>
      <c r="AFT38" s="2858"/>
      <c r="AFU38" s="2858"/>
      <c r="AFV38" s="2858"/>
      <c r="AFW38" s="2858"/>
      <c r="AFX38" s="2858"/>
      <c r="AFY38" s="2858"/>
      <c r="AFZ38" s="2858"/>
      <c r="AGA38" s="2858"/>
      <c r="AGB38" s="2858"/>
      <c r="AGC38" s="2858"/>
      <c r="AGD38" s="2858"/>
      <c r="AGE38" s="2858"/>
      <c r="AGF38" s="2858"/>
      <c r="AGG38" s="2858"/>
      <c r="AGH38" s="2858"/>
      <c r="AGI38" s="2858"/>
      <c r="AGJ38" s="2858"/>
      <c r="AGK38" s="2858"/>
      <c r="AGL38" s="2858"/>
      <c r="AGM38" s="2858"/>
      <c r="AGN38" s="2858"/>
      <c r="AGO38" s="2858"/>
      <c r="AGP38" s="2858"/>
      <c r="AGQ38" s="2858"/>
      <c r="AGR38" s="2858"/>
      <c r="AGS38" s="2858"/>
      <c r="AGT38" s="2858"/>
      <c r="AGU38" s="2858"/>
      <c r="AGV38" s="2858"/>
      <c r="AGW38" s="2858"/>
      <c r="AGX38" s="2858"/>
      <c r="AGY38" s="2858"/>
      <c r="AGZ38" s="2858"/>
      <c r="AHA38" s="2858"/>
      <c r="AHB38" s="2858"/>
      <c r="AHC38" s="2858"/>
      <c r="AHD38" s="2858"/>
      <c r="AHE38" s="2858"/>
      <c r="AHF38" s="2858"/>
      <c r="AHG38" s="2858"/>
      <c r="AHH38" s="2858"/>
      <c r="AHI38" s="2858"/>
      <c r="AHJ38" s="2858"/>
      <c r="AHK38" s="2858"/>
      <c r="AHL38" s="2858"/>
      <c r="AHM38" s="2858"/>
      <c r="AHN38" s="2858"/>
      <c r="AHO38" s="2858"/>
      <c r="AHP38" s="2858"/>
      <c r="AHQ38" s="2858"/>
      <c r="AHR38" s="2858"/>
      <c r="AHS38" s="2858"/>
      <c r="AHT38" s="2858"/>
      <c r="AHU38" s="2858"/>
      <c r="AHV38" s="2858"/>
      <c r="AHW38" s="2858"/>
      <c r="AHX38" s="2858"/>
      <c r="AHY38" s="2858"/>
      <c r="AHZ38" s="2858"/>
      <c r="AIA38" s="2858"/>
      <c r="AIB38" s="2858"/>
      <c r="AIC38" s="2858"/>
      <c r="AID38" s="2858"/>
      <c r="AIE38" s="2858"/>
      <c r="AIF38" s="2858"/>
      <c r="AIG38" s="2858"/>
      <c r="AIH38" s="2858"/>
      <c r="AII38" s="2858"/>
      <c r="AIJ38" s="2858"/>
      <c r="AIK38" s="2858"/>
      <c r="AIL38" s="2858"/>
      <c r="AIM38" s="2858"/>
      <c r="AIN38" s="2858"/>
      <c r="AIO38" s="2858"/>
      <c r="AIP38" s="2858"/>
      <c r="AIQ38" s="2858"/>
      <c r="AIR38" s="2858"/>
      <c r="AIS38" s="2858"/>
      <c r="AIT38" s="2858"/>
      <c r="AIU38" s="2858"/>
      <c r="AIV38" s="2858"/>
      <c r="AIW38" s="2858"/>
      <c r="AIX38" s="2858"/>
      <c r="AIY38" s="2858"/>
      <c r="AIZ38" s="2858"/>
      <c r="AJA38" s="2858"/>
      <c r="AJB38" s="2858"/>
      <c r="AJC38" s="2858"/>
      <c r="AJD38" s="2858"/>
      <c r="AJE38" s="2858"/>
      <c r="AJF38" s="2858"/>
      <c r="AJG38" s="2858"/>
      <c r="AJH38" s="2858"/>
      <c r="AJI38" s="2858"/>
      <c r="AJJ38" s="2858"/>
      <c r="AJK38" s="2858"/>
      <c r="AJL38" s="2858"/>
      <c r="AJM38" s="2858"/>
      <c r="AJN38" s="2858"/>
      <c r="AJO38" s="2858"/>
      <c r="AJP38" s="2858"/>
      <c r="AJQ38" s="2858"/>
      <c r="AJR38" s="2858"/>
      <c r="AJS38" s="2858"/>
      <c r="AJT38" s="2858"/>
      <c r="AJU38" s="2858"/>
      <c r="AJV38" s="2858"/>
      <c r="AJW38" s="2858"/>
      <c r="AJX38" s="2858"/>
      <c r="AJY38" s="2858"/>
      <c r="AJZ38" s="2858"/>
      <c r="AKA38" s="2858"/>
      <c r="AKB38" s="2858"/>
      <c r="AKC38" s="2858"/>
      <c r="AKD38" s="2858"/>
      <c r="AKE38" s="2858"/>
      <c r="AKF38" s="2858"/>
      <c r="AKG38" s="2858"/>
      <c r="AKH38" s="2858"/>
      <c r="AKI38" s="2858"/>
      <c r="AKJ38" s="2858"/>
      <c r="AKK38" s="2858"/>
      <c r="AKL38" s="2858"/>
      <c r="AKM38" s="2858"/>
      <c r="AKN38" s="2858"/>
      <c r="AKO38" s="2858"/>
      <c r="AKP38" s="2858"/>
      <c r="AKQ38" s="2858"/>
      <c r="AKR38" s="2858"/>
      <c r="AKS38" s="2858"/>
      <c r="AKT38" s="2858"/>
      <c r="AKU38" s="2858"/>
      <c r="AKV38" s="2858"/>
      <c r="AKW38" s="2858"/>
      <c r="AKX38" s="2858"/>
      <c r="AKY38" s="2858"/>
      <c r="AKZ38" s="2858"/>
      <c r="ALA38" s="2858"/>
      <c r="ALB38" s="2858"/>
      <c r="ALC38" s="2858"/>
      <c r="ALD38" s="2858"/>
      <c r="ALE38" s="2858"/>
      <c r="ALF38" s="2858"/>
      <c r="ALG38" s="2858"/>
      <c r="ALH38" s="2858"/>
      <c r="ALI38" s="2858"/>
      <c r="ALJ38" s="2858"/>
      <c r="ALK38" s="2858"/>
      <c r="ALL38" s="2858"/>
      <c r="ALM38" s="2858"/>
      <c r="ALN38" s="2858"/>
      <c r="ALO38" s="2858"/>
      <c r="ALP38" s="2858"/>
      <c r="ALQ38" s="2858"/>
      <c r="ALR38" s="2858"/>
      <c r="ALS38" s="2858"/>
      <c r="ALT38" s="2858"/>
      <c r="ALU38" s="2858"/>
      <c r="ALV38" s="2858"/>
      <c r="ALW38" s="2858"/>
      <c r="ALX38" s="2858"/>
      <c r="ALY38" s="2858"/>
      <c r="ALZ38" s="2858"/>
      <c r="AMA38" s="2858"/>
      <c r="AMB38" s="2858"/>
      <c r="AMC38" s="2858"/>
      <c r="AMD38" s="2858"/>
      <c r="AME38" s="2858"/>
      <c r="AMF38" s="2858"/>
      <c r="AMG38" s="2858"/>
      <c r="AMH38" s="2858"/>
      <c r="AMI38" s="2858"/>
      <c r="AMJ38" s="2858"/>
      <c r="AMK38" s="2858"/>
      <c r="AML38" s="2858"/>
      <c r="AMM38" s="2858"/>
      <c r="AMN38" s="2858"/>
      <c r="AMO38" s="2858"/>
      <c r="AMP38" s="2858"/>
      <c r="AMQ38" s="2858"/>
      <c r="AMR38" s="2858"/>
      <c r="AMS38" s="2858"/>
      <c r="AMT38" s="2858"/>
      <c r="AMU38" s="2858"/>
      <c r="AMV38" s="2858"/>
      <c r="AMW38" s="2858"/>
      <c r="AMX38" s="2858"/>
      <c r="AMY38" s="2858"/>
      <c r="AMZ38" s="2858"/>
      <c r="ANA38" s="2858"/>
      <c r="ANB38" s="2858"/>
      <c r="ANC38" s="2858"/>
      <c r="AND38" s="2858"/>
      <c r="ANE38" s="2858"/>
      <c r="ANF38" s="2858"/>
      <c r="ANG38" s="2858"/>
      <c r="ANH38" s="2858"/>
      <c r="ANI38" s="2858"/>
      <c r="ANJ38" s="2858"/>
      <c r="ANK38" s="2858"/>
      <c r="ANL38" s="2858"/>
      <c r="ANM38" s="2858"/>
      <c r="ANN38" s="2858"/>
      <c r="ANO38" s="2858"/>
      <c r="ANP38" s="2858"/>
      <c r="ANQ38" s="2858"/>
      <c r="ANR38" s="2858"/>
      <c r="ANS38" s="2858"/>
      <c r="ANT38" s="2858"/>
      <c r="ANU38" s="2858"/>
      <c r="ANV38" s="2858"/>
      <c r="ANW38" s="2858"/>
      <c r="ANX38" s="2858"/>
      <c r="ANY38" s="2858"/>
      <c r="ANZ38" s="2858"/>
      <c r="AOA38" s="2858"/>
      <c r="AOB38" s="2858"/>
      <c r="AOC38" s="2858"/>
      <c r="AOD38" s="2858"/>
      <c r="AOE38" s="2858"/>
      <c r="AOF38" s="2858"/>
      <c r="AOG38" s="2858"/>
      <c r="AOH38" s="2858"/>
      <c r="AOI38" s="2858"/>
      <c r="AOJ38" s="2858"/>
      <c r="AOK38" s="2858"/>
      <c r="AOL38" s="2858"/>
      <c r="AOM38" s="2858"/>
      <c r="AON38" s="2858"/>
      <c r="AOO38" s="2858"/>
      <c r="AOP38" s="2858"/>
      <c r="AOQ38" s="2858"/>
      <c r="AOR38" s="2858"/>
      <c r="AOS38" s="2858"/>
      <c r="AOT38" s="2858"/>
      <c r="AOU38" s="2858"/>
      <c r="AOV38" s="2858"/>
      <c r="AOW38" s="2858"/>
      <c r="AOX38" s="2858"/>
      <c r="AOY38" s="2858"/>
      <c r="AOZ38" s="2858"/>
      <c r="APA38" s="2858"/>
      <c r="APB38" s="2858"/>
      <c r="APC38" s="2858"/>
      <c r="APD38" s="2858"/>
      <c r="APE38" s="2858"/>
      <c r="APF38" s="2858"/>
      <c r="APG38" s="2858"/>
      <c r="APH38" s="2858"/>
      <c r="API38" s="2858"/>
      <c r="APJ38" s="2858"/>
      <c r="APK38" s="2858"/>
      <c r="APL38" s="2858"/>
      <c r="APM38" s="2858"/>
      <c r="APN38" s="2858"/>
      <c r="APO38" s="2858"/>
      <c r="APP38" s="2858"/>
      <c r="APQ38" s="2858"/>
      <c r="APR38" s="2858"/>
      <c r="APS38" s="2858"/>
      <c r="APT38" s="2858"/>
      <c r="APU38" s="2858"/>
      <c r="APV38" s="2858"/>
      <c r="APW38" s="2858"/>
      <c r="APX38" s="2858"/>
      <c r="APY38" s="2858"/>
      <c r="APZ38" s="2858"/>
      <c r="AQA38" s="2858"/>
      <c r="AQB38" s="2858"/>
      <c r="AQC38" s="2858"/>
      <c r="AQD38" s="2858"/>
      <c r="AQE38" s="2858"/>
      <c r="AQF38" s="2858"/>
      <c r="AQG38" s="2858"/>
      <c r="AQH38" s="2858"/>
      <c r="AQI38" s="2858"/>
      <c r="AQJ38" s="2858"/>
      <c r="AQK38" s="2858"/>
      <c r="AQL38" s="2858"/>
      <c r="AQM38" s="2858"/>
      <c r="AQN38" s="2858"/>
      <c r="AQO38" s="2858"/>
      <c r="AQP38" s="2858"/>
      <c r="AQQ38" s="2858"/>
      <c r="AQR38" s="2858"/>
      <c r="AQS38" s="2858"/>
      <c r="AQT38" s="2858"/>
      <c r="AQU38" s="2858"/>
      <c r="AQV38" s="2858"/>
      <c r="AQW38" s="2858"/>
      <c r="AQX38" s="2858"/>
      <c r="AQY38" s="2858"/>
      <c r="AQZ38" s="2858"/>
      <c r="ARA38" s="2858"/>
      <c r="ARB38" s="2858"/>
      <c r="ARC38" s="2858"/>
      <c r="ARD38" s="2858"/>
      <c r="ARE38" s="2858"/>
      <c r="ARF38" s="2858"/>
      <c r="ARG38" s="2858"/>
      <c r="ARH38" s="2858"/>
      <c r="ARI38" s="2858"/>
      <c r="ARJ38" s="2858"/>
      <c r="ARK38" s="2858"/>
      <c r="ARL38" s="2858"/>
      <c r="ARM38" s="2858"/>
      <c r="ARN38" s="2858"/>
      <c r="ARO38" s="2858"/>
      <c r="ARP38" s="2858"/>
      <c r="ARQ38" s="2858"/>
      <c r="ARR38" s="2858"/>
      <c r="ARS38" s="2858"/>
      <c r="ART38" s="2858"/>
      <c r="ARU38" s="2858"/>
      <c r="ARV38" s="2858"/>
      <c r="ARW38" s="2858"/>
      <c r="ARX38" s="2858"/>
      <c r="ARY38" s="2858"/>
      <c r="ARZ38" s="2858"/>
      <c r="ASA38" s="2858"/>
      <c r="ASB38" s="2858"/>
      <c r="ASC38" s="2858"/>
      <c r="ASD38" s="2858"/>
      <c r="ASE38" s="2858"/>
      <c r="ASF38" s="2858"/>
      <c r="ASG38" s="2858"/>
      <c r="ASH38" s="2858"/>
      <c r="ASI38" s="2858"/>
      <c r="ASJ38" s="2858"/>
      <c r="ASK38" s="2858"/>
      <c r="ASL38" s="2858"/>
      <c r="ASM38" s="2858"/>
      <c r="ASN38" s="2858"/>
      <c r="ASO38" s="2858"/>
      <c r="ASP38" s="2858"/>
      <c r="ASQ38" s="2858"/>
      <c r="ASR38" s="2858"/>
      <c r="ASS38" s="2858"/>
      <c r="AST38" s="2858"/>
      <c r="ASU38" s="2858"/>
      <c r="ASV38" s="2858"/>
      <c r="ASW38" s="2858"/>
      <c r="ASX38" s="2858"/>
      <c r="ASY38" s="2858"/>
      <c r="ASZ38" s="2858"/>
      <c r="ATA38" s="2858"/>
      <c r="ATB38" s="2858"/>
      <c r="ATC38" s="2858"/>
      <c r="ATD38" s="2858"/>
      <c r="ATE38" s="2858"/>
      <c r="ATF38" s="2858"/>
      <c r="ATG38" s="2858"/>
      <c r="ATH38" s="2858"/>
      <c r="ATI38" s="2858"/>
      <c r="ATJ38" s="2858"/>
      <c r="ATK38" s="2858"/>
      <c r="ATL38" s="2858"/>
      <c r="ATM38" s="2858"/>
      <c r="ATN38" s="2858"/>
      <c r="ATO38" s="2858"/>
      <c r="ATP38" s="2858"/>
      <c r="ATQ38" s="2858"/>
      <c r="ATR38" s="2858"/>
      <c r="ATS38" s="2858"/>
      <c r="ATT38" s="2858"/>
      <c r="ATU38" s="2858"/>
      <c r="ATV38" s="2858"/>
      <c r="ATW38" s="2858"/>
      <c r="ATX38" s="2858"/>
      <c r="ATY38" s="2858"/>
      <c r="ATZ38" s="2858"/>
      <c r="AUA38" s="2858"/>
      <c r="AUB38" s="2858"/>
      <c r="AUC38" s="2858"/>
      <c r="AUD38" s="2858"/>
      <c r="AUE38" s="2858"/>
      <c r="AUF38" s="2858"/>
      <c r="AUG38" s="2858"/>
      <c r="AUH38" s="2858"/>
      <c r="AUI38" s="2858"/>
      <c r="AUJ38" s="2858"/>
      <c r="AUK38" s="2858"/>
      <c r="AUL38" s="2858"/>
      <c r="AUM38" s="2858"/>
      <c r="AUN38" s="2858"/>
      <c r="AUO38" s="2858"/>
      <c r="AUP38" s="2858"/>
      <c r="AUQ38" s="2858"/>
      <c r="AUR38" s="2858"/>
      <c r="AUS38" s="2858"/>
      <c r="AUT38" s="2858"/>
      <c r="AUU38" s="2858"/>
      <c r="AUV38" s="2858"/>
      <c r="AUW38" s="2858"/>
      <c r="AUX38" s="2858"/>
      <c r="AUY38" s="2858"/>
      <c r="AUZ38" s="2858"/>
      <c r="AVA38" s="2858"/>
      <c r="AVB38" s="2858"/>
      <c r="AVC38" s="2858"/>
      <c r="AVD38" s="2858"/>
      <c r="AVE38" s="2858"/>
      <c r="AVF38" s="2858"/>
      <c r="AVG38" s="2858"/>
      <c r="AVH38" s="2858"/>
      <c r="AVI38" s="2858"/>
      <c r="AVJ38" s="2858"/>
      <c r="AVK38" s="2858"/>
      <c r="AVL38" s="2858"/>
      <c r="AVM38" s="2858"/>
      <c r="AVN38" s="2858"/>
      <c r="AVO38" s="2858"/>
      <c r="AVP38" s="2858"/>
      <c r="AVQ38" s="2858"/>
      <c r="AVR38" s="2858"/>
      <c r="AVS38" s="2858"/>
      <c r="AVT38" s="2858"/>
      <c r="AVU38" s="2858"/>
      <c r="AVV38" s="2858"/>
      <c r="AVW38" s="2858"/>
      <c r="AVX38" s="2858"/>
      <c r="AVY38" s="2858"/>
      <c r="AVZ38" s="2858"/>
      <c r="AWA38" s="2858"/>
      <c r="AWB38" s="2858"/>
      <c r="AWC38" s="2858"/>
      <c r="AWD38" s="2858"/>
      <c r="AWE38" s="2858"/>
      <c r="AWF38" s="2858"/>
      <c r="AWG38" s="2858"/>
      <c r="AWH38" s="2858"/>
      <c r="AWI38" s="2858"/>
      <c r="AWJ38" s="2858"/>
      <c r="AWK38" s="2858"/>
      <c r="AWL38" s="2858"/>
      <c r="AWM38" s="2858"/>
      <c r="AWN38" s="2858"/>
      <c r="AWO38" s="2858"/>
      <c r="AWP38" s="2858"/>
      <c r="AWQ38" s="2858"/>
      <c r="AWR38" s="2858"/>
      <c r="AWS38" s="2858"/>
      <c r="AWT38" s="2858"/>
      <c r="AWU38" s="2858"/>
      <c r="AWV38" s="2858"/>
      <c r="AWW38" s="2858"/>
      <c r="AWX38" s="2858"/>
      <c r="AWY38" s="2858"/>
      <c r="AWZ38" s="2858"/>
      <c r="AXA38" s="2858"/>
      <c r="AXB38" s="2858"/>
      <c r="AXC38" s="2858"/>
      <c r="AXD38" s="2858"/>
      <c r="AXE38" s="2858"/>
      <c r="AXF38" s="2858"/>
      <c r="AXG38" s="2858"/>
      <c r="AXH38" s="2858"/>
      <c r="AXI38" s="2858"/>
      <c r="AXJ38" s="2858"/>
      <c r="AXK38" s="2858"/>
      <c r="AXL38" s="2858"/>
      <c r="AXM38" s="2858"/>
      <c r="AXN38" s="2858"/>
      <c r="AXO38" s="2858"/>
      <c r="AXP38" s="2858"/>
      <c r="AXQ38" s="2858"/>
      <c r="AXR38" s="2858"/>
      <c r="AXS38" s="2858"/>
      <c r="AXT38" s="2858"/>
      <c r="AXU38" s="2858"/>
      <c r="AXV38" s="2858"/>
      <c r="AXW38" s="2858"/>
      <c r="AXX38" s="2858"/>
      <c r="AXY38" s="2858"/>
      <c r="AXZ38" s="2858"/>
      <c r="AYA38" s="2858"/>
      <c r="AYB38" s="2858"/>
      <c r="AYC38" s="2858"/>
      <c r="AYD38" s="2858"/>
      <c r="AYE38" s="2858"/>
      <c r="AYF38" s="2858"/>
      <c r="AYG38" s="2858"/>
      <c r="AYH38" s="2858"/>
      <c r="AYI38" s="2858"/>
      <c r="AYJ38" s="2858"/>
      <c r="AYK38" s="2858"/>
      <c r="AYL38" s="2858"/>
      <c r="AYM38" s="2858"/>
      <c r="AYN38" s="2858"/>
      <c r="AYO38" s="2858"/>
      <c r="AYP38" s="2858"/>
      <c r="AYQ38" s="2858"/>
      <c r="AYR38" s="2858"/>
      <c r="AYS38" s="2858"/>
      <c r="AYT38" s="2858"/>
      <c r="AYU38" s="2858"/>
      <c r="AYV38" s="2858"/>
      <c r="AYW38" s="2858"/>
      <c r="AYX38" s="2858"/>
      <c r="AYY38" s="2858"/>
      <c r="AYZ38" s="2858"/>
      <c r="AZA38" s="2858"/>
      <c r="AZB38" s="2858"/>
      <c r="AZC38" s="2858"/>
      <c r="AZD38" s="2858"/>
      <c r="AZE38" s="2858"/>
      <c r="AZF38" s="2858"/>
      <c r="AZG38" s="2858"/>
      <c r="AZH38" s="2858"/>
      <c r="AZI38" s="2858"/>
      <c r="AZJ38" s="2858"/>
      <c r="AZK38" s="2858"/>
      <c r="AZL38" s="2858"/>
      <c r="AZM38" s="2858"/>
      <c r="AZN38" s="2858"/>
      <c r="AZO38" s="2858"/>
      <c r="AZP38" s="2858"/>
      <c r="AZQ38" s="2858"/>
      <c r="AZR38" s="2858"/>
      <c r="AZS38" s="2858"/>
      <c r="AZT38" s="2858"/>
      <c r="AZU38" s="2858"/>
      <c r="AZV38" s="2858"/>
      <c r="AZW38" s="2858"/>
      <c r="AZX38" s="2858"/>
      <c r="AZY38" s="2858"/>
      <c r="AZZ38" s="2858"/>
      <c r="BAA38" s="2858"/>
      <c r="BAB38" s="2858"/>
      <c r="BAC38" s="2858"/>
      <c r="BAD38" s="2858"/>
      <c r="BAE38" s="2858"/>
      <c r="BAF38" s="2858"/>
      <c r="BAG38" s="2858"/>
      <c r="BAH38" s="2858"/>
      <c r="BAI38" s="2858"/>
      <c r="BAJ38" s="2858"/>
      <c r="BAK38" s="2858"/>
      <c r="BAL38" s="2858"/>
      <c r="BAM38" s="2858"/>
      <c r="BAN38" s="2858"/>
      <c r="BAO38" s="2858"/>
      <c r="BAP38" s="2858"/>
      <c r="BAQ38" s="2858"/>
      <c r="BAR38" s="2858"/>
      <c r="BAS38" s="2858"/>
      <c r="BAT38" s="2858"/>
      <c r="BAU38" s="2858"/>
      <c r="BAV38" s="2858"/>
      <c r="BAW38" s="2858"/>
      <c r="BAX38" s="2858"/>
      <c r="BAY38" s="2858"/>
      <c r="BAZ38" s="2858"/>
      <c r="BBA38" s="2858"/>
      <c r="BBB38" s="2858"/>
      <c r="BBC38" s="2858"/>
      <c r="BBD38" s="2858"/>
      <c r="BBE38" s="2858"/>
      <c r="BBF38" s="2858"/>
      <c r="BBG38" s="2858"/>
      <c r="BBH38" s="2858"/>
      <c r="BBI38" s="2858"/>
      <c r="BBJ38" s="2858"/>
      <c r="BBK38" s="2858"/>
      <c r="BBL38" s="2858"/>
      <c r="BBM38" s="2858"/>
      <c r="BBN38" s="2858"/>
      <c r="BBO38" s="2858"/>
      <c r="BBP38" s="2858"/>
      <c r="BBQ38" s="2858"/>
      <c r="BBR38" s="2858"/>
      <c r="BBS38" s="2858"/>
      <c r="BBT38" s="2858"/>
      <c r="BBU38" s="2858"/>
      <c r="BBV38" s="2858"/>
      <c r="BBW38" s="2858"/>
      <c r="BBX38" s="2858"/>
      <c r="BBY38" s="2858"/>
      <c r="BBZ38" s="2858"/>
      <c r="BCA38" s="2858"/>
      <c r="BCB38" s="2858"/>
      <c r="BCC38" s="2858"/>
      <c r="BCD38" s="2858"/>
      <c r="BCE38" s="2858"/>
      <c r="BCF38" s="2858"/>
      <c r="BCG38" s="2858"/>
      <c r="BCH38" s="2858"/>
      <c r="BCI38" s="2858"/>
      <c r="BCJ38" s="2858"/>
      <c r="BCK38" s="2858"/>
      <c r="BCL38" s="2858"/>
      <c r="BCM38" s="2858"/>
      <c r="BCN38" s="2858"/>
      <c r="BCO38" s="2858"/>
      <c r="BCP38" s="2858"/>
      <c r="BCQ38" s="2858"/>
      <c r="BCR38" s="2858"/>
      <c r="BCS38" s="2858"/>
      <c r="BCT38" s="2858"/>
      <c r="BCU38" s="2858"/>
      <c r="BCV38" s="2858"/>
      <c r="BCW38" s="2858"/>
      <c r="BCX38" s="2858"/>
      <c r="BCY38" s="2858"/>
      <c r="BCZ38" s="2858"/>
      <c r="BDA38" s="2858"/>
      <c r="BDB38" s="2858"/>
      <c r="BDC38" s="2858"/>
      <c r="BDD38" s="2858"/>
      <c r="BDE38" s="2858"/>
      <c r="BDF38" s="2858"/>
      <c r="BDG38" s="2858"/>
      <c r="BDH38" s="2858"/>
      <c r="BDI38" s="2858"/>
      <c r="BDJ38" s="2858"/>
      <c r="BDK38" s="2858"/>
      <c r="BDL38" s="2858"/>
      <c r="BDM38" s="2858"/>
      <c r="BDN38" s="2858"/>
      <c r="BDO38" s="2858"/>
      <c r="BDP38" s="2858"/>
      <c r="BDQ38" s="2858"/>
      <c r="BDR38" s="2858"/>
      <c r="BDS38" s="2858"/>
      <c r="BDT38" s="2858"/>
      <c r="BDU38" s="2858"/>
      <c r="BDV38" s="2858"/>
      <c r="BDW38" s="2858"/>
      <c r="BDX38" s="2858"/>
      <c r="BDY38" s="2858"/>
      <c r="BDZ38" s="2858"/>
      <c r="BEA38" s="2858"/>
      <c r="BEB38" s="2858"/>
      <c r="BEC38" s="2858"/>
      <c r="BED38" s="2858"/>
      <c r="BEE38" s="2858"/>
      <c r="BEF38" s="2858"/>
      <c r="BEG38" s="2858"/>
      <c r="BEH38" s="2858"/>
      <c r="BEI38" s="2858"/>
      <c r="BEJ38" s="2858"/>
      <c r="BEK38" s="2858"/>
      <c r="BEL38" s="2858"/>
      <c r="BEM38" s="2858"/>
      <c r="BEN38" s="2858"/>
      <c r="BEO38" s="2858"/>
      <c r="BEP38" s="2858"/>
      <c r="BEQ38" s="2858"/>
      <c r="BER38" s="2858"/>
      <c r="BES38" s="2858"/>
      <c r="BET38" s="2858"/>
      <c r="BEU38" s="2858"/>
      <c r="BEV38" s="2858"/>
      <c r="BEW38" s="2858"/>
      <c r="BEX38" s="2858"/>
      <c r="BEY38" s="2858"/>
      <c r="BEZ38" s="2858"/>
      <c r="BFA38" s="2858"/>
      <c r="BFB38" s="2858"/>
      <c r="BFC38" s="2858"/>
      <c r="BFD38" s="2858"/>
      <c r="BFE38" s="2858"/>
      <c r="BFF38" s="2858"/>
      <c r="BFG38" s="2858"/>
      <c r="BFH38" s="2858"/>
      <c r="BFI38" s="2858"/>
      <c r="BFJ38" s="2858"/>
      <c r="BFK38" s="2858"/>
      <c r="BFL38" s="2858"/>
      <c r="BFM38" s="2858"/>
      <c r="BFN38" s="2858"/>
      <c r="BFO38" s="2858"/>
      <c r="BFP38" s="2858"/>
      <c r="BFQ38" s="2858"/>
      <c r="BFR38" s="2858"/>
      <c r="BFS38" s="2858"/>
      <c r="BFT38" s="2858"/>
      <c r="BFU38" s="2858"/>
      <c r="BFV38" s="2858"/>
      <c r="BFW38" s="2858"/>
      <c r="BFX38" s="2858"/>
      <c r="BFY38" s="2858"/>
      <c r="BFZ38" s="2858"/>
      <c r="BGA38" s="2858"/>
      <c r="BGB38" s="2858"/>
      <c r="BGC38" s="2858"/>
      <c r="BGD38" s="2858"/>
      <c r="BGE38" s="2858"/>
      <c r="BGF38" s="2858"/>
      <c r="BGG38" s="2858"/>
      <c r="BGH38" s="2858"/>
      <c r="BGI38" s="2858"/>
      <c r="BGJ38" s="2858"/>
      <c r="BGK38" s="2858"/>
      <c r="BGL38" s="2858"/>
      <c r="BGM38" s="2858"/>
      <c r="BGN38" s="2858"/>
      <c r="BGO38" s="2858"/>
      <c r="BGP38" s="2858"/>
      <c r="BGQ38" s="2858"/>
      <c r="BGR38" s="2858"/>
      <c r="BGS38" s="2858"/>
      <c r="BGT38" s="2858"/>
      <c r="BGU38" s="2858"/>
      <c r="BGV38" s="2858"/>
      <c r="BGW38" s="2858"/>
      <c r="BGX38" s="2858"/>
      <c r="BGY38" s="2858"/>
      <c r="BGZ38" s="2858"/>
      <c r="BHA38" s="2858"/>
      <c r="BHB38" s="2858"/>
      <c r="BHC38" s="2858"/>
      <c r="BHD38" s="2858"/>
      <c r="BHE38" s="2858"/>
      <c r="BHF38" s="2858"/>
      <c r="BHG38" s="2858"/>
      <c r="BHH38" s="2858"/>
      <c r="BHI38" s="2858"/>
      <c r="BHJ38" s="2858"/>
      <c r="BHK38" s="2858"/>
      <c r="BHL38" s="2858"/>
      <c r="BHM38" s="2858"/>
      <c r="BHN38" s="2858"/>
      <c r="BHO38" s="2858"/>
      <c r="BHP38" s="2858"/>
      <c r="BHQ38" s="2858"/>
      <c r="BHR38" s="2858"/>
      <c r="BHS38" s="2858"/>
      <c r="BHT38" s="2858"/>
      <c r="BHU38" s="2858"/>
      <c r="BHV38" s="2858"/>
      <c r="BHW38" s="2858"/>
      <c r="BHX38" s="2858"/>
      <c r="BHY38" s="2858"/>
      <c r="BHZ38" s="2858"/>
      <c r="BIA38" s="2858"/>
      <c r="BIB38" s="2858"/>
      <c r="BIC38" s="2858"/>
      <c r="BID38" s="2858"/>
      <c r="BIE38" s="2858"/>
      <c r="BIF38" s="2858"/>
      <c r="BIG38" s="2858"/>
      <c r="BIH38" s="2858"/>
      <c r="BII38" s="2858"/>
      <c r="BIJ38" s="2858"/>
      <c r="BIK38" s="2858"/>
      <c r="BIL38" s="2858"/>
      <c r="BIM38" s="2858"/>
      <c r="BIN38" s="2858"/>
      <c r="BIO38" s="2858"/>
      <c r="BIP38" s="2858"/>
      <c r="BIQ38" s="2858"/>
      <c r="BIR38" s="2858"/>
      <c r="BIS38" s="2858"/>
      <c r="BIT38" s="2858"/>
      <c r="BIU38" s="2858"/>
      <c r="BIV38" s="2858"/>
      <c r="BIW38" s="2858"/>
      <c r="BIX38" s="2858"/>
      <c r="BIY38" s="2858"/>
      <c r="BIZ38" s="2858"/>
      <c r="BJA38" s="2858"/>
      <c r="BJB38" s="2858"/>
      <c r="BJC38" s="2858"/>
      <c r="BJD38" s="2858"/>
      <c r="BJE38" s="2858"/>
      <c r="BJF38" s="2858"/>
      <c r="BJG38" s="2858"/>
      <c r="BJH38" s="2858"/>
      <c r="BJI38" s="2858"/>
      <c r="BJJ38" s="2858"/>
      <c r="BJK38" s="2858"/>
      <c r="BJL38" s="2858"/>
      <c r="BJM38" s="2858"/>
      <c r="BJN38" s="2858"/>
      <c r="BJO38" s="2858"/>
      <c r="BJP38" s="2858"/>
      <c r="BJQ38" s="2858"/>
      <c r="BJR38" s="2858"/>
      <c r="BJS38" s="2858"/>
      <c r="BJT38" s="2858"/>
      <c r="BJU38" s="2858"/>
      <c r="BJV38" s="2858"/>
      <c r="BJW38" s="2858"/>
      <c r="BJX38" s="2858"/>
      <c r="BJY38" s="2858"/>
      <c r="BJZ38" s="2858"/>
      <c r="BKA38" s="2858"/>
      <c r="BKB38" s="2858"/>
      <c r="BKC38" s="2858"/>
      <c r="BKD38" s="2858"/>
      <c r="BKE38" s="2858"/>
      <c r="BKF38" s="2858"/>
      <c r="BKG38" s="2858"/>
      <c r="BKH38" s="2858"/>
      <c r="BKI38" s="2858"/>
      <c r="BKJ38" s="2858"/>
      <c r="BKK38" s="2858"/>
      <c r="BKL38" s="2858"/>
      <c r="BKM38" s="2858"/>
      <c r="BKN38" s="2858"/>
      <c r="BKO38" s="2858"/>
      <c r="BKP38" s="2858"/>
      <c r="BKQ38" s="2858"/>
      <c r="BKR38" s="2858"/>
      <c r="BKS38" s="2858"/>
      <c r="BKT38" s="2858"/>
      <c r="BKU38" s="2858"/>
      <c r="BKV38" s="2858"/>
      <c r="BKW38" s="2858"/>
      <c r="BKX38" s="2858"/>
      <c r="BKY38" s="2858"/>
      <c r="BKZ38" s="2858"/>
      <c r="BLA38" s="2858"/>
      <c r="BLB38" s="2858"/>
      <c r="BLC38" s="2858"/>
      <c r="BLD38" s="2858"/>
      <c r="BLE38" s="2858"/>
      <c r="BLF38" s="2858"/>
      <c r="BLG38" s="2858"/>
      <c r="BLH38" s="2858"/>
      <c r="BLI38" s="2858"/>
      <c r="BLJ38" s="2858"/>
      <c r="BLK38" s="2858"/>
      <c r="BLL38" s="2858"/>
      <c r="BLM38" s="2858"/>
      <c r="BLN38" s="2858"/>
      <c r="BLO38" s="2858"/>
      <c r="BLP38" s="2858"/>
      <c r="BLQ38" s="2858"/>
      <c r="BLR38" s="2858"/>
      <c r="BLS38" s="2858"/>
      <c r="BLT38" s="2858"/>
      <c r="BLU38" s="2858"/>
      <c r="BLV38" s="2858"/>
      <c r="BLW38" s="2858"/>
      <c r="BLX38" s="2858"/>
      <c r="BLY38" s="2858"/>
      <c r="BLZ38" s="2858"/>
      <c r="BMA38" s="2858"/>
      <c r="BMB38" s="2858"/>
      <c r="BMC38" s="2858"/>
      <c r="BMD38" s="2858"/>
      <c r="BME38" s="2858"/>
      <c r="BMF38" s="2858"/>
      <c r="BMG38" s="2858"/>
      <c r="BMH38" s="2858"/>
      <c r="BMI38" s="2858"/>
      <c r="BMJ38" s="2858"/>
      <c r="BMK38" s="2858"/>
      <c r="BML38" s="2858"/>
      <c r="BMM38" s="2858"/>
      <c r="BMN38" s="2858"/>
      <c r="BMO38" s="2858"/>
      <c r="BMP38" s="2858"/>
      <c r="BMQ38" s="2858"/>
      <c r="BMR38" s="2858"/>
      <c r="BMS38" s="2858"/>
      <c r="BMT38" s="2858"/>
      <c r="BMU38" s="2858"/>
      <c r="BMV38" s="2858"/>
      <c r="BMW38" s="2858"/>
      <c r="BMX38" s="2858"/>
      <c r="BMY38" s="2858"/>
      <c r="BMZ38" s="2858"/>
      <c r="BNA38" s="2858"/>
      <c r="BNB38" s="2858"/>
      <c r="BNC38" s="2858"/>
      <c r="BND38" s="2858"/>
      <c r="BNE38" s="2858"/>
      <c r="BNF38" s="2858"/>
      <c r="BNG38" s="2858"/>
      <c r="BNH38" s="2858"/>
      <c r="BNI38" s="2858"/>
      <c r="BNJ38" s="2858"/>
      <c r="BNK38" s="2858"/>
      <c r="BNL38" s="2858"/>
      <c r="BNM38" s="2858"/>
      <c r="BNN38" s="2858"/>
      <c r="BNO38" s="2858"/>
      <c r="BNP38" s="2858"/>
      <c r="BNQ38" s="2858"/>
      <c r="BNR38" s="2858"/>
      <c r="BNS38" s="2858"/>
      <c r="BNT38" s="2858"/>
      <c r="BNU38" s="2858"/>
      <c r="BNV38" s="2858"/>
      <c r="BNW38" s="2858"/>
      <c r="BNX38" s="2858"/>
      <c r="BNY38" s="2858"/>
      <c r="BNZ38" s="2858"/>
      <c r="BOA38" s="2858"/>
      <c r="BOB38" s="2858"/>
      <c r="BOC38" s="2858"/>
      <c r="BOD38" s="2858"/>
      <c r="BOE38" s="2858"/>
      <c r="BOF38" s="2858"/>
      <c r="BOG38" s="2858"/>
      <c r="BOH38" s="2858"/>
      <c r="BOI38" s="2858"/>
      <c r="BOJ38" s="2858"/>
      <c r="BOK38" s="2858"/>
      <c r="BOL38" s="2858"/>
      <c r="BOM38" s="2858"/>
      <c r="BON38" s="2858"/>
      <c r="BOO38" s="2858"/>
      <c r="BOP38" s="2858"/>
      <c r="BOQ38" s="2858"/>
      <c r="BOR38" s="2858"/>
      <c r="BOS38" s="2858"/>
      <c r="BOT38" s="2858"/>
      <c r="BOU38" s="2858"/>
      <c r="BOV38" s="2858"/>
      <c r="BOW38" s="2858"/>
      <c r="BOX38" s="2858"/>
      <c r="BOY38" s="2858"/>
      <c r="BOZ38" s="2858"/>
      <c r="BPA38" s="2858"/>
      <c r="BPB38" s="2858"/>
      <c r="BPC38" s="2858"/>
      <c r="BPD38" s="2858"/>
      <c r="BPE38" s="2858"/>
      <c r="BPF38" s="2858"/>
      <c r="BPG38" s="2858"/>
      <c r="BPH38" s="2858"/>
      <c r="BPI38" s="2858"/>
      <c r="BPJ38" s="2858"/>
      <c r="BPK38" s="2858"/>
      <c r="BPL38" s="2858"/>
      <c r="BPM38" s="2858"/>
      <c r="BPN38" s="2858"/>
      <c r="BPO38" s="2858"/>
      <c r="BPP38" s="2858"/>
      <c r="BPQ38" s="2858"/>
      <c r="BPR38" s="2858"/>
      <c r="BPS38" s="2858"/>
      <c r="BPT38" s="2858"/>
      <c r="BPU38" s="2858"/>
      <c r="BPV38" s="2858"/>
      <c r="BPW38" s="2858"/>
      <c r="BPX38" s="2858"/>
      <c r="BPY38" s="2858"/>
      <c r="BPZ38" s="2858"/>
      <c r="BQA38" s="2858"/>
      <c r="BQB38" s="2858"/>
      <c r="BQC38" s="2858"/>
      <c r="BQD38" s="2858"/>
      <c r="BQE38" s="2858"/>
      <c r="BQF38" s="2858"/>
      <c r="BQG38" s="2858"/>
      <c r="BQH38" s="2858"/>
      <c r="BQI38" s="2858"/>
      <c r="BQJ38" s="2858"/>
      <c r="BQK38" s="2858"/>
      <c r="BQL38" s="2858"/>
      <c r="BQM38" s="2858"/>
      <c r="BQN38" s="2858"/>
      <c r="BQO38" s="2858"/>
      <c r="BQP38" s="2858"/>
      <c r="BQQ38" s="2858"/>
      <c r="BQR38" s="2858"/>
      <c r="BQS38" s="2858"/>
      <c r="BQT38" s="2858"/>
      <c r="BQU38" s="2858"/>
      <c r="BQV38" s="2858"/>
      <c r="BQW38" s="2858"/>
      <c r="BQX38" s="2858"/>
      <c r="BQY38" s="2858"/>
      <c r="BQZ38" s="2858"/>
      <c r="BRA38" s="2858"/>
      <c r="BRB38" s="2858"/>
      <c r="BRC38" s="2858"/>
      <c r="BRD38" s="2858"/>
      <c r="BRE38" s="2858"/>
      <c r="BRF38" s="2858"/>
      <c r="BRG38" s="2858"/>
      <c r="BRH38" s="2858"/>
      <c r="BRI38" s="2858"/>
      <c r="BRJ38" s="2858"/>
      <c r="BRK38" s="2858"/>
      <c r="BRL38" s="2858"/>
      <c r="BRM38" s="2858"/>
      <c r="BRN38" s="2858"/>
      <c r="BRO38" s="2858"/>
      <c r="BRP38" s="2858"/>
      <c r="BRQ38" s="2858"/>
      <c r="BRR38" s="2858"/>
      <c r="BRS38" s="2858"/>
      <c r="BRT38" s="2858"/>
      <c r="BRU38" s="2858"/>
      <c r="BRV38" s="2858"/>
      <c r="BRW38" s="2858"/>
      <c r="BRX38" s="2858"/>
      <c r="BRY38" s="2858"/>
      <c r="BRZ38" s="2858"/>
      <c r="BSA38" s="2858"/>
      <c r="BSB38" s="2858"/>
      <c r="BSC38" s="2858"/>
      <c r="BSD38" s="2858"/>
      <c r="BSE38" s="2858"/>
      <c r="BSF38" s="2858"/>
      <c r="BSG38" s="2858"/>
      <c r="BSH38" s="2858"/>
      <c r="BSI38" s="2858"/>
      <c r="BSJ38" s="2858"/>
      <c r="BSK38" s="2858"/>
      <c r="BSL38" s="2858"/>
      <c r="BSM38" s="2858"/>
      <c r="BSN38" s="2858"/>
      <c r="BSO38" s="2858"/>
      <c r="BSP38" s="2858"/>
      <c r="BSQ38" s="2858"/>
      <c r="BSR38" s="2858"/>
      <c r="BSS38" s="2858"/>
      <c r="BST38" s="2858"/>
      <c r="BSU38" s="2858"/>
      <c r="BSV38" s="2858"/>
      <c r="BSW38" s="2858"/>
      <c r="BSX38" s="2858"/>
      <c r="BSY38" s="2858"/>
      <c r="BSZ38" s="2858"/>
      <c r="BTA38" s="2858"/>
      <c r="BTB38" s="2858"/>
      <c r="BTC38" s="2858"/>
      <c r="BTD38" s="2858"/>
      <c r="BTE38" s="2858"/>
      <c r="BTF38" s="2858"/>
      <c r="BTG38" s="2858"/>
      <c r="BTH38" s="2858"/>
      <c r="BTI38" s="2858"/>
      <c r="BTJ38" s="2858"/>
      <c r="BTK38" s="2858"/>
      <c r="BTL38" s="2858"/>
      <c r="BTM38" s="2858"/>
      <c r="BTN38" s="2858"/>
      <c r="BTO38" s="2858"/>
      <c r="BTP38" s="2858"/>
      <c r="BTQ38" s="2858"/>
      <c r="BTR38" s="2858"/>
      <c r="BTS38" s="2858"/>
      <c r="BTT38" s="2858"/>
      <c r="BTU38" s="2858"/>
      <c r="BTV38" s="2858"/>
      <c r="BTW38" s="2858"/>
      <c r="BTX38" s="2858"/>
      <c r="BTY38" s="2858"/>
      <c r="BTZ38" s="2858"/>
      <c r="BUA38" s="2858"/>
      <c r="BUB38" s="2858"/>
      <c r="BUC38" s="2858"/>
      <c r="BUD38" s="2858"/>
      <c r="BUE38" s="2858"/>
      <c r="BUF38" s="2858"/>
      <c r="BUG38" s="2858"/>
      <c r="BUH38" s="2858"/>
      <c r="BUI38" s="2858"/>
      <c r="BUJ38" s="2858"/>
      <c r="BUK38" s="2858"/>
      <c r="BUL38" s="2858"/>
      <c r="BUM38" s="2858"/>
      <c r="BUN38" s="2858"/>
      <c r="BUO38" s="2858"/>
      <c r="BUP38" s="2858"/>
      <c r="BUQ38" s="2858"/>
      <c r="BUR38" s="2858"/>
      <c r="BUS38" s="2858"/>
      <c r="BUT38" s="2858"/>
      <c r="BUU38" s="2858"/>
      <c r="BUV38" s="2858"/>
      <c r="BUW38" s="2858"/>
      <c r="BUX38" s="2858"/>
      <c r="BUY38" s="2858"/>
      <c r="BUZ38" s="2858"/>
      <c r="BVA38" s="2858"/>
      <c r="BVB38" s="2858"/>
      <c r="BVC38" s="2858"/>
      <c r="BVD38" s="2858"/>
      <c r="BVE38" s="2858"/>
      <c r="BVF38" s="2858"/>
      <c r="BVG38" s="2858"/>
      <c r="BVH38" s="2858"/>
      <c r="BVI38" s="2858"/>
      <c r="BVJ38" s="2858"/>
      <c r="BVK38" s="2858"/>
      <c r="BVL38" s="2858"/>
      <c r="BVM38" s="2858"/>
      <c r="BVN38" s="2858"/>
      <c r="BVO38" s="2858"/>
      <c r="BVP38" s="2858"/>
      <c r="BVQ38" s="2858"/>
      <c r="BVR38" s="2858"/>
      <c r="BVS38" s="2858"/>
      <c r="BVT38" s="2858"/>
      <c r="BVU38" s="2858"/>
      <c r="BVV38" s="2858"/>
      <c r="BVW38" s="2858"/>
      <c r="BVX38" s="2858"/>
      <c r="BVY38" s="2858"/>
      <c r="BVZ38" s="2858"/>
      <c r="BWA38" s="2858"/>
      <c r="BWB38" s="2858"/>
      <c r="BWC38" s="2858"/>
      <c r="BWD38" s="2858"/>
      <c r="BWE38" s="2858"/>
      <c r="BWF38" s="2858"/>
      <c r="BWG38" s="2858"/>
      <c r="BWH38" s="2858"/>
      <c r="BWI38" s="2858"/>
      <c r="BWJ38" s="2858"/>
      <c r="BWK38" s="2858"/>
      <c r="BWL38" s="2858"/>
      <c r="BWM38" s="2858"/>
      <c r="BWN38" s="2858"/>
      <c r="BWO38" s="2858"/>
      <c r="BWP38" s="2858"/>
      <c r="BWQ38" s="2858"/>
      <c r="BWR38" s="2858"/>
      <c r="BWS38" s="2858"/>
      <c r="BWT38" s="2858"/>
      <c r="BWU38" s="2858"/>
      <c r="BWV38" s="2858"/>
      <c r="BWW38" s="2858"/>
      <c r="BWX38" s="2858"/>
      <c r="BWY38" s="2858"/>
      <c r="BWZ38" s="2858"/>
      <c r="BXA38" s="2858"/>
      <c r="BXB38" s="2858"/>
      <c r="BXC38" s="2858"/>
      <c r="BXD38" s="2858"/>
      <c r="BXE38" s="2858"/>
      <c r="BXF38" s="2858"/>
      <c r="BXG38" s="2858"/>
      <c r="BXH38" s="2858"/>
      <c r="BXI38" s="2858"/>
      <c r="BXJ38" s="2858"/>
      <c r="BXK38" s="2858"/>
      <c r="BXL38" s="2858"/>
      <c r="BXM38" s="2858"/>
      <c r="BXN38" s="2858"/>
      <c r="BXO38" s="2858"/>
      <c r="BXP38" s="2858"/>
      <c r="BXQ38" s="2858"/>
      <c r="BXR38" s="2858"/>
      <c r="BXS38" s="2858"/>
      <c r="BXT38" s="2858"/>
      <c r="BXU38" s="2858"/>
      <c r="BXV38" s="2858"/>
      <c r="BXW38" s="2858"/>
      <c r="BXX38" s="2858"/>
      <c r="BXY38" s="2858"/>
      <c r="BXZ38" s="2858"/>
      <c r="BYA38" s="2858"/>
      <c r="BYB38" s="2858"/>
      <c r="BYC38" s="2858"/>
      <c r="BYD38" s="2858"/>
      <c r="BYE38" s="2858"/>
      <c r="BYF38" s="2858"/>
      <c r="BYG38" s="2858"/>
      <c r="BYH38" s="2858"/>
      <c r="BYI38" s="2858"/>
      <c r="BYJ38" s="2858"/>
      <c r="BYK38" s="2858"/>
      <c r="BYL38" s="2858"/>
      <c r="BYM38" s="2858"/>
      <c r="BYN38" s="2858"/>
      <c r="BYO38" s="2858"/>
      <c r="BYP38" s="2858"/>
      <c r="BYQ38" s="2858"/>
      <c r="BYR38" s="2858"/>
      <c r="BYS38" s="2858"/>
      <c r="BYT38" s="2858"/>
      <c r="BYU38" s="2858"/>
      <c r="BYV38" s="2858"/>
      <c r="BYW38" s="2858"/>
      <c r="BYX38" s="2858"/>
      <c r="BYY38" s="2858"/>
      <c r="BYZ38" s="2858"/>
      <c r="BZA38" s="2858"/>
      <c r="BZB38" s="2858"/>
      <c r="BZC38" s="2858"/>
      <c r="BZD38" s="2858"/>
      <c r="BZE38" s="2858"/>
      <c r="BZF38" s="2858"/>
      <c r="BZG38" s="2858"/>
      <c r="BZH38" s="2858"/>
      <c r="BZI38" s="2858"/>
      <c r="BZJ38" s="2858"/>
      <c r="BZK38" s="2858"/>
      <c r="BZL38" s="2858"/>
      <c r="BZM38" s="2858"/>
      <c r="BZN38" s="2858"/>
      <c r="BZO38" s="2858"/>
      <c r="BZP38" s="2858"/>
      <c r="BZQ38" s="2858"/>
      <c r="BZR38" s="2858"/>
      <c r="BZS38" s="2858"/>
      <c r="BZT38" s="2858"/>
      <c r="BZU38" s="2858"/>
      <c r="BZV38" s="2858"/>
      <c r="BZW38" s="2858"/>
      <c r="BZX38" s="2858"/>
      <c r="BZY38" s="2858"/>
      <c r="BZZ38" s="2858"/>
      <c r="CAA38" s="2858"/>
      <c r="CAB38" s="2858"/>
      <c r="CAC38" s="2858"/>
      <c r="CAD38" s="2858"/>
      <c r="CAE38" s="2858"/>
      <c r="CAF38" s="2858"/>
      <c r="CAG38" s="2858"/>
      <c r="CAH38" s="2858"/>
      <c r="CAI38" s="2858"/>
      <c r="CAJ38" s="2858"/>
      <c r="CAK38" s="2858"/>
      <c r="CAL38" s="2858"/>
      <c r="CAM38" s="2858"/>
      <c r="CAN38" s="2858"/>
      <c r="CAO38" s="2858"/>
      <c r="CAP38" s="2858"/>
      <c r="CAQ38" s="2858"/>
      <c r="CAR38" s="2858"/>
      <c r="CAS38" s="2858"/>
      <c r="CAT38" s="2858"/>
      <c r="CAU38" s="2858"/>
      <c r="CAV38" s="2858"/>
      <c r="CAW38" s="2858"/>
      <c r="CAX38" s="2858"/>
      <c r="CAY38" s="2858"/>
      <c r="CAZ38" s="2858"/>
      <c r="CBA38" s="2858"/>
      <c r="CBB38" s="2858"/>
      <c r="CBC38" s="2858"/>
      <c r="CBD38" s="2858"/>
      <c r="CBE38" s="2858"/>
      <c r="CBF38" s="2858"/>
      <c r="CBG38" s="2858"/>
      <c r="CBH38" s="2858"/>
      <c r="CBI38" s="2858"/>
      <c r="CBJ38" s="2858"/>
      <c r="CBK38" s="2858"/>
      <c r="CBL38" s="2858"/>
      <c r="CBM38" s="2858"/>
      <c r="CBN38" s="2858"/>
      <c r="CBO38" s="2858"/>
      <c r="CBP38" s="2858"/>
      <c r="CBQ38" s="2858"/>
      <c r="CBR38" s="2858"/>
      <c r="CBS38" s="2858"/>
      <c r="CBT38" s="2858"/>
      <c r="CBU38" s="2858"/>
      <c r="CBV38" s="2858"/>
      <c r="CBW38" s="2858"/>
      <c r="CBX38" s="2858"/>
      <c r="CBY38" s="2858"/>
      <c r="CBZ38" s="2858"/>
      <c r="CCA38" s="2858"/>
      <c r="CCB38" s="2858"/>
      <c r="CCC38" s="2858"/>
      <c r="CCD38" s="2858"/>
      <c r="CCE38" s="2858"/>
      <c r="CCF38" s="2858"/>
      <c r="CCG38" s="2858"/>
      <c r="CCH38" s="2858"/>
      <c r="CCI38" s="2858"/>
      <c r="CCJ38" s="2858"/>
      <c r="CCK38" s="2858"/>
      <c r="CCL38" s="2858"/>
      <c r="CCM38" s="2858"/>
      <c r="CCN38" s="2858"/>
      <c r="CCO38" s="2858"/>
      <c r="CCP38" s="2858"/>
      <c r="CCQ38" s="2858"/>
      <c r="CCR38" s="2858"/>
      <c r="CCS38" s="2858"/>
      <c r="CCT38" s="2858"/>
      <c r="CCU38" s="2858"/>
      <c r="CCV38" s="2858"/>
      <c r="CCW38" s="2858"/>
      <c r="CCX38" s="2858"/>
      <c r="CCY38" s="2858"/>
      <c r="CCZ38" s="2858"/>
      <c r="CDA38" s="2858"/>
      <c r="CDB38" s="2858"/>
      <c r="CDC38" s="2858"/>
      <c r="CDD38" s="2858"/>
      <c r="CDE38" s="2858"/>
      <c r="CDF38" s="2858"/>
      <c r="CDG38" s="2858"/>
      <c r="CDH38" s="2858"/>
      <c r="CDI38" s="2858"/>
      <c r="CDJ38" s="2858"/>
      <c r="CDK38" s="2858"/>
      <c r="CDL38" s="2858"/>
      <c r="CDM38" s="2858"/>
      <c r="CDN38" s="2858"/>
      <c r="CDO38" s="2858"/>
      <c r="CDP38" s="2858"/>
      <c r="CDQ38" s="2858"/>
      <c r="CDR38" s="2858"/>
      <c r="CDS38" s="2858"/>
      <c r="CDT38" s="2858"/>
      <c r="CDU38" s="2858"/>
      <c r="CDV38" s="2858"/>
      <c r="CDW38" s="2858"/>
      <c r="CDX38" s="2858"/>
      <c r="CDY38" s="2858"/>
      <c r="CDZ38" s="2858"/>
      <c r="CEA38" s="2858"/>
      <c r="CEB38" s="2858"/>
      <c r="CEC38" s="2858"/>
      <c r="CED38" s="2858"/>
      <c r="CEE38" s="2858"/>
      <c r="CEF38" s="2858"/>
      <c r="CEG38" s="2858"/>
      <c r="CEH38" s="2858"/>
      <c r="CEI38" s="2858"/>
      <c r="CEJ38" s="2858"/>
      <c r="CEK38" s="2858"/>
      <c r="CEL38" s="2858"/>
      <c r="CEM38" s="2858"/>
      <c r="CEN38" s="2858"/>
      <c r="CEO38" s="2858"/>
      <c r="CEP38" s="2858"/>
      <c r="CEQ38" s="2858"/>
      <c r="CER38" s="2858"/>
      <c r="CES38" s="2858"/>
      <c r="CET38" s="2858"/>
      <c r="CEU38" s="2858"/>
      <c r="CEV38" s="2858"/>
      <c r="CEW38" s="2858"/>
      <c r="CEX38" s="2858"/>
      <c r="CEY38" s="2858"/>
      <c r="CEZ38" s="2858"/>
      <c r="CFA38" s="2858"/>
      <c r="CFB38" s="2858"/>
      <c r="CFC38" s="2858"/>
      <c r="CFD38" s="2858"/>
      <c r="CFE38" s="2858"/>
      <c r="CFF38" s="2858"/>
      <c r="CFG38" s="2858"/>
      <c r="CFH38" s="2858"/>
      <c r="CFI38" s="2858"/>
      <c r="CFJ38" s="2858"/>
      <c r="CFK38" s="2858"/>
      <c r="CFL38" s="2858"/>
      <c r="CFM38" s="2858"/>
      <c r="CFN38" s="2858"/>
      <c r="CFO38" s="2858"/>
      <c r="CFP38" s="2858"/>
      <c r="CFQ38" s="2858"/>
      <c r="CFR38" s="2858"/>
      <c r="CFS38" s="2858"/>
      <c r="CFT38" s="2858"/>
      <c r="CFU38" s="2858"/>
      <c r="CFV38" s="2858"/>
      <c r="CFW38" s="2858"/>
      <c r="CFX38" s="2858"/>
      <c r="CFY38" s="2858"/>
      <c r="CFZ38" s="2858"/>
      <c r="CGA38" s="2858"/>
      <c r="CGB38" s="2858"/>
      <c r="CGC38" s="2858"/>
      <c r="CGD38" s="2858"/>
      <c r="CGE38" s="2858"/>
      <c r="CGF38" s="2858"/>
      <c r="CGG38" s="2858"/>
      <c r="CGH38" s="2858"/>
      <c r="CGI38" s="2858"/>
      <c r="CGJ38" s="2858"/>
      <c r="CGK38" s="2858"/>
      <c r="CGL38" s="2858"/>
      <c r="CGM38" s="2858"/>
      <c r="CGN38" s="2858"/>
      <c r="CGO38" s="2858"/>
      <c r="CGP38" s="2858"/>
      <c r="CGQ38" s="2858"/>
      <c r="CGR38" s="2858"/>
      <c r="CGS38" s="2858"/>
      <c r="CGT38" s="2858"/>
      <c r="CGU38" s="2858"/>
      <c r="CGV38" s="2858"/>
      <c r="CGW38" s="2858"/>
      <c r="CGX38" s="2858"/>
      <c r="CGY38" s="2858"/>
      <c r="CGZ38" s="2858"/>
      <c r="CHA38" s="2858"/>
      <c r="CHB38" s="2858"/>
      <c r="CHC38" s="2858"/>
      <c r="CHD38" s="2858"/>
      <c r="CHE38" s="2858"/>
      <c r="CHF38" s="2858"/>
      <c r="CHG38" s="2858"/>
      <c r="CHH38" s="2858"/>
      <c r="CHI38" s="2858"/>
      <c r="CHJ38" s="2858"/>
      <c r="CHK38" s="2858"/>
      <c r="CHL38" s="2858"/>
      <c r="CHM38" s="2858"/>
      <c r="CHN38" s="2858"/>
      <c r="CHO38" s="2858"/>
      <c r="CHP38" s="2858"/>
      <c r="CHQ38" s="2858"/>
      <c r="CHR38" s="2858"/>
      <c r="CHS38" s="2858"/>
      <c r="CHT38" s="2858"/>
      <c r="CHU38" s="2858"/>
      <c r="CHV38" s="2858"/>
      <c r="CHW38" s="2858"/>
      <c r="CHX38" s="2858"/>
      <c r="CHY38" s="2858"/>
      <c r="CHZ38" s="2858"/>
      <c r="CIA38" s="2858"/>
      <c r="CIB38" s="2858"/>
      <c r="CIC38" s="2858"/>
      <c r="CID38" s="2858"/>
      <c r="CIE38" s="2858"/>
      <c r="CIF38" s="2858"/>
      <c r="CIG38" s="2858"/>
      <c r="CIH38" s="2858"/>
      <c r="CII38" s="2858"/>
      <c r="CIJ38" s="2858"/>
      <c r="CIK38" s="2858"/>
      <c r="CIL38" s="2858"/>
      <c r="CIM38" s="2858"/>
      <c r="CIN38" s="2858"/>
      <c r="CIO38" s="2858"/>
      <c r="CIP38" s="2858"/>
      <c r="CIQ38" s="2858"/>
      <c r="CIR38" s="2858"/>
      <c r="CIS38" s="2858"/>
      <c r="CIT38" s="2858"/>
      <c r="CIU38" s="2858"/>
      <c r="CIV38" s="2858"/>
      <c r="CIW38" s="2858"/>
      <c r="CIX38" s="2858"/>
      <c r="CIY38" s="2858"/>
      <c r="CIZ38" s="2858"/>
      <c r="CJA38" s="2858"/>
      <c r="CJB38" s="2858"/>
      <c r="CJC38" s="2858"/>
      <c r="CJD38" s="2858"/>
      <c r="CJE38" s="2858"/>
      <c r="CJF38" s="2858"/>
      <c r="CJG38" s="2858"/>
      <c r="CJH38" s="2858"/>
      <c r="CJI38" s="2858"/>
      <c r="CJJ38" s="2858"/>
      <c r="CJK38" s="2858"/>
      <c r="CJL38" s="2858"/>
      <c r="CJM38" s="2858"/>
      <c r="CJN38" s="2858"/>
      <c r="CJO38" s="2858"/>
      <c r="CJP38" s="2858"/>
      <c r="CJQ38" s="2858"/>
      <c r="CJR38" s="2858"/>
      <c r="CJS38" s="2858"/>
      <c r="CJT38" s="2858"/>
      <c r="CJU38" s="2858"/>
      <c r="CJV38" s="2858"/>
      <c r="CJW38" s="2858"/>
      <c r="CJX38" s="2858"/>
      <c r="CJY38" s="2858"/>
      <c r="CJZ38" s="2858"/>
      <c r="CKA38" s="2858"/>
      <c r="CKB38" s="2858"/>
      <c r="CKC38" s="2858"/>
      <c r="CKD38" s="2858"/>
      <c r="CKE38" s="2858"/>
      <c r="CKF38" s="2858"/>
      <c r="CKG38" s="2858"/>
      <c r="CKH38" s="2858"/>
      <c r="CKI38" s="2858"/>
      <c r="CKJ38" s="2858"/>
      <c r="CKK38" s="2858"/>
      <c r="CKL38" s="2858"/>
      <c r="CKM38" s="2858"/>
      <c r="CKN38" s="2858"/>
      <c r="CKO38" s="2858"/>
      <c r="CKP38" s="2858"/>
      <c r="CKQ38" s="2858"/>
      <c r="CKR38" s="2858"/>
      <c r="CKS38" s="2858"/>
      <c r="CKT38" s="2858"/>
      <c r="CKU38" s="2858"/>
      <c r="CKV38" s="2858"/>
      <c r="CKW38" s="2858"/>
      <c r="CKX38" s="2858"/>
      <c r="CKY38" s="2858"/>
      <c r="CKZ38" s="2858"/>
      <c r="CLA38" s="2858"/>
      <c r="CLB38" s="2858"/>
      <c r="CLC38" s="2858"/>
      <c r="CLD38" s="2858"/>
      <c r="CLE38" s="2858"/>
      <c r="CLF38" s="2858"/>
      <c r="CLG38" s="2858"/>
      <c r="CLH38" s="2858"/>
      <c r="CLI38" s="2858"/>
      <c r="CLJ38" s="2858"/>
      <c r="CLK38" s="2858"/>
      <c r="CLL38" s="2858"/>
      <c r="CLM38" s="2858"/>
      <c r="CLN38" s="2858"/>
      <c r="CLO38" s="2858"/>
      <c r="CLP38" s="2858"/>
      <c r="CLQ38" s="2858"/>
      <c r="CLR38" s="2858"/>
      <c r="CLS38" s="2858"/>
      <c r="CLT38" s="2858"/>
      <c r="CLU38" s="2858"/>
      <c r="CLV38" s="2858"/>
      <c r="CLW38" s="2858"/>
    </row>
    <row r="39" spans="1:2363" ht="15" customHeight="1" x14ac:dyDescent="0.25">
      <c r="A39" s="3869"/>
      <c r="B39" s="3870"/>
      <c r="C39" s="3381">
        <v>3</v>
      </c>
      <c r="D39" s="3321" t="s">
        <v>664</v>
      </c>
      <c r="E39" s="3385">
        <v>30</v>
      </c>
      <c r="F39" s="1857">
        <v>1880</v>
      </c>
      <c r="G39" s="2616">
        <f>+F39/E39</f>
        <v>62.666666666666664</v>
      </c>
      <c r="H39" s="2109"/>
      <c r="I39" s="1817"/>
      <c r="J39" s="2250"/>
      <c r="K39" s="2109"/>
      <c r="L39" s="1817"/>
      <c r="M39" s="1904"/>
      <c r="N39" s="1799">
        <f>F39+I39+L39</f>
        <v>1880</v>
      </c>
      <c r="O39" s="2282">
        <f>F39+I39</f>
        <v>1880</v>
      </c>
      <c r="P39" s="2296"/>
      <c r="Q39" s="2250">
        <v>437500</v>
      </c>
      <c r="R39" s="2723">
        <v>15299154.380000001</v>
      </c>
      <c r="S39" s="2723">
        <v>87500</v>
      </c>
      <c r="T39" s="3544">
        <f>37500+43750</f>
        <v>81250</v>
      </c>
      <c r="U39" s="3545">
        <v>3270595.62</v>
      </c>
      <c r="V39" s="2606">
        <f>+P39+Q39+R39+S39+T39+U39</f>
        <v>19176000</v>
      </c>
      <c r="W39" s="2368"/>
      <c r="X39" s="2932"/>
      <c r="Y39" s="3014">
        <v>0.25</v>
      </c>
      <c r="Z39" s="2344">
        <f>(O39*6800*0.25)</f>
        <v>3196000</v>
      </c>
      <c r="AA39" s="1894">
        <v>0</v>
      </c>
      <c r="AB39" s="1894">
        <v>0</v>
      </c>
      <c r="AC39" s="2685">
        <f t="shared" si="59"/>
        <v>0</v>
      </c>
      <c r="AD39" s="1897">
        <v>0</v>
      </c>
      <c r="AE39" s="1897">
        <v>0</v>
      </c>
      <c r="AF39" s="1893">
        <v>0</v>
      </c>
      <c r="AG39" s="2874"/>
      <c r="AH39" s="1993">
        <f>AD39+AF39+AE39+AG39</f>
        <v>0</v>
      </c>
      <c r="AI39" s="1889">
        <v>0</v>
      </c>
      <c r="AJ39" s="1848">
        <v>0</v>
      </c>
      <c r="AK39" s="2456">
        <f t="shared" si="75"/>
        <v>0</v>
      </c>
      <c r="AL39" s="2517">
        <v>0</v>
      </c>
      <c r="AM39" s="2517">
        <v>0</v>
      </c>
      <c r="AN39" s="2699">
        <f>+AL39-AM39</f>
        <v>0</v>
      </c>
      <c r="AO39" s="2182">
        <v>0</v>
      </c>
      <c r="AP39" s="2167">
        <v>2422115.63</v>
      </c>
      <c r="AQ39" s="2167">
        <v>0</v>
      </c>
      <c r="AR39" s="2167"/>
      <c r="AS39" s="2158">
        <f t="shared" si="66"/>
        <v>2422115.63</v>
      </c>
      <c r="AT39" s="2507">
        <v>0</v>
      </c>
      <c r="AU39" s="2159">
        <v>0</v>
      </c>
      <c r="AV39" s="2169">
        <v>2422115.63</v>
      </c>
      <c r="AW39" s="2160">
        <f>AU39+AV39</f>
        <v>2422115.63</v>
      </c>
      <c r="AX39" s="2517">
        <v>0</v>
      </c>
      <c r="AY39" s="2517">
        <v>0</v>
      </c>
      <c r="AZ39" s="2699">
        <f>+AX39-AY39</f>
        <v>0</v>
      </c>
      <c r="BA39" s="3305">
        <v>0</v>
      </c>
      <c r="BB39" s="3094">
        <v>2422115.63</v>
      </c>
      <c r="BC39" s="3094">
        <v>0</v>
      </c>
      <c r="BD39" s="3094"/>
      <c r="BE39" s="3095">
        <f t="shared" si="61"/>
        <v>2422115.63</v>
      </c>
      <c r="BF39" s="2507">
        <v>0</v>
      </c>
      <c r="BG39" s="2159">
        <v>0</v>
      </c>
      <c r="BH39" s="1835">
        <v>2422115.63</v>
      </c>
      <c r="BI39" s="2160">
        <f>BG39+BH39</f>
        <v>2422115.63</v>
      </c>
      <c r="BJ39" s="2048">
        <v>424182.1</v>
      </c>
      <c r="BK39" s="1851">
        <f t="shared" ref="BJ39:BK41" si="82">AB39+AM39+AY39</f>
        <v>0</v>
      </c>
      <c r="BL39" s="1884">
        <f t="shared" si="68"/>
        <v>424182.1</v>
      </c>
      <c r="BM39" s="2614">
        <v>1751418.05</v>
      </c>
      <c r="BN39" s="3454">
        <v>79431.95</v>
      </c>
      <c r="BO39" s="3457">
        <f>+AQ39+AF39</f>
        <v>0</v>
      </c>
      <c r="BP39" s="1893">
        <v>0</v>
      </c>
      <c r="BQ39" s="3471">
        <f>BM39+BN39</f>
        <v>1830850</v>
      </c>
      <c r="BR39" s="3473">
        <v>1327235.95</v>
      </c>
      <c r="BS39" s="1858">
        <v>79431.95</v>
      </c>
      <c r="BT39" s="3462">
        <f>+BR39+BS39</f>
        <v>1406667.9</v>
      </c>
      <c r="BU39" s="3546"/>
      <c r="BV39" s="3066"/>
      <c r="BW39" s="3066"/>
      <c r="BX39" s="3066"/>
      <c r="BY39" s="3155"/>
      <c r="BZ39" s="3155"/>
      <c r="CA39" s="3155"/>
      <c r="CB39" s="3155"/>
      <c r="CC39" s="3155"/>
      <c r="CD39" s="3155"/>
      <c r="CE39" s="3155"/>
      <c r="CF39" s="3155"/>
      <c r="CG39" s="3155"/>
      <c r="CH39" s="1050"/>
      <c r="CI39" s="2858"/>
      <c r="CJ39" s="2858"/>
      <c r="CK39" s="2858"/>
      <c r="CL39" s="2858"/>
      <c r="CM39" s="2858"/>
      <c r="CN39" s="2858"/>
      <c r="CO39" s="2858"/>
      <c r="CP39" s="2858"/>
      <c r="CQ39" s="2858"/>
      <c r="CR39" s="2858"/>
      <c r="CS39" s="2858"/>
      <c r="CT39" s="2858"/>
      <c r="CU39" s="2858"/>
      <c r="CV39" s="2858"/>
      <c r="CW39" s="2858"/>
      <c r="CX39" s="2858"/>
      <c r="CY39" s="2858"/>
      <c r="CZ39" s="2858"/>
      <c r="DA39" s="2858"/>
      <c r="DB39" s="2858"/>
      <c r="DC39" s="2858"/>
      <c r="DD39" s="2858"/>
      <c r="DE39" s="2858"/>
      <c r="DF39" s="2858"/>
      <c r="DG39" s="2858"/>
      <c r="DH39" s="2858"/>
      <c r="DI39" s="2858"/>
      <c r="DJ39" s="2858"/>
      <c r="DK39" s="2858"/>
      <c r="DL39" s="2858"/>
      <c r="DM39" s="2858"/>
      <c r="DN39" s="2858"/>
      <c r="DO39" s="2858"/>
      <c r="DP39" s="2858"/>
      <c r="DQ39" s="2858"/>
      <c r="DR39" s="2858"/>
      <c r="DS39" s="2858"/>
      <c r="DT39" s="2858"/>
      <c r="DU39" s="2858"/>
      <c r="DV39" s="2858"/>
      <c r="DW39" s="2858"/>
      <c r="DX39" s="2858"/>
      <c r="DY39" s="2858"/>
      <c r="DZ39" s="2858"/>
      <c r="EA39" s="2858"/>
      <c r="EB39" s="2858"/>
      <c r="EC39" s="2858"/>
      <c r="ED39" s="2858"/>
      <c r="EE39" s="2858"/>
      <c r="EF39" s="2858"/>
      <c r="EG39" s="2858"/>
      <c r="EH39" s="2858"/>
      <c r="EI39" s="2858"/>
      <c r="EJ39" s="2858"/>
      <c r="EK39" s="2858"/>
      <c r="EL39" s="2858"/>
      <c r="EM39" s="2858"/>
      <c r="EN39" s="2858"/>
      <c r="EO39" s="2858"/>
      <c r="EP39" s="2858"/>
      <c r="EQ39" s="2858"/>
      <c r="ER39" s="2858"/>
      <c r="ES39" s="2858"/>
      <c r="ET39" s="2858"/>
      <c r="EU39" s="2858"/>
      <c r="EV39" s="2858"/>
      <c r="EW39" s="2858"/>
      <c r="EX39" s="2858"/>
      <c r="EY39" s="2858"/>
      <c r="EZ39" s="2858"/>
      <c r="FA39" s="2858"/>
      <c r="FB39" s="2858"/>
      <c r="FC39" s="2858"/>
      <c r="FD39" s="2858"/>
      <c r="FE39" s="2858"/>
      <c r="FF39" s="2858"/>
      <c r="FG39" s="2858"/>
      <c r="FH39" s="2858"/>
      <c r="FI39" s="2858"/>
      <c r="FJ39" s="2858"/>
      <c r="FK39" s="2858"/>
      <c r="FL39" s="2858"/>
      <c r="FM39" s="2858"/>
      <c r="FN39" s="2858"/>
      <c r="FO39" s="2858"/>
      <c r="FP39" s="2858"/>
      <c r="FQ39" s="2858"/>
      <c r="FR39" s="2858"/>
      <c r="FS39" s="2858"/>
      <c r="FT39" s="2858"/>
      <c r="FU39" s="2858"/>
      <c r="FV39" s="2858"/>
      <c r="FW39" s="2858"/>
      <c r="FX39" s="2858"/>
      <c r="FY39" s="2858"/>
      <c r="FZ39" s="2858"/>
      <c r="GA39" s="2858"/>
      <c r="GB39" s="2858"/>
      <c r="GC39" s="2858"/>
      <c r="GD39" s="2858"/>
      <c r="GE39" s="2858"/>
      <c r="GF39" s="2858"/>
      <c r="GG39" s="2858"/>
      <c r="GH39" s="2858"/>
      <c r="GI39" s="2858"/>
      <c r="GJ39" s="2858"/>
      <c r="GK39" s="2858"/>
      <c r="GL39" s="2858"/>
      <c r="GM39" s="2858"/>
      <c r="GN39" s="2858"/>
      <c r="GO39" s="2858"/>
      <c r="GP39" s="2858"/>
      <c r="GQ39" s="2858"/>
      <c r="GR39" s="2858"/>
      <c r="GS39" s="2858"/>
      <c r="GT39" s="2858"/>
      <c r="GU39" s="2858"/>
      <c r="GV39" s="2858"/>
      <c r="GW39" s="2858"/>
      <c r="GX39" s="2858"/>
      <c r="GY39" s="2858"/>
      <c r="GZ39" s="2858"/>
      <c r="HA39" s="2858"/>
      <c r="HB39" s="2858"/>
      <c r="HC39" s="2858"/>
      <c r="HD39" s="2858"/>
      <c r="HE39" s="2858"/>
      <c r="HF39" s="2858"/>
      <c r="HG39" s="2858"/>
      <c r="HH39" s="2858"/>
      <c r="HI39" s="2858"/>
      <c r="HJ39" s="2858"/>
      <c r="HK39" s="2858"/>
      <c r="HL39" s="2858"/>
      <c r="HM39" s="2858"/>
      <c r="HN39" s="2858"/>
      <c r="HO39" s="2858"/>
      <c r="HP39" s="2858"/>
      <c r="HQ39" s="2858"/>
      <c r="HR39" s="2858"/>
      <c r="HS39" s="2858"/>
      <c r="HT39" s="2858"/>
      <c r="HU39" s="2858"/>
      <c r="HV39" s="2858"/>
      <c r="HW39" s="2858"/>
      <c r="HX39" s="2858"/>
      <c r="HY39" s="2858"/>
      <c r="HZ39" s="2858"/>
      <c r="IA39" s="2858"/>
      <c r="IB39" s="2858"/>
      <c r="IC39" s="2858"/>
      <c r="ID39" s="2858"/>
      <c r="IE39" s="2858"/>
      <c r="IF39" s="2858"/>
      <c r="IG39" s="2858"/>
      <c r="IH39" s="2858"/>
      <c r="II39" s="2858"/>
      <c r="IJ39" s="2858"/>
      <c r="IK39" s="2858"/>
      <c r="IL39" s="2858"/>
      <c r="IM39" s="2858"/>
      <c r="IN39" s="2858"/>
      <c r="IO39" s="2858"/>
      <c r="IP39" s="2858"/>
      <c r="IQ39" s="2858"/>
      <c r="IR39" s="2858"/>
      <c r="IS39" s="2858"/>
      <c r="IT39" s="2858"/>
      <c r="IU39" s="2858"/>
      <c r="IV39" s="2858"/>
      <c r="IW39" s="2858"/>
      <c r="IX39" s="2858"/>
      <c r="IY39" s="2858"/>
      <c r="IZ39" s="2858"/>
      <c r="JA39" s="2858"/>
      <c r="JB39" s="2858"/>
      <c r="JC39" s="2858"/>
      <c r="JD39" s="2858"/>
      <c r="JE39" s="2858"/>
      <c r="JF39" s="2858"/>
      <c r="JG39" s="2858"/>
      <c r="JH39" s="2858"/>
      <c r="JI39" s="2858"/>
      <c r="JJ39" s="2858"/>
      <c r="JK39" s="2858"/>
      <c r="JL39" s="2858"/>
      <c r="JM39" s="2858"/>
      <c r="JN39" s="2858"/>
      <c r="JO39" s="2858"/>
      <c r="JP39" s="2858"/>
      <c r="JQ39" s="2858"/>
      <c r="JR39" s="2858"/>
      <c r="JS39" s="2858"/>
      <c r="JT39" s="2858"/>
      <c r="JU39" s="2858"/>
      <c r="JV39" s="2858"/>
      <c r="JW39" s="2858"/>
      <c r="JX39" s="2858"/>
      <c r="JY39" s="2858"/>
      <c r="JZ39" s="2858"/>
      <c r="KA39" s="2858"/>
      <c r="KB39" s="2858"/>
      <c r="KC39" s="2858"/>
      <c r="KD39" s="2858"/>
      <c r="KE39" s="2858"/>
      <c r="KF39" s="2858"/>
      <c r="KG39" s="2858"/>
      <c r="KH39" s="2858"/>
      <c r="KI39" s="2858"/>
      <c r="KJ39" s="2858"/>
      <c r="KK39" s="2858"/>
      <c r="KL39" s="2858"/>
      <c r="KM39" s="2858"/>
      <c r="KN39" s="2858"/>
      <c r="KO39" s="2858"/>
      <c r="KP39" s="2858"/>
      <c r="KQ39" s="2858"/>
      <c r="KR39" s="2858"/>
      <c r="KS39" s="2858"/>
      <c r="KT39" s="2858"/>
      <c r="KU39" s="2858"/>
      <c r="KV39" s="2858"/>
      <c r="KW39" s="2858"/>
      <c r="KX39" s="2858"/>
      <c r="KY39" s="2858"/>
      <c r="KZ39" s="2858"/>
      <c r="LA39" s="2858"/>
      <c r="LB39" s="2858"/>
      <c r="LC39" s="2858"/>
      <c r="LD39" s="2858"/>
      <c r="LE39" s="2858"/>
      <c r="LF39" s="2858"/>
      <c r="LG39" s="2858"/>
      <c r="LH39" s="2858"/>
      <c r="LI39" s="2858"/>
      <c r="LJ39" s="2858"/>
      <c r="LK39" s="2858"/>
      <c r="LL39" s="2858"/>
      <c r="LM39" s="2858"/>
      <c r="LN39" s="2858"/>
      <c r="LO39" s="2858"/>
      <c r="LP39" s="2858"/>
      <c r="LQ39" s="2858"/>
      <c r="LR39" s="2858"/>
      <c r="LS39" s="2858"/>
      <c r="LT39" s="2858"/>
      <c r="LU39" s="2858"/>
      <c r="LV39" s="2858"/>
      <c r="LW39" s="2858"/>
      <c r="LX39" s="2858"/>
      <c r="LY39" s="2858"/>
      <c r="LZ39" s="2858"/>
      <c r="MA39" s="2858"/>
      <c r="MB39" s="2858"/>
      <c r="MC39" s="2858"/>
      <c r="MD39" s="2858"/>
      <c r="ME39" s="2858"/>
      <c r="MF39" s="2858"/>
      <c r="MG39" s="2858"/>
      <c r="MH39" s="2858"/>
      <c r="MI39" s="2858"/>
      <c r="MJ39" s="2858"/>
      <c r="MK39" s="2858"/>
      <c r="ML39" s="2858"/>
      <c r="MM39" s="2858"/>
      <c r="MN39" s="2858"/>
      <c r="MO39" s="2858"/>
      <c r="MP39" s="2858"/>
      <c r="MQ39" s="2858"/>
      <c r="MR39" s="2858"/>
      <c r="MS39" s="2858"/>
      <c r="MT39" s="2858"/>
      <c r="MU39" s="2858"/>
      <c r="MV39" s="2858"/>
      <c r="MW39" s="2858"/>
      <c r="MX39" s="2858"/>
      <c r="MY39" s="2858"/>
      <c r="MZ39" s="2858"/>
      <c r="NA39" s="2858"/>
      <c r="NB39" s="2858"/>
      <c r="NC39" s="2858"/>
      <c r="ND39" s="2858"/>
      <c r="NE39" s="2858"/>
      <c r="NF39" s="2858"/>
      <c r="NG39" s="2858"/>
      <c r="NH39" s="2858"/>
      <c r="NI39" s="2858"/>
      <c r="NJ39" s="2858"/>
      <c r="NK39" s="2858"/>
      <c r="NL39" s="2858"/>
      <c r="NM39" s="2858"/>
      <c r="NN39" s="2858"/>
      <c r="NO39" s="2858"/>
      <c r="NP39" s="2858"/>
      <c r="NQ39" s="2858"/>
      <c r="NR39" s="2858"/>
      <c r="NS39" s="2858"/>
      <c r="NT39" s="2858"/>
      <c r="NU39" s="2858"/>
      <c r="NV39" s="2858"/>
      <c r="NW39" s="2858"/>
      <c r="NX39" s="2858"/>
      <c r="NY39" s="2858"/>
      <c r="NZ39" s="2858"/>
      <c r="OA39" s="2858"/>
      <c r="OB39" s="2858"/>
      <c r="OC39" s="2858"/>
      <c r="OD39" s="2858"/>
      <c r="OE39" s="2858"/>
      <c r="OF39" s="2858"/>
      <c r="OG39" s="2858"/>
      <c r="OH39" s="2858"/>
      <c r="OI39" s="2858"/>
      <c r="OJ39" s="2858"/>
      <c r="OK39" s="2858"/>
      <c r="OL39" s="2858"/>
      <c r="OM39" s="2858"/>
      <c r="ON39" s="2858"/>
      <c r="OO39" s="2858"/>
      <c r="OP39" s="2858"/>
      <c r="OQ39" s="2858"/>
      <c r="OR39" s="2858"/>
      <c r="OS39" s="2858"/>
      <c r="OT39" s="2858"/>
      <c r="OU39" s="2858"/>
      <c r="OV39" s="2858"/>
      <c r="OW39" s="2858"/>
      <c r="OX39" s="2858"/>
      <c r="OY39" s="2858"/>
      <c r="OZ39" s="2858"/>
      <c r="PA39" s="2858"/>
      <c r="PB39" s="2858"/>
      <c r="PC39" s="2858"/>
      <c r="PD39" s="2858"/>
      <c r="PE39" s="2858"/>
      <c r="PF39" s="2858"/>
      <c r="PG39" s="2858"/>
      <c r="PH39" s="2858"/>
      <c r="PI39" s="2858"/>
      <c r="PJ39" s="2858"/>
      <c r="PK39" s="2858"/>
      <c r="PL39" s="2858"/>
      <c r="PM39" s="2858"/>
      <c r="PN39" s="2858"/>
      <c r="PO39" s="2858"/>
      <c r="PP39" s="2858"/>
      <c r="PQ39" s="2858"/>
      <c r="PR39" s="2858"/>
      <c r="PS39" s="2858"/>
      <c r="PT39" s="2858"/>
      <c r="PU39" s="2858"/>
      <c r="PV39" s="2858"/>
      <c r="PW39" s="2858"/>
      <c r="PX39" s="2858"/>
      <c r="PY39" s="2858"/>
      <c r="PZ39" s="2858"/>
      <c r="QA39" s="2858"/>
      <c r="QB39" s="2858"/>
      <c r="QC39" s="2858"/>
      <c r="QD39" s="2858"/>
      <c r="QE39" s="2858"/>
      <c r="QF39" s="2858"/>
      <c r="QG39" s="2858"/>
      <c r="QH39" s="2858"/>
      <c r="QI39" s="2858"/>
      <c r="QJ39" s="2858"/>
      <c r="QK39" s="2858"/>
      <c r="QL39" s="2858"/>
      <c r="QM39" s="2858"/>
      <c r="QN39" s="2858"/>
      <c r="QO39" s="2858"/>
      <c r="QP39" s="2858"/>
      <c r="QQ39" s="2858"/>
      <c r="QR39" s="2858"/>
      <c r="QS39" s="2858"/>
      <c r="QT39" s="2858"/>
      <c r="QU39" s="2858"/>
      <c r="QV39" s="2858"/>
      <c r="QW39" s="2858"/>
      <c r="QX39" s="2858"/>
      <c r="QY39" s="2858"/>
      <c r="QZ39" s="2858"/>
      <c r="RA39" s="2858"/>
      <c r="RB39" s="2858"/>
      <c r="RC39" s="2858"/>
      <c r="RD39" s="2858"/>
      <c r="RE39" s="2858"/>
      <c r="RF39" s="2858"/>
      <c r="RG39" s="2858"/>
      <c r="RH39" s="2858"/>
      <c r="RI39" s="2858"/>
      <c r="RJ39" s="2858"/>
      <c r="RK39" s="2858"/>
      <c r="RL39" s="2858"/>
      <c r="RM39" s="2858"/>
      <c r="RN39" s="2858"/>
      <c r="RO39" s="2858"/>
      <c r="RP39" s="2858"/>
      <c r="RQ39" s="2858"/>
      <c r="RR39" s="2858"/>
      <c r="RS39" s="2858"/>
      <c r="RT39" s="2858"/>
      <c r="RU39" s="2858"/>
      <c r="RV39" s="2858"/>
      <c r="RW39" s="2858"/>
      <c r="RX39" s="2858"/>
      <c r="RY39" s="2858"/>
      <c r="RZ39" s="2858"/>
      <c r="SA39" s="2858"/>
      <c r="SB39" s="2858"/>
      <c r="SC39" s="2858"/>
      <c r="SD39" s="2858"/>
      <c r="SE39" s="2858"/>
      <c r="SF39" s="2858"/>
      <c r="SG39" s="2858"/>
      <c r="SH39" s="2858"/>
      <c r="SI39" s="2858"/>
      <c r="SJ39" s="2858"/>
      <c r="SK39" s="2858"/>
      <c r="SL39" s="2858"/>
      <c r="SM39" s="2858"/>
      <c r="SN39" s="2858"/>
      <c r="SO39" s="2858"/>
      <c r="SP39" s="2858"/>
      <c r="SQ39" s="2858"/>
      <c r="SR39" s="2858"/>
      <c r="SS39" s="2858"/>
      <c r="ST39" s="2858"/>
      <c r="SU39" s="2858"/>
      <c r="SV39" s="2858"/>
      <c r="SW39" s="2858"/>
      <c r="SX39" s="2858"/>
      <c r="SY39" s="2858"/>
      <c r="SZ39" s="2858"/>
      <c r="TA39" s="2858"/>
      <c r="TB39" s="2858"/>
      <c r="TC39" s="2858"/>
      <c r="TD39" s="2858"/>
      <c r="TE39" s="2858"/>
      <c r="TF39" s="2858"/>
      <c r="TG39" s="2858"/>
      <c r="TH39" s="2858"/>
      <c r="TI39" s="2858"/>
      <c r="TJ39" s="2858"/>
      <c r="TK39" s="2858"/>
      <c r="TL39" s="2858"/>
      <c r="TM39" s="2858"/>
      <c r="TN39" s="2858"/>
      <c r="TO39" s="2858"/>
      <c r="TP39" s="2858"/>
      <c r="TQ39" s="2858"/>
      <c r="TR39" s="2858"/>
      <c r="TS39" s="2858"/>
      <c r="TT39" s="2858"/>
      <c r="TU39" s="3937"/>
      <c r="TV39" s="3937"/>
      <c r="TW39" s="3937"/>
      <c r="TX39" s="3937"/>
      <c r="TY39" s="3937"/>
      <c r="TZ39" s="3937"/>
      <c r="UA39" s="3937"/>
      <c r="UB39" s="3937"/>
      <c r="UC39" s="3937"/>
      <c r="UD39" s="3937"/>
      <c r="UE39" s="3937"/>
      <c r="UF39" s="3937"/>
      <c r="UG39" s="3937"/>
      <c r="UH39" s="3937"/>
      <c r="UI39" s="3937"/>
      <c r="UJ39" s="3937"/>
      <c r="UK39" s="3937"/>
      <c r="UL39" s="3937"/>
      <c r="UM39" s="3937"/>
      <c r="UN39" s="3937"/>
      <c r="UO39" s="3937"/>
      <c r="UP39" s="2858"/>
      <c r="UQ39" s="2858"/>
      <c r="UR39" s="2858"/>
      <c r="US39" s="2858"/>
      <c r="UT39" s="2858"/>
      <c r="UU39" s="2858"/>
      <c r="UV39" s="2858"/>
      <c r="UW39" s="2858"/>
      <c r="UX39" s="2858"/>
      <c r="UY39" s="2858"/>
      <c r="UZ39" s="2858"/>
      <c r="VA39" s="2858"/>
      <c r="VB39" s="2858"/>
      <c r="VC39" s="2858"/>
      <c r="VD39" s="2858"/>
      <c r="VE39" s="2858"/>
      <c r="VF39" s="2858"/>
      <c r="VG39" s="2858"/>
      <c r="VH39" s="2858"/>
      <c r="VI39" s="2858"/>
      <c r="VJ39" s="2858"/>
      <c r="VK39" s="2858"/>
      <c r="VL39" s="2858"/>
      <c r="VM39" s="2858"/>
      <c r="VN39" s="2858"/>
      <c r="VO39" s="2858"/>
      <c r="VP39" s="2858"/>
      <c r="VQ39" s="2858"/>
      <c r="VR39" s="2858"/>
      <c r="VS39" s="2858"/>
      <c r="VT39" s="2858"/>
      <c r="VU39" s="2858"/>
      <c r="VV39" s="2858"/>
      <c r="VW39" s="2858"/>
      <c r="VX39" s="2858"/>
      <c r="VY39" s="2858"/>
      <c r="VZ39" s="2858"/>
      <c r="WA39" s="2858"/>
      <c r="WB39" s="2858"/>
      <c r="WC39" s="2858"/>
      <c r="WD39" s="2858"/>
      <c r="WE39" s="2858"/>
      <c r="WF39" s="2858"/>
      <c r="WG39" s="2858"/>
      <c r="WH39" s="2858"/>
      <c r="WI39" s="2858"/>
      <c r="WJ39" s="2858"/>
      <c r="WK39" s="2858"/>
      <c r="WL39" s="2858"/>
      <c r="WM39" s="2858"/>
      <c r="WN39" s="2858"/>
      <c r="WO39" s="2858"/>
      <c r="WP39" s="2858"/>
      <c r="WQ39" s="2858"/>
      <c r="WR39" s="2858"/>
      <c r="WS39" s="2858"/>
      <c r="WT39" s="2858"/>
      <c r="WU39" s="2858"/>
      <c r="WV39" s="2858"/>
      <c r="WW39" s="2858"/>
      <c r="WX39" s="2858"/>
      <c r="WY39" s="2858"/>
      <c r="WZ39" s="2858"/>
      <c r="XA39" s="2858"/>
      <c r="XB39" s="2858"/>
      <c r="XC39" s="2858"/>
      <c r="XD39" s="2858"/>
      <c r="XE39" s="2858"/>
      <c r="XF39" s="2858"/>
      <c r="XG39" s="2858"/>
      <c r="XH39" s="2858"/>
      <c r="XI39" s="2858"/>
      <c r="XJ39" s="2858"/>
      <c r="XK39" s="2858"/>
      <c r="XL39" s="2858"/>
      <c r="XM39" s="2858"/>
      <c r="XN39" s="2858"/>
      <c r="XO39" s="2858"/>
      <c r="XP39" s="2858"/>
      <c r="XQ39" s="2858"/>
      <c r="XR39" s="2858"/>
      <c r="XS39" s="2858"/>
      <c r="XT39" s="2858"/>
      <c r="XU39" s="2858"/>
      <c r="XV39" s="2858"/>
      <c r="XW39" s="2858"/>
      <c r="XX39" s="2858"/>
      <c r="XY39" s="2858"/>
      <c r="XZ39" s="2858"/>
      <c r="YA39" s="2858"/>
      <c r="YB39" s="2858"/>
      <c r="YC39" s="2858"/>
      <c r="YD39" s="2858"/>
      <c r="YE39" s="2858"/>
      <c r="YF39" s="2858"/>
      <c r="YG39" s="2858"/>
      <c r="YH39" s="2858"/>
      <c r="YI39" s="2858"/>
      <c r="YJ39" s="2858"/>
      <c r="YK39" s="2858"/>
      <c r="YL39" s="2858"/>
      <c r="YM39" s="2858"/>
      <c r="YN39" s="2858"/>
      <c r="YO39" s="2858"/>
      <c r="YP39" s="2858"/>
      <c r="YQ39" s="2858"/>
      <c r="YR39" s="2858"/>
      <c r="YS39" s="2858"/>
      <c r="YT39" s="2858"/>
      <c r="YU39" s="2858"/>
      <c r="YV39" s="2858"/>
      <c r="YW39" s="2858"/>
      <c r="YX39" s="2858"/>
      <c r="YY39" s="2858"/>
      <c r="YZ39" s="2858"/>
      <c r="ZA39" s="2858"/>
      <c r="ZB39" s="2858"/>
      <c r="ZC39" s="2858"/>
      <c r="ZD39" s="2858"/>
      <c r="ZE39" s="2858"/>
      <c r="ZF39" s="2858"/>
      <c r="ZG39" s="2858"/>
      <c r="ZH39" s="2858"/>
      <c r="ZI39" s="2858"/>
      <c r="ZJ39" s="2858"/>
      <c r="ZK39" s="2858"/>
      <c r="ZL39" s="2858"/>
      <c r="ZM39" s="2858"/>
      <c r="ZN39" s="2858"/>
      <c r="ZO39" s="2858"/>
      <c r="ZP39" s="2858"/>
      <c r="ZQ39" s="2858"/>
      <c r="ZR39" s="2858"/>
      <c r="ZS39" s="2858"/>
      <c r="ZT39" s="2858"/>
      <c r="ZU39" s="2858"/>
      <c r="ZV39" s="2858"/>
      <c r="ZW39" s="2858"/>
      <c r="ZX39" s="2858"/>
      <c r="ZY39" s="2858"/>
      <c r="ZZ39" s="2858"/>
      <c r="AAA39" s="2858"/>
      <c r="AAB39" s="2858"/>
      <c r="AAC39" s="2858"/>
      <c r="AAD39" s="2858"/>
      <c r="AAE39" s="2858"/>
      <c r="AAF39" s="2858"/>
      <c r="AAG39" s="2858"/>
      <c r="AAH39" s="2858"/>
      <c r="AAI39" s="2858"/>
      <c r="AAJ39" s="2858"/>
      <c r="AAK39" s="2858"/>
      <c r="AAL39" s="2858"/>
      <c r="AAM39" s="2858"/>
      <c r="AAN39" s="2858"/>
      <c r="AAO39" s="2858"/>
      <c r="AAP39" s="2858"/>
      <c r="AAQ39" s="2858"/>
      <c r="AAR39" s="2858"/>
      <c r="AAS39" s="2858"/>
      <c r="AAT39" s="2858"/>
      <c r="AAU39" s="2858"/>
      <c r="AAV39" s="2858"/>
      <c r="AAW39" s="2858"/>
      <c r="AAX39" s="2858"/>
      <c r="AAY39" s="2858"/>
      <c r="AAZ39" s="2858"/>
      <c r="ABA39" s="2858"/>
      <c r="ABB39" s="2858"/>
      <c r="ABC39" s="2858"/>
      <c r="ABD39" s="2858"/>
      <c r="ABE39" s="2858"/>
      <c r="ABF39" s="2858"/>
      <c r="ABG39" s="2858"/>
      <c r="ABH39" s="2858"/>
      <c r="ABI39" s="2858"/>
      <c r="ABJ39" s="2858"/>
      <c r="ABK39" s="2858"/>
      <c r="ABL39" s="2858"/>
      <c r="ABM39" s="2858"/>
      <c r="ABN39" s="2858"/>
      <c r="ABO39" s="2858"/>
      <c r="ABP39" s="2858"/>
      <c r="ABQ39" s="2858"/>
      <c r="ABR39" s="2858"/>
      <c r="ABS39" s="2858"/>
      <c r="ABT39" s="2858"/>
      <c r="ABU39" s="2858"/>
      <c r="ABV39" s="2858"/>
      <c r="ABW39" s="2858"/>
      <c r="ABX39" s="2858"/>
      <c r="ABY39" s="2858"/>
      <c r="ABZ39" s="2858"/>
      <c r="ACA39" s="2858"/>
      <c r="ACB39" s="2858"/>
      <c r="ACC39" s="2858"/>
      <c r="ACD39" s="2858"/>
      <c r="ACE39" s="2858"/>
      <c r="ACF39" s="2858"/>
      <c r="ACG39" s="2858"/>
      <c r="ACH39" s="2858"/>
      <c r="ACI39" s="2858"/>
      <c r="ACJ39" s="2858"/>
      <c r="ACK39" s="2858"/>
      <c r="ACL39" s="2858"/>
      <c r="ACM39" s="2858"/>
      <c r="ACN39" s="2858"/>
      <c r="ACO39" s="2858"/>
      <c r="ACP39" s="2858"/>
      <c r="ACQ39" s="2858"/>
      <c r="ACR39" s="2858"/>
      <c r="ACS39" s="2858"/>
      <c r="ACT39" s="2858"/>
      <c r="ACU39" s="2858"/>
      <c r="ACV39" s="2858"/>
      <c r="ACW39" s="2858"/>
      <c r="ACX39" s="2858"/>
      <c r="ACY39" s="2858"/>
      <c r="ACZ39" s="2858"/>
      <c r="ADA39" s="2858"/>
      <c r="ADB39" s="2858"/>
      <c r="ADC39" s="2858"/>
      <c r="ADD39" s="2858"/>
      <c r="ADE39" s="2858"/>
      <c r="ADF39" s="2858"/>
      <c r="ADG39" s="2858"/>
      <c r="ADH39" s="2858"/>
      <c r="ADI39" s="2858"/>
      <c r="ADJ39" s="2858"/>
      <c r="ADK39" s="2858"/>
      <c r="ADL39" s="2858"/>
      <c r="ADM39" s="2858"/>
      <c r="ADN39" s="2858"/>
      <c r="ADO39" s="2858"/>
      <c r="ADP39" s="2858"/>
      <c r="ADQ39" s="2858"/>
      <c r="ADR39" s="2858"/>
      <c r="ADS39" s="2858"/>
      <c r="ADT39" s="2858"/>
      <c r="ADU39" s="2858"/>
      <c r="ADV39" s="2858"/>
      <c r="ADW39" s="2858"/>
      <c r="ADX39" s="2858"/>
      <c r="ADY39" s="2858"/>
      <c r="ADZ39" s="2858"/>
      <c r="AEA39" s="2858"/>
      <c r="AEB39" s="2858"/>
      <c r="AEC39" s="2858"/>
      <c r="AED39" s="2858"/>
      <c r="AEE39" s="2858"/>
      <c r="AEF39" s="2858"/>
      <c r="AEG39" s="2858"/>
      <c r="AEH39" s="2858"/>
      <c r="AEI39" s="2858"/>
      <c r="AEJ39" s="2858"/>
      <c r="AEK39" s="2858"/>
      <c r="AEL39" s="2858"/>
      <c r="AEM39" s="2858"/>
      <c r="AEN39" s="2858"/>
      <c r="AEO39" s="2858"/>
      <c r="AEP39" s="2858"/>
      <c r="AEQ39" s="2858"/>
      <c r="AER39" s="2858"/>
      <c r="AES39" s="2858"/>
      <c r="AET39" s="2858"/>
      <c r="AEU39" s="2858"/>
      <c r="AEV39" s="2858"/>
      <c r="AEW39" s="2858"/>
      <c r="AEX39" s="2858"/>
      <c r="AEY39" s="2858"/>
      <c r="AEZ39" s="2858"/>
      <c r="AFA39" s="2858"/>
      <c r="AFB39" s="2858"/>
      <c r="AFC39" s="2858"/>
      <c r="AFD39" s="2858"/>
      <c r="AFE39" s="2858"/>
      <c r="AFF39" s="2858"/>
      <c r="AFG39" s="2858"/>
      <c r="AFH39" s="2858"/>
      <c r="AFI39" s="2858"/>
      <c r="AFJ39" s="2858"/>
      <c r="AFK39" s="2858"/>
      <c r="AFL39" s="2858"/>
      <c r="AFM39" s="2858"/>
      <c r="AFN39" s="2858"/>
      <c r="AFO39" s="2858"/>
      <c r="AFP39" s="2858"/>
      <c r="AFQ39" s="2858"/>
      <c r="AFR39" s="2858"/>
      <c r="AFS39" s="2858"/>
      <c r="AFT39" s="2858"/>
      <c r="AFU39" s="2858"/>
      <c r="AFV39" s="2858"/>
      <c r="AFW39" s="2858"/>
      <c r="AFX39" s="2858"/>
      <c r="AFY39" s="2858"/>
      <c r="AFZ39" s="2858"/>
      <c r="AGA39" s="2858"/>
      <c r="AGB39" s="2858"/>
      <c r="AGC39" s="2858"/>
      <c r="AGD39" s="2858"/>
      <c r="AGE39" s="2858"/>
      <c r="AGF39" s="2858"/>
      <c r="AGG39" s="2858"/>
      <c r="AGH39" s="2858"/>
      <c r="AGI39" s="2858"/>
      <c r="AGJ39" s="2858"/>
      <c r="AGK39" s="2858"/>
      <c r="AGL39" s="2858"/>
      <c r="AGM39" s="2858"/>
      <c r="AGN39" s="2858"/>
      <c r="AGO39" s="2858"/>
      <c r="AGP39" s="2858"/>
      <c r="AGQ39" s="2858"/>
      <c r="AGR39" s="2858"/>
      <c r="AGS39" s="2858"/>
      <c r="AGT39" s="2858"/>
      <c r="AGU39" s="2858"/>
      <c r="AGV39" s="2858"/>
      <c r="AGW39" s="2858"/>
      <c r="AGX39" s="2858"/>
      <c r="AGY39" s="2858"/>
      <c r="AGZ39" s="2858"/>
      <c r="AHA39" s="2858"/>
      <c r="AHB39" s="2858"/>
      <c r="AHC39" s="2858"/>
      <c r="AHD39" s="2858"/>
      <c r="AHE39" s="2858"/>
      <c r="AHF39" s="2858"/>
      <c r="AHG39" s="2858"/>
      <c r="AHH39" s="2858"/>
      <c r="AHI39" s="2858"/>
      <c r="AHJ39" s="2858"/>
      <c r="AHK39" s="2858"/>
      <c r="AHL39" s="2858"/>
      <c r="AHM39" s="2858"/>
      <c r="AHN39" s="2858"/>
      <c r="AHO39" s="2858"/>
      <c r="AHP39" s="2858"/>
      <c r="AHQ39" s="2858"/>
      <c r="AHR39" s="2858"/>
      <c r="AHS39" s="2858"/>
      <c r="AHT39" s="2858"/>
      <c r="AHU39" s="2858"/>
      <c r="AHV39" s="2858"/>
      <c r="AHW39" s="2858"/>
      <c r="AHX39" s="2858"/>
      <c r="AHY39" s="2858"/>
      <c r="AHZ39" s="2858"/>
      <c r="AIA39" s="2858"/>
      <c r="AIB39" s="2858"/>
      <c r="AIC39" s="2858"/>
      <c r="AID39" s="2858"/>
      <c r="AIE39" s="2858"/>
      <c r="AIF39" s="2858"/>
      <c r="AIG39" s="2858"/>
      <c r="AIH39" s="2858"/>
      <c r="AII39" s="2858"/>
      <c r="AIJ39" s="2858"/>
      <c r="AIK39" s="2858"/>
      <c r="AIL39" s="2858"/>
      <c r="AIM39" s="2858"/>
      <c r="AIN39" s="2858"/>
      <c r="AIO39" s="2858"/>
      <c r="AIP39" s="2858"/>
      <c r="AIQ39" s="2858"/>
      <c r="AIR39" s="2858"/>
      <c r="AIS39" s="2858"/>
      <c r="AIT39" s="2858"/>
      <c r="AIU39" s="2858"/>
      <c r="AIV39" s="2858"/>
      <c r="AIW39" s="2858"/>
      <c r="AIX39" s="2858"/>
      <c r="AIY39" s="2858"/>
      <c r="AIZ39" s="2858"/>
      <c r="AJA39" s="2858"/>
      <c r="AJB39" s="2858"/>
      <c r="AJC39" s="2858"/>
      <c r="AJD39" s="2858"/>
      <c r="AJE39" s="2858"/>
      <c r="AJF39" s="2858"/>
      <c r="AJG39" s="2858"/>
      <c r="AJH39" s="2858"/>
      <c r="AJI39" s="2858"/>
      <c r="AJJ39" s="2858"/>
      <c r="AJK39" s="2858"/>
      <c r="AJL39" s="2858"/>
      <c r="AJM39" s="2858"/>
      <c r="AJN39" s="2858"/>
      <c r="AJO39" s="2858"/>
      <c r="AJP39" s="2858"/>
      <c r="AJQ39" s="2858"/>
      <c r="AJR39" s="2858"/>
      <c r="AJS39" s="2858"/>
      <c r="AJT39" s="2858"/>
      <c r="AJU39" s="2858"/>
      <c r="AJV39" s="2858"/>
      <c r="AJW39" s="2858"/>
      <c r="AJX39" s="2858"/>
      <c r="AJY39" s="2858"/>
      <c r="AJZ39" s="2858"/>
      <c r="AKA39" s="2858"/>
      <c r="AKB39" s="2858"/>
      <c r="AKC39" s="2858"/>
      <c r="AKD39" s="2858"/>
      <c r="AKE39" s="2858"/>
      <c r="AKF39" s="2858"/>
      <c r="AKG39" s="2858"/>
      <c r="AKH39" s="2858"/>
      <c r="AKI39" s="2858"/>
      <c r="AKJ39" s="2858"/>
      <c r="AKK39" s="2858"/>
      <c r="AKL39" s="2858"/>
      <c r="AKM39" s="2858"/>
      <c r="AKN39" s="2858"/>
      <c r="AKO39" s="2858"/>
      <c r="AKP39" s="2858"/>
      <c r="AKQ39" s="2858"/>
      <c r="AKR39" s="2858"/>
      <c r="AKS39" s="2858"/>
      <c r="AKT39" s="2858"/>
      <c r="AKU39" s="2858"/>
      <c r="AKV39" s="2858"/>
      <c r="AKW39" s="2858"/>
      <c r="AKX39" s="2858"/>
      <c r="AKY39" s="2858"/>
      <c r="AKZ39" s="2858"/>
      <c r="ALA39" s="2858"/>
      <c r="ALB39" s="2858"/>
      <c r="ALC39" s="2858"/>
      <c r="ALD39" s="2858"/>
      <c r="ALE39" s="2858"/>
      <c r="ALF39" s="2858"/>
      <c r="ALG39" s="2858"/>
      <c r="ALH39" s="2858"/>
      <c r="ALI39" s="2858"/>
      <c r="ALJ39" s="2858"/>
      <c r="ALK39" s="2858"/>
      <c r="ALL39" s="2858"/>
      <c r="ALM39" s="2858"/>
      <c r="ALN39" s="2858"/>
      <c r="ALO39" s="2858"/>
      <c r="ALP39" s="2858"/>
      <c r="ALQ39" s="2858"/>
      <c r="ALR39" s="2858"/>
      <c r="ALS39" s="2858"/>
      <c r="ALT39" s="2858"/>
      <c r="ALU39" s="2858"/>
      <c r="ALV39" s="2858"/>
      <c r="ALW39" s="2858"/>
      <c r="ALX39" s="2858"/>
      <c r="ALY39" s="2858"/>
      <c r="ALZ39" s="2858"/>
      <c r="AMA39" s="2858"/>
      <c r="AMB39" s="2858"/>
      <c r="AMC39" s="2858"/>
      <c r="AMD39" s="2858"/>
      <c r="AME39" s="2858"/>
      <c r="AMF39" s="2858"/>
      <c r="AMG39" s="2858"/>
      <c r="AMH39" s="2858"/>
      <c r="AMI39" s="2858"/>
      <c r="AMJ39" s="2858"/>
      <c r="AMK39" s="2858"/>
      <c r="AML39" s="2858"/>
      <c r="AMM39" s="2858"/>
      <c r="AMN39" s="2858"/>
      <c r="AMO39" s="2858"/>
      <c r="AMP39" s="2858"/>
      <c r="AMQ39" s="2858"/>
      <c r="AMR39" s="2858"/>
      <c r="AMS39" s="2858"/>
      <c r="AMT39" s="2858"/>
      <c r="AMU39" s="2858"/>
      <c r="AMV39" s="2858"/>
      <c r="AMW39" s="2858"/>
      <c r="AMX39" s="2858"/>
      <c r="AMY39" s="2858"/>
      <c r="AMZ39" s="2858"/>
      <c r="ANA39" s="2858"/>
      <c r="ANB39" s="2858"/>
      <c r="ANC39" s="2858"/>
      <c r="AND39" s="2858"/>
      <c r="ANE39" s="2858"/>
      <c r="ANF39" s="2858"/>
      <c r="ANG39" s="2858"/>
      <c r="ANH39" s="2858"/>
      <c r="ANI39" s="2858"/>
      <c r="ANJ39" s="2858"/>
      <c r="ANK39" s="2858"/>
      <c r="ANL39" s="2858"/>
      <c r="ANM39" s="2858"/>
      <c r="ANN39" s="2858"/>
      <c r="ANO39" s="2858"/>
      <c r="ANP39" s="2858"/>
      <c r="ANQ39" s="2858"/>
      <c r="ANR39" s="2858"/>
      <c r="ANS39" s="2858"/>
      <c r="ANT39" s="2858"/>
      <c r="ANU39" s="2858"/>
      <c r="ANV39" s="2858"/>
      <c r="ANW39" s="2858"/>
      <c r="ANX39" s="2858"/>
      <c r="ANY39" s="2858"/>
      <c r="ANZ39" s="2858"/>
      <c r="AOA39" s="2858"/>
      <c r="AOB39" s="2858"/>
      <c r="AOC39" s="2858"/>
      <c r="AOD39" s="2858"/>
      <c r="AOE39" s="2858"/>
      <c r="AOF39" s="2858"/>
      <c r="AOG39" s="2858"/>
      <c r="AOH39" s="2858"/>
      <c r="AOI39" s="2858"/>
      <c r="AOJ39" s="2858"/>
      <c r="AOK39" s="2858"/>
      <c r="AOL39" s="2858"/>
      <c r="AOM39" s="2858"/>
      <c r="AON39" s="2858"/>
      <c r="AOO39" s="2858"/>
      <c r="AOP39" s="2858"/>
      <c r="AOQ39" s="2858"/>
      <c r="AOR39" s="2858"/>
      <c r="AOS39" s="2858"/>
      <c r="AOT39" s="2858"/>
      <c r="AOU39" s="2858"/>
      <c r="AOV39" s="2858"/>
      <c r="AOW39" s="2858"/>
      <c r="AOX39" s="2858"/>
      <c r="AOY39" s="2858"/>
      <c r="AOZ39" s="2858"/>
      <c r="APA39" s="2858"/>
      <c r="APB39" s="2858"/>
      <c r="APC39" s="2858"/>
      <c r="APD39" s="2858"/>
      <c r="APE39" s="2858"/>
      <c r="APF39" s="2858"/>
      <c r="APG39" s="2858"/>
      <c r="APH39" s="2858"/>
      <c r="API39" s="2858"/>
      <c r="APJ39" s="2858"/>
      <c r="APK39" s="2858"/>
      <c r="APL39" s="2858"/>
      <c r="APM39" s="2858"/>
      <c r="APN39" s="2858"/>
      <c r="APO39" s="2858"/>
      <c r="APP39" s="2858"/>
      <c r="APQ39" s="2858"/>
      <c r="APR39" s="2858"/>
      <c r="APS39" s="2858"/>
      <c r="APT39" s="2858"/>
      <c r="APU39" s="2858"/>
      <c r="APV39" s="2858"/>
      <c r="APW39" s="2858"/>
      <c r="APX39" s="2858"/>
      <c r="APY39" s="2858"/>
      <c r="APZ39" s="2858"/>
      <c r="AQA39" s="2858"/>
      <c r="AQB39" s="2858"/>
      <c r="AQC39" s="2858"/>
      <c r="AQD39" s="2858"/>
      <c r="AQE39" s="2858"/>
      <c r="AQF39" s="2858"/>
      <c r="AQG39" s="2858"/>
      <c r="AQH39" s="2858"/>
      <c r="AQI39" s="2858"/>
      <c r="AQJ39" s="2858"/>
      <c r="AQK39" s="2858"/>
      <c r="AQL39" s="2858"/>
      <c r="AQM39" s="2858"/>
      <c r="AQN39" s="2858"/>
      <c r="AQO39" s="2858"/>
      <c r="AQP39" s="2858"/>
      <c r="AQQ39" s="2858"/>
      <c r="AQR39" s="2858"/>
      <c r="AQS39" s="2858"/>
      <c r="AQT39" s="2858"/>
      <c r="AQU39" s="2858"/>
      <c r="AQV39" s="2858"/>
      <c r="AQW39" s="2858"/>
      <c r="AQX39" s="2858"/>
      <c r="AQY39" s="2858"/>
      <c r="AQZ39" s="2858"/>
      <c r="ARA39" s="2858"/>
      <c r="ARB39" s="2858"/>
      <c r="ARC39" s="2858"/>
      <c r="ARD39" s="2858"/>
      <c r="ARE39" s="2858"/>
      <c r="ARF39" s="2858"/>
      <c r="ARG39" s="2858"/>
      <c r="ARH39" s="2858"/>
      <c r="ARI39" s="2858"/>
      <c r="ARJ39" s="2858"/>
      <c r="ARK39" s="2858"/>
      <c r="ARL39" s="2858"/>
      <c r="ARM39" s="2858"/>
      <c r="ARN39" s="2858"/>
      <c r="ARO39" s="2858"/>
      <c r="ARP39" s="2858"/>
      <c r="ARQ39" s="2858"/>
      <c r="ARR39" s="2858"/>
      <c r="ARS39" s="2858"/>
      <c r="ART39" s="2858"/>
      <c r="ARU39" s="2858"/>
      <c r="ARV39" s="2858"/>
      <c r="ARW39" s="2858"/>
      <c r="ARX39" s="2858"/>
      <c r="ARY39" s="2858"/>
      <c r="ARZ39" s="2858"/>
      <c r="ASA39" s="2858"/>
      <c r="ASB39" s="2858"/>
      <c r="ASC39" s="2858"/>
      <c r="ASD39" s="2858"/>
      <c r="ASE39" s="2858"/>
      <c r="ASF39" s="2858"/>
      <c r="ASG39" s="2858"/>
      <c r="ASH39" s="2858"/>
      <c r="ASI39" s="2858"/>
      <c r="ASJ39" s="2858"/>
      <c r="ASK39" s="2858"/>
      <c r="ASL39" s="2858"/>
      <c r="ASM39" s="2858"/>
      <c r="ASN39" s="2858"/>
      <c r="ASO39" s="2858"/>
      <c r="ASP39" s="2858"/>
      <c r="ASQ39" s="2858"/>
      <c r="ASR39" s="2858"/>
      <c r="ASS39" s="2858"/>
      <c r="AST39" s="2858"/>
      <c r="ASU39" s="2858"/>
      <c r="ASV39" s="2858"/>
      <c r="ASW39" s="2858"/>
      <c r="ASX39" s="2858"/>
      <c r="ASY39" s="2858"/>
      <c r="ASZ39" s="2858"/>
      <c r="ATA39" s="2858"/>
      <c r="ATB39" s="2858"/>
      <c r="ATC39" s="2858"/>
      <c r="ATD39" s="2858"/>
      <c r="ATE39" s="2858"/>
      <c r="ATF39" s="2858"/>
      <c r="ATG39" s="2858"/>
      <c r="ATH39" s="2858"/>
      <c r="ATI39" s="2858"/>
      <c r="ATJ39" s="2858"/>
      <c r="ATK39" s="2858"/>
      <c r="ATL39" s="2858"/>
      <c r="ATM39" s="2858"/>
      <c r="ATN39" s="2858"/>
      <c r="ATO39" s="2858"/>
      <c r="ATP39" s="2858"/>
      <c r="ATQ39" s="2858"/>
      <c r="ATR39" s="2858"/>
      <c r="ATS39" s="2858"/>
      <c r="ATT39" s="2858"/>
      <c r="ATU39" s="2858"/>
      <c r="ATV39" s="2858"/>
      <c r="ATW39" s="2858"/>
      <c r="ATX39" s="2858"/>
      <c r="ATY39" s="2858"/>
      <c r="ATZ39" s="2858"/>
      <c r="AUA39" s="2858"/>
      <c r="AUB39" s="2858"/>
      <c r="AUC39" s="2858"/>
      <c r="AUD39" s="2858"/>
      <c r="AUE39" s="2858"/>
      <c r="AUF39" s="2858"/>
      <c r="AUG39" s="2858"/>
      <c r="AUH39" s="2858"/>
      <c r="AUI39" s="2858"/>
      <c r="AUJ39" s="2858"/>
      <c r="AUK39" s="2858"/>
      <c r="AUL39" s="2858"/>
      <c r="AUM39" s="2858"/>
      <c r="AUN39" s="2858"/>
      <c r="AUO39" s="2858"/>
      <c r="AUP39" s="2858"/>
      <c r="AUQ39" s="2858"/>
      <c r="AUR39" s="2858"/>
      <c r="AUS39" s="2858"/>
      <c r="AUT39" s="2858"/>
      <c r="AUU39" s="2858"/>
      <c r="AUV39" s="2858"/>
      <c r="AUW39" s="2858"/>
      <c r="AUX39" s="2858"/>
      <c r="AUY39" s="2858"/>
      <c r="AUZ39" s="2858"/>
      <c r="AVA39" s="2858"/>
      <c r="AVB39" s="2858"/>
      <c r="AVC39" s="2858"/>
      <c r="AVD39" s="2858"/>
      <c r="AVE39" s="2858"/>
      <c r="AVF39" s="2858"/>
      <c r="AVG39" s="2858"/>
      <c r="AVH39" s="2858"/>
      <c r="AVI39" s="2858"/>
      <c r="AVJ39" s="2858"/>
      <c r="AVK39" s="2858"/>
      <c r="AVL39" s="2858"/>
      <c r="AVM39" s="2858"/>
      <c r="AVN39" s="2858"/>
      <c r="AVO39" s="2858"/>
      <c r="AVP39" s="2858"/>
      <c r="AVQ39" s="2858"/>
      <c r="AVR39" s="2858"/>
      <c r="AVS39" s="2858"/>
      <c r="AVT39" s="2858"/>
      <c r="AVU39" s="2858"/>
      <c r="AVV39" s="2858"/>
      <c r="AVW39" s="2858"/>
      <c r="AVX39" s="2858"/>
      <c r="AVY39" s="2858"/>
      <c r="AVZ39" s="2858"/>
      <c r="AWA39" s="2858"/>
      <c r="AWB39" s="2858"/>
      <c r="AWC39" s="2858"/>
      <c r="AWD39" s="2858"/>
      <c r="AWE39" s="2858"/>
      <c r="AWF39" s="2858"/>
      <c r="AWG39" s="2858"/>
      <c r="AWH39" s="2858"/>
      <c r="AWI39" s="2858"/>
      <c r="AWJ39" s="2858"/>
      <c r="AWK39" s="2858"/>
      <c r="AWL39" s="2858"/>
      <c r="AWM39" s="2858"/>
      <c r="AWN39" s="2858"/>
      <c r="AWO39" s="2858"/>
      <c r="AWP39" s="2858"/>
      <c r="AWQ39" s="2858"/>
      <c r="AWR39" s="2858"/>
      <c r="AWS39" s="2858"/>
      <c r="AWT39" s="2858"/>
      <c r="AWU39" s="2858"/>
      <c r="AWV39" s="2858"/>
      <c r="AWW39" s="2858"/>
      <c r="AWX39" s="2858"/>
      <c r="AWY39" s="2858"/>
      <c r="AWZ39" s="2858"/>
      <c r="AXA39" s="2858"/>
      <c r="AXB39" s="2858"/>
      <c r="AXC39" s="2858"/>
      <c r="AXD39" s="2858"/>
      <c r="AXE39" s="2858"/>
      <c r="AXF39" s="2858"/>
      <c r="AXG39" s="2858"/>
      <c r="AXH39" s="2858"/>
      <c r="AXI39" s="2858"/>
      <c r="AXJ39" s="2858"/>
      <c r="AXK39" s="2858"/>
      <c r="AXL39" s="2858"/>
      <c r="AXM39" s="2858"/>
      <c r="AXN39" s="2858"/>
      <c r="AXO39" s="2858"/>
      <c r="AXP39" s="2858"/>
      <c r="AXQ39" s="2858"/>
      <c r="AXR39" s="2858"/>
      <c r="AXS39" s="2858"/>
      <c r="AXT39" s="2858"/>
      <c r="AXU39" s="2858"/>
      <c r="AXV39" s="2858"/>
      <c r="AXW39" s="2858"/>
      <c r="AXX39" s="2858"/>
      <c r="AXY39" s="2858"/>
      <c r="AXZ39" s="2858"/>
      <c r="AYA39" s="2858"/>
      <c r="AYB39" s="2858"/>
      <c r="AYC39" s="2858"/>
      <c r="AYD39" s="2858"/>
      <c r="AYE39" s="2858"/>
      <c r="AYF39" s="2858"/>
      <c r="AYG39" s="2858"/>
      <c r="AYH39" s="2858"/>
      <c r="AYI39" s="2858"/>
      <c r="AYJ39" s="2858"/>
      <c r="AYK39" s="2858"/>
      <c r="AYL39" s="2858"/>
      <c r="AYM39" s="2858"/>
      <c r="AYN39" s="2858"/>
      <c r="AYO39" s="2858"/>
      <c r="AYP39" s="2858"/>
      <c r="AYQ39" s="2858"/>
      <c r="AYR39" s="2858"/>
      <c r="AYS39" s="2858"/>
      <c r="AYT39" s="2858"/>
      <c r="AYU39" s="2858"/>
      <c r="AYV39" s="2858"/>
      <c r="AYW39" s="2858"/>
      <c r="AYX39" s="2858"/>
      <c r="AYY39" s="2858"/>
      <c r="AYZ39" s="2858"/>
      <c r="AZA39" s="2858"/>
      <c r="AZB39" s="2858"/>
      <c r="AZC39" s="2858"/>
      <c r="AZD39" s="2858"/>
      <c r="AZE39" s="2858"/>
      <c r="AZF39" s="2858"/>
      <c r="AZG39" s="2858"/>
      <c r="AZH39" s="2858"/>
      <c r="AZI39" s="2858"/>
      <c r="AZJ39" s="2858"/>
      <c r="AZK39" s="2858"/>
      <c r="AZL39" s="2858"/>
      <c r="AZM39" s="2858"/>
      <c r="AZN39" s="2858"/>
      <c r="AZO39" s="2858"/>
      <c r="AZP39" s="2858"/>
      <c r="AZQ39" s="2858"/>
      <c r="AZR39" s="2858"/>
      <c r="AZS39" s="2858"/>
      <c r="AZT39" s="2858"/>
      <c r="AZU39" s="2858"/>
      <c r="AZV39" s="2858"/>
      <c r="AZW39" s="2858"/>
      <c r="AZX39" s="2858"/>
      <c r="AZY39" s="2858"/>
      <c r="AZZ39" s="2858"/>
      <c r="BAA39" s="2858"/>
      <c r="BAB39" s="2858"/>
      <c r="BAC39" s="2858"/>
      <c r="BAD39" s="2858"/>
      <c r="BAE39" s="2858"/>
      <c r="BAF39" s="2858"/>
      <c r="BAG39" s="2858"/>
      <c r="BAH39" s="2858"/>
      <c r="BAI39" s="2858"/>
      <c r="BAJ39" s="2858"/>
      <c r="BAK39" s="2858"/>
      <c r="BAL39" s="2858"/>
      <c r="BAM39" s="2858"/>
      <c r="BAN39" s="2858"/>
      <c r="BAO39" s="2858"/>
      <c r="BAP39" s="2858"/>
      <c r="BAQ39" s="2858"/>
      <c r="BAR39" s="2858"/>
      <c r="BAS39" s="2858"/>
      <c r="BAT39" s="2858"/>
      <c r="BAU39" s="2858"/>
      <c r="BAV39" s="2858"/>
      <c r="BAW39" s="2858"/>
      <c r="BAX39" s="2858"/>
      <c r="BAY39" s="2858"/>
      <c r="BAZ39" s="2858"/>
      <c r="BBA39" s="2858"/>
      <c r="BBB39" s="2858"/>
      <c r="BBC39" s="2858"/>
      <c r="BBD39" s="2858"/>
      <c r="BBE39" s="2858"/>
      <c r="BBF39" s="2858"/>
      <c r="BBG39" s="2858"/>
      <c r="BBH39" s="2858"/>
      <c r="BBI39" s="2858"/>
      <c r="BBJ39" s="2858"/>
      <c r="BBK39" s="2858"/>
      <c r="BBL39" s="2858"/>
      <c r="BBM39" s="2858"/>
      <c r="BBN39" s="2858"/>
      <c r="BBO39" s="2858"/>
      <c r="BBP39" s="2858"/>
      <c r="BBQ39" s="2858"/>
      <c r="BBR39" s="2858"/>
      <c r="BBS39" s="2858"/>
      <c r="BBT39" s="2858"/>
      <c r="BBU39" s="2858"/>
      <c r="BBV39" s="2858"/>
      <c r="BBW39" s="2858"/>
      <c r="BBX39" s="2858"/>
      <c r="BBY39" s="2858"/>
      <c r="BBZ39" s="2858"/>
      <c r="BCA39" s="2858"/>
      <c r="BCB39" s="2858"/>
      <c r="BCC39" s="2858"/>
      <c r="BCD39" s="2858"/>
      <c r="BCE39" s="2858"/>
      <c r="BCF39" s="2858"/>
      <c r="BCG39" s="2858"/>
      <c r="BCH39" s="2858"/>
      <c r="BCI39" s="2858"/>
      <c r="BCJ39" s="2858"/>
      <c r="BCK39" s="2858"/>
      <c r="BCL39" s="2858"/>
      <c r="BCM39" s="2858"/>
      <c r="BCN39" s="2858"/>
      <c r="BCO39" s="2858"/>
      <c r="BCP39" s="2858"/>
      <c r="BCQ39" s="2858"/>
      <c r="BCR39" s="2858"/>
      <c r="BCS39" s="2858"/>
      <c r="BCT39" s="2858"/>
      <c r="BCU39" s="2858"/>
      <c r="BCV39" s="2858"/>
      <c r="BCW39" s="2858"/>
      <c r="BCX39" s="2858"/>
      <c r="BCY39" s="2858"/>
      <c r="BCZ39" s="2858"/>
      <c r="BDA39" s="2858"/>
      <c r="BDB39" s="2858"/>
      <c r="BDC39" s="2858"/>
      <c r="BDD39" s="2858"/>
      <c r="BDE39" s="2858"/>
      <c r="BDF39" s="2858"/>
      <c r="BDG39" s="2858"/>
      <c r="BDH39" s="2858"/>
      <c r="BDI39" s="2858"/>
      <c r="BDJ39" s="2858"/>
      <c r="BDK39" s="2858"/>
      <c r="BDL39" s="2858"/>
      <c r="BDM39" s="2858"/>
      <c r="BDN39" s="2858"/>
      <c r="BDO39" s="2858"/>
      <c r="BDP39" s="2858"/>
      <c r="BDQ39" s="2858"/>
      <c r="BDR39" s="2858"/>
      <c r="BDS39" s="2858"/>
      <c r="BDT39" s="2858"/>
      <c r="BDU39" s="2858"/>
      <c r="BDV39" s="2858"/>
      <c r="BDW39" s="2858"/>
      <c r="BDX39" s="2858"/>
      <c r="BDY39" s="2858"/>
      <c r="BDZ39" s="2858"/>
      <c r="BEA39" s="2858"/>
      <c r="BEB39" s="2858"/>
      <c r="BEC39" s="2858"/>
      <c r="BED39" s="2858"/>
      <c r="BEE39" s="2858"/>
      <c r="BEF39" s="2858"/>
      <c r="BEG39" s="2858"/>
      <c r="BEH39" s="2858"/>
      <c r="BEI39" s="2858"/>
      <c r="BEJ39" s="2858"/>
      <c r="BEK39" s="2858"/>
      <c r="BEL39" s="2858"/>
      <c r="BEM39" s="2858"/>
      <c r="BEN39" s="2858"/>
      <c r="BEO39" s="2858"/>
      <c r="BEP39" s="2858"/>
      <c r="BEQ39" s="2858"/>
      <c r="BER39" s="2858"/>
      <c r="BES39" s="2858"/>
      <c r="BET39" s="2858"/>
      <c r="BEU39" s="2858"/>
      <c r="BEV39" s="2858"/>
      <c r="BEW39" s="2858"/>
      <c r="BEX39" s="2858"/>
      <c r="BEY39" s="2858"/>
      <c r="BEZ39" s="2858"/>
      <c r="BFA39" s="2858"/>
      <c r="BFB39" s="2858"/>
      <c r="BFC39" s="2858"/>
      <c r="BFD39" s="2858"/>
      <c r="BFE39" s="2858"/>
      <c r="BFF39" s="2858"/>
      <c r="BFG39" s="2858"/>
      <c r="BFH39" s="2858"/>
      <c r="BFI39" s="2858"/>
      <c r="BFJ39" s="2858"/>
      <c r="BFK39" s="2858"/>
      <c r="BFL39" s="2858"/>
      <c r="BFM39" s="2858"/>
      <c r="BFN39" s="2858"/>
      <c r="BFO39" s="2858"/>
      <c r="BFP39" s="2858"/>
      <c r="BFQ39" s="2858"/>
      <c r="BFR39" s="2858"/>
      <c r="BFS39" s="2858"/>
      <c r="BFT39" s="2858"/>
      <c r="BFU39" s="2858"/>
      <c r="BFV39" s="2858"/>
      <c r="BFW39" s="2858"/>
      <c r="BFX39" s="2858"/>
      <c r="BFY39" s="2858"/>
      <c r="BFZ39" s="2858"/>
      <c r="BGA39" s="2858"/>
      <c r="BGB39" s="2858"/>
      <c r="BGC39" s="2858"/>
      <c r="BGD39" s="2858"/>
      <c r="BGE39" s="2858"/>
      <c r="BGF39" s="2858"/>
      <c r="BGG39" s="2858"/>
      <c r="BGH39" s="2858"/>
      <c r="BGI39" s="2858"/>
      <c r="BGJ39" s="2858"/>
      <c r="BGK39" s="2858"/>
      <c r="BGL39" s="2858"/>
      <c r="BGM39" s="2858"/>
      <c r="BGN39" s="2858"/>
      <c r="BGO39" s="2858"/>
      <c r="BGP39" s="2858"/>
      <c r="BGQ39" s="2858"/>
      <c r="BGR39" s="2858"/>
      <c r="BGS39" s="2858"/>
      <c r="BGT39" s="2858"/>
      <c r="BGU39" s="2858"/>
      <c r="BGV39" s="2858"/>
      <c r="BGW39" s="2858"/>
      <c r="BGX39" s="2858"/>
      <c r="BGY39" s="2858"/>
      <c r="BGZ39" s="2858"/>
      <c r="BHA39" s="2858"/>
      <c r="BHB39" s="2858"/>
      <c r="BHC39" s="2858"/>
      <c r="BHD39" s="2858"/>
      <c r="BHE39" s="2858"/>
      <c r="BHF39" s="2858"/>
      <c r="BHG39" s="2858"/>
      <c r="BHH39" s="2858"/>
      <c r="BHI39" s="2858"/>
      <c r="BHJ39" s="2858"/>
      <c r="BHK39" s="2858"/>
      <c r="BHL39" s="2858"/>
      <c r="BHM39" s="2858"/>
      <c r="BHN39" s="2858"/>
      <c r="BHO39" s="2858"/>
      <c r="BHP39" s="2858"/>
      <c r="BHQ39" s="2858"/>
      <c r="BHR39" s="2858"/>
      <c r="BHS39" s="2858"/>
      <c r="BHT39" s="2858"/>
      <c r="BHU39" s="2858"/>
      <c r="BHV39" s="2858"/>
      <c r="BHW39" s="2858"/>
      <c r="BHX39" s="2858"/>
      <c r="BHY39" s="2858"/>
      <c r="BHZ39" s="2858"/>
      <c r="BIA39" s="2858"/>
      <c r="BIB39" s="2858"/>
      <c r="BIC39" s="2858"/>
      <c r="BID39" s="2858"/>
      <c r="BIE39" s="2858"/>
      <c r="BIF39" s="2858"/>
      <c r="BIG39" s="2858"/>
      <c r="BIH39" s="2858"/>
      <c r="BII39" s="2858"/>
      <c r="BIJ39" s="2858"/>
      <c r="BIK39" s="2858"/>
      <c r="BIL39" s="2858"/>
      <c r="BIM39" s="2858"/>
      <c r="BIN39" s="2858"/>
      <c r="BIO39" s="2858"/>
      <c r="BIP39" s="2858"/>
      <c r="BIQ39" s="2858"/>
      <c r="BIR39" s="2858"/>
      <c r="BIS39" s="2858"/>
      <c r="BIT39" s="2858"/>
      <c r="BIU39" s="2858"/>
      <c r="BIV39" s="2858"/>
      <c r="BIW39" s="2858"/>
      <c r="BIX39" s="2858"/>
      <c r="BIY39" s="2858"/>
      <c r="BIZ39" s="2858"/>
      <c r="BJA39" s="2858"/>
      <c r="BJB39" s="2858"/>
      <c r="BJC39" s="2858"/>
      <c r="BJD39" s="2858"/>
      <c r="BJE39" s="2858"/>
      <c r="BJF39" s="2858"/>
      <c r="BJG39" s="2858"/>
      <c r="BJH39" s="2858"/>
      <c r="BJI39" s="2858"/>
      <c r="BJJ39" s="2858"/>
      <c r="BJK39" s="2858"/>
      <c r="BJL39" s="2858"/>
      <c r="BJM39" s="2858"/>
      <c r="BJN39" s="2858"/>
      <c r="BJO39" s="2858"/>
      <c r="BJP39" s="2858"/>
      <c r="BJQ39" s="2858"/>
      <c r="BJR39" s="2858"/>
      <c r="BJS39" s="2858"/>
      <c r="BJT39" s="2858"/>
      <c r="BJU39" s="2858"/>
      <c r="BJV39" s="2858"/>
      <c r="BJW39" s="2858"/>
      <c r="BJX39" s="2858"/>
      <c r="BJY39" s="2858"/>
      <c r="BJZ39" s="2858"/>
      <c r="BKA39" s="2858"/>
      <c r="BKB39" s="2858"/>
      <c r="BKC39" s="2858"/>
      <c r="BKD39" s="2858"/>
      <c r="BKE39" s="2858"/>
      <c r="BKF39" s="2858"/>
      <c r="BKG39" s="2858"/>
      <c r="BKH39" s="2858"/>
      <c r="BKI39" s="2858"/>
      <c r="BKJ39" s="2858"/>
      <c r="BKK39" s="2858"/>
      <c r="BKL39" s="2858"/>
      <c r="BKM39" s="2858"/>
      <c r="BKN39" s="2858"/>
      <c r="BKO39" s="2858"/>
      <c r="BKP39" s="2858"/>
      <c r="BKQ39" s="2858"/>
      <c r="BKR39" s="2858"/>
      <c r="BKS39" s="2858"/>
      <c r="BKT39" s="2858"/>
      <c r="BKU39" s="2858"/>
      <c r="BKV39" s="2858"/>
      <c r="BKW39" s="2858"/>
      <c r="BKX39" s="2858"/>
      <c r="BKY39" s="2858"/>
      <c r="BKZ39" s="2858"/>
      <c r="BLA39" s="2858"/>
      <c r="BLB39" s="2858"/>
      <c r="BLC39" s="2858"/>
      <c r="BLD39" s="2858"/>
      <c r="BLE39" s="2858"/>
      <c r="BLF39" s="2858"/>
      <c r="BLG39" s="2858"/>
      <c r="BLH39" s="2858"/>
      <c r="BLI39" s="2858"/>
      <c r="BLJ39" s="2858"/>
      <c r="BLK39" s="2858"/>
      <c r="BLL39" s="2858"/>
      <c r="BLM39" s="2858"/>
      <c r="BLN39" s="2858"/>
      <c r="BLO39" s="2858"/>
      <c r="BLP39" s="2858"/>
      <c r="BLQ39" s="2858"/>
      <c r="BLR39" s="2858"/>
      <c r="BLS39" s="2858"/>
      <c r="BLT39" s="2858"/>
      <c r="BLU39" s="2858"/>
      <c r="BLV39" s="2858"/>
      <c r="BLW39" s="2858"/>
      <c r="BLX39" s="2858"/>
      <c r="BLY39" s="2858"/>
      <c r="BLZ39" s="2858"/>
      <c r="BMA39" s="2858"/>
      <c r="BMB39" s="2858"/>
      <c r="BMC39" s="2858"/>
      <c r="BMD39" s="2858"/>
      <c r="BME39" s="2858"/>
      <c r="BMF39" s="2858"/>
      <c r="BMG39" s="2858"/>
      <c r="BMH39" s="2858"/>
      <c r="BMI39" s="2858"/>
      <c r="BMJ39" s="2858"/>
      <c r="BMK39" s="2858"/>
      <c r="BML39" s="2858"/>
      <c r="BMM39" s="2858"/>
      <c r="BMN39" s="2858"/>
      <c r="BMO39" s="2858"/>
      <c r="BMP39" s="2858"/>
      <c r="BMQ39" s="2858"/>
      <c r="BMR39" s="2858"/>
      <c r="BMS39" s="2858"/>
      <c r="BMT39" s="2858"/>
      <c r="BMU39" s="2858"/>
      <c r="BMV39" s="2858"/>
      <c r="BMW39" s="2858"/>
      <c r="BMX39" s="2858"/>
      <c r="BMY39" s="2858"/>
      <c r="BMZ39" s="2858"/>
      <c r="BNA39" s="2858"/>
      <c r="BNB39" s="2858"/>
      <c r="BNC39" s="2858"/>
      <c r="BND39" s="2858"/>
      <c r="BNE39" s="2858"/>
      <c r="BNF39" s="2858"/>
      <c r="BNG39" s="2858"/>
      <c r="BNH39" s="2858"/>
      <c r="BNI39" s="2858"/>
      <c r="BNJ39" s="2858"/>
      <c r="BNK39" s="2858"/>
      <c r="BNL39" s="2858"/>
      <c r="BNM39" s="2858"/>
      <c r="BNN39" s="2858"/>
      <c r="BNO39" s="2858"/>
      <c r="BNP39" s="2858"/>
      <c r="BNQ39" s="2858"/>
      <c r="BNR39" s="2858"/>
      <c r="BNS39" s="2858"/>
      <c r="BNT39" s="2858"/>
      <c r="BNU39" s="2858"/>
      <c r="BNV39" s="2858"/>
      <c r="BNW39" s="2858"/>
      <c r="BNX39" s="2858"/>
      <c r="BNY39" s="2858"/>
      <c r="BNZ39" s="2858"/>
      <c r="BOA39" s="2858"/>
      <c r="BOB39" s="2858"/>
      <c r="BOC39" s="2858"/>
      <c r="BOD39" s="2858"/>
      <c r="BOE39" s="2858"/>
      <c r="BOF39" s="2858"/>
      <c r="BOG39" s="2858"/>
      <c r="BOH39" s="2858"/>
      <c r="BOI39" s="2858"/>
      <c r="BOJ39" s="2858"/>
      <c r="BOK39" s="2858"/>
      <c r="BOL39" s="2858"/>
      <c r="BOM39" s="2858"/>
      <c r="BON39" s="2858"/>
      <c r="BOO39" s="2858"/>
      <c r="BOP39" s="2858"/>
      <c r="BOQ39" s="2858"/>
      <c r="BOR39" s="2858"/>
      <c r="BOS39" s="2858"/>
      <c r="BOT39" s="2858"/>
      <c r="BOU39" s="2858"/>
      <c r="BOV39" s="2858"/>
      <c r="BOW39" s="2858"/>
      <c r="BOX39" s="2858"/>
      <c r="BOY39" s="2858"/>
      <c r="BOZ39" s="2858"/>
      <c r="BPA39" s="2858"/>
      <c r="BPB39" s="2858"/>
      <c r="BPC39" s="2858"/>
      <c r="BPD39" s="2858"/>
      <c r="BPE39" s="2858"/>
      <c r="BPF39" s="2858"/>
      <c r="BPG39" s="2858"/>
      <c r="BPH39" s="2858"/>
      <c r="BPI39" s="2858"/>
      <c r="BPJ39" s="2858"/>
      <c r="BPK39" s="2858"/>
      <c r="BPL39" s="2858"/>
      <c r="BPM39" s="2858"/>
      <c r="BPN39" s="2858"/>
      <c r="BPO39" s="2858"/>
      <c r="BPP39" s="2858"/>
      <c r="BPQ39" s="2858"/>
      <c r="BPR39" s="2858"/>
      <c r="BPS39" s="2858"/>
      <c r="BPT39" s="2858"/>
      <c r="BPU39" s="2858"/>
      <c r="BPV39" s="2858"/>
      <c r="BPW39" s="2858"/>
      <c r="BPX39" s="2858"/>
      <c r="BPY39" s="2858"/>
      <c r="BPZ39" s="2858"/>
      <c r="BQA39" s="2858"/>
      <c r="BQB39" s="2858"/>
      <c r="BQC39" s="2858"/>
      <c r="BQD39" s="2858"/>
      <c r="BQE39" s="2858"/>
      <c r="BQF39" s="2858"/>
      <c r="BQG39" s="2858"/>
      <c r="BQH39" s="2858"/>
      <c r="BQI39" s="2858"/>
      <c r="BQJ39" s="2858"/>
      <c r="BQK39" s="2858"/>
      <c r="BQL39" s="2858"/>
      <c r="BQM39" s="2858"/>
      <c r="BQN39" s="2858"/>
      <c r="BQO39" s="2858"/>
      <c r="BQP39" s="2858"/>
      <c r="BQQ39" s="2858"/>
      <c r="BQR39" s="2858"/>
      <c r="BQS39" s="2858"/>
      <c r="BQT39" s="2858"/>
      <c r="BQU39" s="2858"/>
      <c r="BQV39" s="2858"/>
      <c r="BQW39" s="2858"/>
      <c r="BQX39" s="2858"/>
      <c r="BQY39" s="2858"/>
      <c r="BQZ39" s="2858"/>
      <c r="BRA39" s="2858"/>
      <c r="BRB39" s="2858"/>
      <c r="BRC39" s="2858"/>
      <c r="BRD39" s="2858"/>
      <c r="BRE39" s="2858"/>
      <c r="BRF39" s="2858"/>
      <c r="BRG39" s="2858"/>
      <c r="BRH39" s="2858"/>
      <c r="BRI39" s="2858"/>
      <c r="BRJ39" s="2858"/>
      <c r="BRK39" s="2858"/>
      <c r="BRL39" s="2858"/>
      <c r="BRM39" s="2858"/>
      <c r="BRN39" s="2858"/>
      <c r="BRO39" s="2858"/>
      <c r="BRP39" s="2858"/>
      <c r="BRQ39" s="2858"/>
      <c r="BRR39" s="2858"/>
      <c r="BRS39" s="2858"/>
      <c r="BRT39" s="2858"/>
      <c r="BRU39" s="2858"/>
      <c r="BRV39" s="2858"/>
      <c r="BRW39" s="2858"/>
      <c r="BRX39" s="2858"/>
      <c r="BRY39" s="2858"/>
      <c r="BRZ39" s="2858"/>
      <c r="BSA39" s="2858"/>
      <c r="BSB39" s="2858"/>
      <c r="BSC39" s="2858"/>
      <c r="BSD39" s="2858"/>
      <c r="BSE39" s="2858"/>
      <c r="BSF39" s="2858"/>
      <c r="BSG39" s="2858"/>
      <c r="BSH39" s="2858"/>
      <c r="BSI39" s="2858"/>
      <c r="BSJ39" s="2858"/>
      <c r="BSK39" s="2858"/>
      <c r="BSL39" s="2858"/>
      <c r="BSM39" s="2858"/>
      <c r="BSN39" s="2858"/>
      <c r="BSO39" s="2858"/>
      <c r="BSP39" s="2858"/>
      <c r="BSQ39" s="2858"/>
      <c r="BSR39" s="2858"/>
      <c r="BSS39" s="2858"/>
      <c r="BST39" s="2858"/>
      <c r="BSU39" s="2858"/>
      <c r="BSV39" s="2858"/>
      <c r="BSW39" s="2858"/>
      <c r="BSX39" s="2858"/>
      <c r="BSY39" s="2858"/>
      <c r="BSZ39" s="2858"/>
      <c r="BTA39" s="2858"/>
      <c r="BTB39" s="2858"/>
      <c r="BTC39" s="2858"/>
      <c r="BTD39" s="2858"/>
      <c r="BTE39" s="2858"/>
      <c r="BTF39" s="2858"/>
      <c r="BTG39" s="2858"/>
      <c r="BTH39" s="2858"/>
      <c r="BTI39" s="2858"/>
      <c r="BTJ39" s="2858"/>
      <c r="BTK39" s="2858"/>
      <c r="BTL39" s="2858"/>
      <c r="BTM39" s="2858"/>
      <c r="BTN39" s="2858"/>
      <c r="BTO39" s="2858"/>
      <c r="BTP39" s="2858"/>
      <c r="BTQ39" s="2858"/>
      <c r="BTR39" s="2858"/>
      <c r="BTS39" s="2858"/>
      <c r="BTT39" s="2858"/>
      <c r="BTU39" s="2858"/>
      <c r="BTV39" s="2858"/>
      <c r="BTW39" s="2858"/>
      <c r="BTX39" s="2858"/>
      <c r="BTY39" s="2858"/>
      <c r="BTZ39" s="2858"/>
      <c r="BUA39" s="2858"/>
      <c r="BUB39" s="2858"/>
      <c r="BUC39" s="2858"/>
      <c r="BUD39" s="2858"/>
      <c r="BUE39" s="2858"/>
      <c r="BUF39" s="2858"/>
      <c r="BUG39" s="2858"/>
      <c r="BUH39" s="2858"/>
      <c r="BUI39" s="2858"/>
      <c r="BUJ39" s="2858"/>
      <c r="BUK39" s="2858"/>
      <c r="BUL39" s="2858"/>
      <c r="BUM39" s="2858"/>
      <c r="BUN39" s="2858"/>
      <c r="BUO39" s="2858"/>
      <c r="BUP39" s="2858"/>
      <c r="BUQ39" s="2858"/>
      <c r="BUR39" s="2858"/>
      <c r="BUS39" s="2858"/>
      <c r="BUT39" s="2858"/>
      <c r="BUU39" s="2858"/>
      <c r="BUV39" s="2858"/>
      <c r="BUW39" s="2858"/>
      <c r="BUX39" s="2858"/>
      <c r="BUY39" s="2858"/>
      <c r="BUZ39" s="2858"/>
      <c r="BVA39" s="2858"/>
      <c r="BVB39" s="2858"/>
      <c r="BVC39" s="2858"/>
      <c r="BVD39" s="2858"/>
      <c r="BVE39" s="2858"/>
      <c r="BVF39" s="2858"/>
      <c r="BVG39" s="2858"/>
      <c r="BVH39" s="2858"/>
      <c r="BVI39" s="2858"/>
      <c r="BVJ39" s="2858"/>
      <c r="BVK39" s="2858"/>
      <c r="BVL39" s="2858"/>
      <c r="BVM39" s="2858"/>
      <c r="BVN39" s="2858"/>
      <c r="BVO39" s="2858"/>
      <c r="BVP39" s="2858"/>
      <c r="BVQ39" s="2858"/>
      <c r="BVR39" s="2858"/>
      <c r="BVS39" s="2858"/>
      <c r="BVT39" s="2858"/>
      <c r="BVU39" s="2858"/>
      <c r="BVV39" s="2858"/>
      <c r="BVW39" s="2858"/>
      <c r="BVX39" s="2858"/>
      <c r="BVY39" s="2858"/>
      <c r="BVZ39" s="2858"/>
      <c r="BWA39" s="2858"/>
      <c r="BWB39" s="2858"/>
      <c r="BWC39" s="2858"/>
      <c r="BWD39" s="2858"/>
      <c r="BWE39" s="2858"/>
      <c r="BWF39" s="2858"/>
      <c r="BWG39" s="2858"/>
      <c r="BWH39" s="2858"/>
      <c r="BWI39" s="2858"/>
      <c r="BWJ39" s="2858"/>
      <c r="BWK39" s="2858"/>
      <c r="BWL39" s="2858"/>
      <c r="BWM39" s="2858"/>
      <c r="BWN39" s="2858"/>
      <c r="BWO39" s="2858"/>
      <c r="BWP39" s="2858"/>
      <c r="BWQ39" s="2858"/>
      <c r="BWR39" s="2858"/>
      <c r="BWS39" s="2858"/>
      <c r="BWT39" s="2858"/>
      <c r="BWU39" s="2858"/>
      <c r="BWV39" s="2858"/>
      <c r="BWW39" s="2858"/>
      <c r="BWX39" s="2858"/>
      <c r="BWY39" s="2858"/>
      <c r="BWZ39" s="2858"/>
      <c r="BXA39" s="2858"/>
      <c r="BXB39" s="2858"/>
      <c r="BXC39" s="2858"/>
      <c r="BXD39" s="2858"/>
      <c r="BXE39" s="2858"/>
      <c r="BXF39" s="2858"/>
      <c r="BXG39" s="2858"/>
      <c r="BXH39" s="2858"/>
      <c r="BXI39" s="2858"/>
      <c r="BXJ39" s="2858"/>
      <c r="BXK39" s="2858"/>
      <c r="BXL39" s="2858"/>
      <c r="BXM39" s="2858"/>
      <c r="BXN39" s="2858"/>
      <c r="BXO39" s="2858"/>
      <c r="BXP39" s="2858"/>
      <c r="BXQ39" s="2858"/>
      <c r="BXR39" s="2858"/>
      <c r="BXS39" s="2858"/>
      <c r="BXT39" s="2858"/>
      <c r="BXU39" s="2858"/>
      <c r="BXV39" s="2858"/>
      <c r="BXW39" s="2858"/>
      <c r="BXX39" s="2858"/>
      <c r="BXY39" s="2858"/>
      <c r="BXZ39" s="2858"/>
      <c r="BYA39" s="2858"/>
      <c r="BYB39" s="2858"/>
      <c r="BYC39" s="2858"/>
      <c r="BYD39" s="2858"/>
      <c r="BYE39" s="2858"/>
      <c r="BYF39" s="2858"/>
      <c r="BYG39" s="2858"/>
      <c r="BYH39" s="2858"/>
      <c r="BYI39" s="2858"/>
      <c r="BYJ39" s="2858"/>
      <c r="BYK39" s="2858"/>
      <c r="BYL39" s="2858"/>
      <c r="BYM39" s="2858"/>
      <c r="BYN39" s="2858"/>
      <c r="BYO39" s="2858"/>
      <c r="BYP39" s="2858"/>
      <c r="BYQ39" s="2858"/>
      <c r="BYR39" s="2858"/>
      <c r="BYS39" s="2858"/>
      <c r="BYT39" s="2858"/>
      <c r="BYU39" s="2858"/>
      <c r="BYV39" s="2858"/>
      <c r="BYW39" s="2858"/>
      <c r="BYX39" s="2858"/>
      <c r="BYY39" s="2858"/>
      <c r="BYZ39" s="2858"/>
      <c r="BZA39" s="2858"/>
      <c r="BZB39" s="2858"/>
      <c r="BZC39" s="2858"/>
      <c r="BZD39" s="2858"/>
      <c r="BZE39" s="2858"/>
      <c r="BZF39" s="2858"/>
      <c r="BZG39" s="2858"/>
      <c r="BZH39" s="2858"/>
      <c r="BZI39" s="2858"/>
      <c r="BZJ39" s="2858"/>
      <c r="BZK39" s="2858"/>
      <c r="BZL39" s="2858"/>
      <c r="BZM39" s="2858"/>
      <c r="BZN39" s="2858"/>
      <c r="BZO39" s="2858"/>
      <c r="BZP39" s="2858"/>
      <c r="BZQ39" s="2858"/>
      <c r="BZR39" s="2858"/>
      <c r="BZS39" s="2858"/>
      <c r="BZT39" s="2858"/>
      <c r="BZU39" s="2858"/>
      <c r="BZV39" s="2858"/>
      <c r="BZW39" s="2858"/>
      <c r="BZX39" s="2858"/>
      <c r="BZY39" s="2858"/>
      <c r="BZZ39" s="2858"/>
      <c r="CAA39" s="2858"/>
      <c r="CAB39" s="2858"/>
      <c r="CAC39" s="2858"/>
      <c r="CAD39" s="2858"/>
      <c r="CAE39" s="2858"/>
      <c r="CAF39" s="2858"/>
      <c r="CAG39" s="2858"/>
      <c r="CAH39" s="2858"/>
      <c r="CAI39" s="2858"/>
      <c r="CAJ39" s="2858"/>
      <c r="CAK39" s="2858"/>
      <c r="CAL39" s="2858"/>
      <c r="CAM39" s="2858"/>
      <c r="CAN39" s="2858"/>
      <c r="CAO39" s="2858"/>
      <c r="CAP39" s="2858"/>
      <c r="CAQ39" s="2858"/>
      <c r="CAR39" s="2858"/>
      <c r="CAS39" s="2858"/>
      <c r="CAT39" s="2858"/>
      <c r="CAU39" s="2858"/>
      <c r="CAV39" s="2858"/>
      <c r="CAW39" s="2858"/>
      <c r="CAX39" s="2858"/>
      <c r="CAY39" s="2858"/>
      <c r="CAZ39" s="2858"/>
      <c r="CBA39" s="2858"/>
      <c r="CBB39" s="2858"/>
      <c r="CBC39" s="2858"/>
      <c r="CBD39" s="2858"/>
      <c r="CBE39" s="2858"/>
      <c r="CBF39" s="2858"/>
      <c r="CBG39" s="2858"/>
      <c r="CBH39" s="2858"/>
      <c r="CBI39" s="2858"/>
      <c r="CBJ39" s="2858"/>
      <c r="CBK39" s="2858"/>
      <c r="CBL39" s="2858"/>
      <c r="CBM39" s="2858"/>
      <c r="CBN39" s="2858"/>
      <c r="CBO39" s="2858"/>
      <c r="CBP39" s="2858"/>
      <c r="CBQ39" s="2858"/>
      <c r="CBR39" s="2858"/>
      <c r="CBS39" s="2858"/>
      <c r="CBT39" s="2858"/>
      <c r="CBU39" s="2858"/>
      <c r="CBV39" s="2858"/>
      <c r="CBW39" s="2858"/>
      <c r="CBX39" s="2858"/>
      <c r="CBY39" s="2858"/>
      <c r="CBZ39" s="2858"/>
      <c r="CCA39" s="2858"/>
      <c r="CCB39" s="2858"/>
      <c r="CCC39" s="2858"/>
      <c r="CCD39" s="2858"/>
      <c r="CCE39" s="2858"/>
      <c r="CCF39" s="2858"/>
      <c r="CCG39" s="2858"/>
      <c r="CCH39" s="2858"/>
      <c r="CCI39" s="2858"/>
      <c r="CCJ39" s="2858"/>
      <c r="CCK39" s="2858"/>
      <c r="CCL39" s="2858"/>
      <c r="CCM39" s="2858"/>
      <c r="CCN39" s="2858"/>
      <c r="CCO39" s="2858"/>
      <c r="CCP39" s="2858"/>
      <c r="CCQ39" s="2858"/>
      <c r="CCR39" s="2858"/>
      <c r="CCS39" s="2858"/>
      <c r="CCT39" s="2858"/>
      <c r="CCU39" s="2858"/>
      <c r="CCV39" s="2858"/>
      <c r="CCW39" s="2858"/>
      <c r="CCX39" s="2858"/>
      <c r="CCY39" s="2858"/>
      <c r="CCZ39" s="2858"/>
      <c r="CDA39" s="2858"/>
      <c r="CDB39" s="2858"/>
      <c r="CDC39" s="2858"/>
      <c r="CDD39" s="2858"/>
      <c r="CDE39" s="2858"/>
      <c r="CDF39" s="2858"/>
      <c r="CDG39" s="2858"/>
      <c r="CDH39" s="2858"/>
      <c r="CDI39" s="2858"/>
      <c r="CDJ39" s="2858"/>
      <c r="CDK39" s="2858"/>
      <c r="CDL39" s="2858"/>
      <c r="CDM39" s="2858"/>
      <c r="CDN39" s="2858"/>
      <c r="CDO39" s="2858"/>
      <c r="CDP39" s="2858"/>
      <c r="CDQ39" s="2858"/>
      <c r="CDR39" s="2858"/>
      <c r="CDS39" s="2858"/>
      <c r="CDT39" s="2858"/>
      <c r="CDU39" s="2858"/>
      <c r="CDV39" s="2858"/>
      <c r="CDW39" s="2858"/>
      <c r="CDX39" s="2858"/>
      <c r="CDY39" s="2858"/>
      <c r="CDZ39" s="2858"/>
      <c r="CEA39" s="2858"/>
      <c r="CEB39" s="2858"/>
      <c r="CEC39" s="2858"/>
      <c r="CED39" s="2858"/>
      <c r="CEE39" s="2858"/>
      <c r="CEF39" s="2858"/>
      <c r="CEG39" s="2858"/>
      <c r="CEH39" s="2858"/>
      <c r="CEI39" s="2858"/>
      <c r="CEJ39" s="2858"/>
      <c r="CEK39" s="2858"/>
      <c r="CEL39" s="2858"/>
      <c r="CEM39" s="2858"/>
      <c r="CEN39" s="2858"/>
      <c r="CEO39" s="2858"/>
      <c r="CEP39" s="2858"/>
      <c r="CEQ39" s="2858"/>
      <c r="CER39" s="2858"/>
      <c r="CES39" s="2858"/>
      <c r="CET39" s="2858"/>
      <c r="CEU39" s="2858"/>
      <c r="CEV39" s="2858"/>
      <c r="CEW39" s="2858"/>
      <c r="CEX39" s="2858"/>
      <c r="CEY39" s="2858"/>
      <c r="CEZ39" s="2858"/>
      <c r="CFA39" s="2858"/>
      <c r="CFB39" s="2858"/>
      <c r="CFC39" s="2858"/>
      <c r="CFD39" s="2858"/>
      <c r="CFE39" s="2858"/>
      <c r="CFF39" s="2858"/>
      <c r="CFG39" s="2858"/>
      <c r="CFH39" s="2858"/>
      <c r="CFI39" s="2858"/>
      <c r="CFJ39" s="2858"/>
      <c r="CFK39" s="2858"/>
      <c r="CFL39" s="2858"/>
      <c r="CFM39" s="2858"/>
      <c r="CFN39" s="2858"/>
      <c r="CFO39" s="2858"/>
      <c r="CFP39" s="2858"/>
      <c r="CFQ39" s="2858"/>
      <c r="CFR39" s="2858"/>
      <c r="CFS39" s="2858"/>
      <c r="CFT39" s="2858"/>
      <c r="CFU39" s="2858"/>
      <c r="CFV39" s="2858"/>
      <c r="CFW39" s="2858"/>
      <c r="CFX39" s="2858"/>
      <c r="CFY39" s="2858"/>
      <c r="CFZ39" s="2858"/>
      <c r="CGA39" s="2858"/>
      <c r="CGB39" s="2858"/>
      <c r="CGC39" s="2858"/>
      <c r="CGD39" s="2858"/>
      <c r="CGE39" s="2858"/>
      <c r="CGF39" s="2858"/>
      <c r="CGG39" s="2858"/>
      <c r="CGH39" s="2858"/>
      <c r="CGI39" s="2858"/>
      <c r="CGJ39" s="2858"/>
      <c r="CGK39" s="2858"/>
      <c r="CGL39" s="2858"/>
      <c r="CGM39" s="2858"/>
      <c r="CGN39" s="2858"/>
      <c r="CGO39" s="2858"/>
      <c r="CGP39" s="2858"/>
      <c r="CGQ39" s="2858"/>
      <c r="CGR39" s="2858"/>
      <c r="CGS39" s="2858"/>
      <c r="CGT39" s="2858"/>
      <c r="CGU39" s="2858"/>
      <c r="CGV39" s="2858"/>
      <c r="CGW39" s="2858"/>
      <c r="CGX39" s="2858"/>
      <c r="CGY39" s="2858"/>
      <c r="CGZ39" s="2858"/>
      <c r="CHA39" s="2858"/>
      <c r="CHB39" s="2858"/>
      <c r="CHC39" s="2858"/>
      <c r="CHD39" s="2858"/>
      <c r="CHE39" s="2858"/>
      <c r="CHF39" s="2858"/>
      <c r="CHG39" s="2858"/>
      <c r="CHH39" s="2858"/>
      <c r="CHI39" s="2858"/>
      <c r="CHJ39" s="2858"/>
      <c r="CHK39" s="2858"/>
      <c r="CHL39" s="2858"/>
      <c r="CHM39" s="2858"/>
      <c r="CHN39" s="2858"/>
      <c r="CHO39" s="2858"/>
      <c r="CHP39" s="2858"/>
      <c r="CHQ39" s="2858"/>
      <c r="CHR39" s="2858"/>
      <c r="CHS39" s="2858"/>
      <c r="CHT39" s="2858"/>
      <c r="CHU39" s="2858"/>
      <c r="CHV39" s="2858"/>
      <c r="CHW39" s="2858"/>
      <c r="CHX39" s="2858"/>
      <c r="CHY39" s="2858"/>
      <c r="CHZ39" s="2858"/>
      <c r="CIA39" s="2858"/>
      <c r="CIB39" s="2858"/>
      <c r="CIC39" s="2858"/>
      <c r="CID39" s="2858"/>
      <c r="CIE39" s="2858"/>
      <c r="CIF39" s="2858"/>
      <c r="CIG39" s="2858"/>
      <c r="CIH39" s="2858"/>
      <c r="CII39" s="2858"/>
      <c r="CIJ39" s="2858"/>
      <c r="CIK39" s="2858"/>
      <c r="CIL39" s="2858"/>
      <c r="CIM39" s="2858"/>
      <c r="CIN39" s="2858"/>
      <c r="CIO39" s="2858"/>
      <c r="CIP39" s="2858"/>
      <c r="CIQ39" s="2858"/>
      <c r="CIR39" s="2858"/>
      <c r="CIS39" s="2858"/>
      <c r="CIT39" s="2858"/>
      <c r="CIU39" s="2858"/>
      <c r="CIV39" s="2858"/>
      <c r="CIW39" s="2858"/>
      <c r="CIX39" s="2858"/>
      <c r="CIY39" s="2858"/>
      <c r="CIZ39" s="2858"/>
      <c r="CJA39" s="2858"/>
      <c r="CJB39" s="2858"/>
      <c r="CJC39" s="2858"/>
      <c r="CJD39" s="2858"/>
      <c r="CJE39" s="2858"/>
      <c r="CJF39" s="2858"/>
      <c r="CJG39" s="2858"/>
      <c r="CJH39" s="2858"/>
      <c r="CJI39" s="2858"/>
      <c r="CJJ39" s="2858"/>
      <c r="CJK39" s="2858"/>
      <c r="CJL39" s="2858"/>
      <c r="CJM39" s="2858"/>
      <c r="CJN39" s="2858"/>
      <c r="CJO39" s="2858"/>
      <c r="CJP39" s="2858"/>
      <c r="CJQ39" s="2858"/>
      <c r="CJR39" s="2858"/>
      <c r="CJS39" s="2858"/>
      <c r="CJT39" s="2858"/>
      <c r="CJU39" s="2858"/>
      <c r="CJV39" s="2858"/>
      <c r="CJW39" s="2858"/>
      <c r="CJX39" s="2858"/>
      <c r="CJY39" s="2858"/>
      <c r="CJZ39" s="2858"/>
      <c r="CKA39" s="2858"/>
      <c r="CKB39" s="2858"/>
      <c r="CKC39" s="2858"/>
      <c r="CKD39" s="2858"/>
      <c r="CKE39" s="2858"/>
      <c r="CKF39" s="2858"/>
      <c r="CKG39" s="2858"/>
      <c r="CKH39" s="2858"/>
      <c r="CKI39" s="2858"/>
      <c r="CKJ39" s="2858"/>
      <c r="CKK39" s="2858"/>
      <c r="CKL39" s="2858"/>
      <c r="CKM39" s="2858"/>
      <c r="CKN39" s="2858"/>
      <c r="CKO39" s="2858"/>
      <c r="CKP39" s="2858"/>
      <c r="CKQ39" s="2858"/>
      <c r="CKR39" s="2858"/>
      <c r="CKS39" s="2858"/>
      <c r="CKT39" s="2858"/>
      <c r="CKU39" s="2858"/>
      <c r="CKV39" s="2858"/>
      <c r="CKW39" s="2858"/>
      <c r="CKX39" s="2858"/>
      <c r="CKY39" s="2858"/>
      <c r="CKZ39" s="2858"/>
      <c r="CLA39" s="2858"/>
      <c r="CLB39" s="2858"/>
      <c r="CLC39" s="2858"/>
      <c r="CLD39" s="2858"/>
      <c r="CLE39" s="2858"/>
      <c r="CLF39" s="2858"/>
      <c r="CLG39" s="2858"/>
      <c r="CLH39" s="2858"/>
      <c r="CLI39" s="2858"/>
      <c r="CLJ39" s="2858"/>
      <c r="CLK39" s="2858"/>
      <c r="CLL39" s="2858"/>
      <c r="CLM39" s="2858"/>
      <c r="CLN39" s="2858"/>
      <c r="CLO39" s="2858"/>
      <c r="CLP39" s="2858"/>
      <c r="CLQ39" s="2858"/>
      <c r="CLR39" s="2858"/>
      <c r="CLS39" s="2858"/>
      <c r="CLT39" s="2858"/>
      <c r="CLU39" s="2858"/>
      <c r="CLV39" s="2858"/>
      <c r="CLW39" s="2858"/>
    </row>
    <row r="40" spans="1:2363" ht="15.75" customHeight="1" x14ac:dyDescent="0.25">
      <c r="A40" s="3869"/>
      <c r="B40" s="3870"/>
      <c r="C40" s="3382">
        <v>4</v>
      </c>
      <c r="D40" s="2210"/>
      <c r="E40" s="3385"/>
      <c r="F40" s="2247"/>
      <c r="G40" s="2616"/>
      <c r="H40" s="2249"/>
      <c r="I40" s="2248"/>
      <c r="J40" s="2250"/>
      <c r="K40" s="2249"/>
      <c r="L40" s="2248"/>
      <c r="M40" s="2248"/>
      <c r="N40" s="1799">
        <f>F40+I40+L40</f>
        <v>0</v>
      </c>
      <c r="O40" s="2282">
        <f>F40+I40</f>
        <v>0</v>
      </c>
      <c r="P40" s="2296"/>
      <c r="Q40" s="2200"/>
      <c r="R40" s="2722"/>
      <c r="S40" s="2722"/>
      <c r="T40" s="2887"/>
      <c r="U40" s="2302"/>
      <c r="V40" s="2297">
        <f>+P40+Q40+R40+S40+T40+U40</f>
        <v>0</v>
      </c>
      <c r="W40" s="2298"/>
      <c r="X40" s="2933"/>
      <c r="Y40" s="3015"/>
      <c r="Z40" s="2129">
        <v>0</v>
      </c>
      <c r="AA40" s="1894">
        <v>0</v>
      </c>
      <c r="AB40" s="1894">
        <v>0</v>
      </c>
      <c r="AC40" s="1854">
        <f t="shared" si="59"/>
        <v>0</v>
      </c>
      <c r="AD40" s="1897">
        <v>0</v>
      </c>
      <c r="AE40" s="1897"/>
      <c r="AF40" s="1893">
        <v>0</v>
      </c>
      <c r="AG40" s="2870"/>
      <c r="AH40" s="2062">
        <f>AD40+AF40+AE40+AG40</f>
        <v>0</v>
      </c>
      <c r="AI40" s="1851">
        <v>0</v>
      </c>
      <c r="AJ40" s="1894">
        <v>0</v>
      </c>
      <c r="AK40" s="2453">
        <v>0</v>
      </c>
      <c r="AL40" s="2518">
        <v>0</v>
      </c>
      <c r="AM40" s="2518">
        <v>0</v>
      </c>
      <c r="AN40" s="2698">
        <f>+AL40-AM40</f>
        <v>0</v>
      </c>
      <c r="AO40" s="2182">
        <v>0</v>
      </c>
      <c r="AP40" s="2167">
        <v>0</v>
      </c>
      <c r="AQ40" s="2167">
        <v>0</v>
      </c>
      <c r="AR40" s="2167"/>
      <c r="AS40" s="2158">
        <f t="shared" si="66"/>
        <v>0</v>
      </c>
      <c r="AT40" s="2507">
        <v>0</v>
      </c>
      <c r="AU40" s="2159">
        <v>0</v>
      </c>
      <c r="AV40" s="2169">
        <v>0</v>
      </c>
      <c r="AW40" s="2160">
        <v>0</v>
      </c>
      <c r="AX40" s="2517">
        <v>0</v>
      </c>
      <c r="AY40" s="2518">
        <v>0</v>
      </c>
      <c r="AZ40" s="2698">
        <f>AX40-AY40</f>
        <v>0</v>
      </c>
      <c r="BA40" s="3305">
        <v>0</v>
      </c>
      <c r="BB40" s="3094">
        <v>0</v>
      </c>
      <c r="BC40" s="3094">
        <v>0</v>
      </c>
      <c r="BD40" s="3094"/>
      <c r="BE40" s="3095">
        <f>+BA40+BB40+BC40+BD40+AZ40</f>
        <v>0</v>
      </c>
      <c r="BF40" s="2507"/>
      <c r="BG40" s="2159">
        <v>0</v>
      </c>
      <c r="BH40" s="2169">
        <f t="shared" ref="BH40:BH41" si="83">+BB40</f>
        <v>0</v>
      </c>
      <c r="BI40" s="2160">
        <f>BG40+BH40</f>
        <v>0</v>
      </c>
      <c r="BJ40" s="2048">
        <f>AA40+AL40+AX40</f>
        <v>0</v>
      </c>
      <c r="BK40" s="1851">
        <f t="shared" si="82"/>
        <v>0</v>
      </c>
      <c r="BL40" s="1884">
        <f t="shared" si="68"/>
        <v>0</v>
      </c>
      <c r="BM40" s="2614">
        <f t="shared" si="77"/>
        <v>0</v>
      </c>
      <c r="BN40" s="3454">
        <f>+AP40+AE40</f>
        <v>0</v>
      </c>
      <c r="BO40" s="2065">
        <f>+AQ40+AF40</f>
        <v>0</v>
      </c>
      <c r="BP40" s="1893">
        <v>0</v>
      </c>
      <c r="BQ40" s="3472">
        <f t="shared" ref="BQ40" si="84">BE40+AS40+AH40</f>
        <v>0</v>
      </c>
      <c r="BR40" s="3473">
        <f>AI40+AU40</f>
        <v>0</v>
      </c>
      <c r="BS40" s="1858">
        <f>AJ40+AV40</f>
        <v>0</v>
      </c>
      <c r="BT40" s="3462">
        <f>+AW40+AK40</f>
        <v>0</v>
      </c>
      <c r="BU40" s="3155"/>
      <c r="BV40" s="3066"/>
      <c r="BW40" s="3066"/>
      <c r="BX40" s="3066"/>
      <c r="BY40" s="3155"/>
      <c r="BZ40" s="3155"/>
      <c r="CA40" s="3155"/>
      <c r="CB40" s="3155"/>
      <c r="CC40" s="3155"/>
      <c r="CD40" s="3155"/>
      <c r="CE40" s="3155"/>
      <c r="CF40" s="3155"/>
      <c r="CG40" s="3155"/>
      <c r="CH40" s="1050"/>
      <c r="CI40" s="2858"/>
      <c r="CJ40" s="2858"/>
      <c r="CK40" s="2858"/>
      <c r="CL40" s="2858"/>
      <c r="CM40" s="2858"/>
      <c r="CN40" s="2858"/>
      <c r="CO40" s="2858"/>
      <c r="CP40" s="2858"/>
      <c r="CQ40" s="2858"/>
      <c r="CR40" s="2858"/>
      <c r="CS40" s="2858"/>
      <c r="CT40" s="2858"/>
      <c r="CU40" s="2858"/>
      <c r="CV40" s="2858"/>
      <c r="CW40" s="2858"/>
      <c r="CX40" s="2858"/>
      <c r="CY40" s="2858"/>
      <c r="CZ40" s="2858"/>
      <c r="DA40" s="2858"/>
      <c r="DB40" s="2858"/>
      <c r="DC40" s="2858"/>
      <c r="DD40" s="2858"/>
      <c r="DE40" s="2858"/>
      <c r="DF40" s="2858"/>
      <c r="DG40" s="2858"/>
      <c r="DH40" s="2858"/>
      <c r="DI40" s="2858"/>
      <c r="DJ40" s="2858"/>
      <c r="DK40" s="2858"/>
      <c r="DL40" s="2858"/>
      <c r="DM40" s="2858"/>
      <c r="DN40" s="2858"/>
      <c r="DO40" s="2858"/>
      <c r="DP40" s="2858"/>
      <c r="DQ40" s="2858"/>
      <c r="DR40" s="2858"/>
      <c r="DS40" s="2858"/>
      <c r="DT40" s="2858"/>
      <c r="DU40" s="2858"/>
      <c r="DV40" s="2858"/>
      <c r="DW40" s="2858"/>
      <c r="DX40" s="2858"/>
      <c r="DY40" s="2858"/>
      <c r="DZ40" s="2858"/>
      <c r="EA40" s="2858"/>
      <c r="EB40" s="2858"/>
      <c r="EC40" s="2858"/>
      <c r="ED40" s="2858"/>
      <c r="EE40" s="2858"/>
      <c r="EF40" s="2858"/>
      <c r="EG40" s="2858"/>
      <c r="EH40" s="2858"/>
      <c r="EI40" s="2858"/>
      <c r="EJ40" s="2858"/>
      <c r="EK40" s="2858"/>
      <c r="EL40" s="2858"/>
      <c r="EM40" s="2858"/>
      <c r="EN40" s="2858"/>
      <c r="EO40" s="2858"/>
      <c r="EP40" s="2858"/>
      <c r="EQ40" s="2858"/>
      <c r="ER40" s="2858"/>
      <c r="ES40" s="2858"/>
      <c r="ET40" s="2858"/>
      <c r="EU40" s="2858"/>
      <c r="EV40" s="2858"/>
      <c r="EW40" s="2858"/>
      <c r="EX40" s="2858"/>
      <c r="EY40" s="2858"/>
      <c r="EZ40" s="2858"/>
      <c r="FA40" s="2858"/>
      <c r="FB40" s="2858"/>
      <c r="FC40" s="2858"/>
      <c r="FD40" s="2858"/>
      <c r="FE40" s="2858"/>
      <c r="FF40" s="2858"/>
      <c r="FG40" s="2858"/>
      <c r="FH40" s="2858"/>
      <c r="FI40" s="2858"/>
      <c r="FJ40" s="2858"/>
      <c r="FK40" s="2858"/>
      <c r="FL40" s="2858"/>
      <c r="FM40" s="2858"/>
      <c r="FN40" s="2858"/>
      <c r="FO40" s="2858"/>
      <c r="FP40" s="2858"/>
      <c r="FQ40" s="2858"/>
      <c r="FR40" s="2858"/>
      <c r="FS40" s="2858"/>
      <c r="FT40" s="2858"/>
      <c r="FU40" s="2858"/>
      <c r="FV40" s="2858"/>
      <c r="FW40" s="2858"/>
      <c r="FX40" s="2858"/>
      <c r="FY40" s="2858"/>
      <c r="FZ40" s="2858"/>
      <c r="GA40" s="2858"/>
      <c r="GB40" s="2858"/>
      <c r="GC40" s="2858"/>
      <c r="GD40" s="2858"/>
      <c r="GE40" s="2858"/>
      <c r="GF40" s="2858"/>
      <c r="GG40" s="2858"/>
      <c r="GH40" s="2858"/>
      <c r="GI40" s="2858"/>
      <c r="GJ40" s="2858"/>
      <c r="GK40" s="2858"/>
      <c r="GL40" s="2858"/>
      <c r="GM40" s="2858"/>
      <c r="GN40" s="2858"/>
      <c r="GO40" s="2858"/>
      <c r="GP40" s="2858"/>
      <c r="GQ40" s="2858"/>
      <c r="GR40" s="2858"/>
      <c r="GS40" s="2858"/>
      <c r="GT40" s="2858"/>
      <c r="GU40" s="2858"/>
      <c r="GV40" s="2858"/>
      <c r="GW40" s="2858"/>
      <c r="GX40" s="2858"/>
      <c r="GY40" s="2858"/>
      <c r="GZ40" s="2858"/>
      <c r="HA40" s="2858"/>
      <c r="HB40" s="2858"/>
      <c r="HC40" s="2858"/>
      <c r="HD40" s="2858"/>
      <c r="HE40" s="2858"/>
      <c r="HF40" s="2858"/>
      <c r="HG40" s="2858"/>
      <c r="HH40" s="2858"/>
      <c r="HI40" s="2858"/>
      <c r="HJ40" s="2858"/>
      <c r="HK40" s="2858"/>
      <c r="HL40" s="2858"/>
      <c r="HM40" s="2858"/>
      <c r="HN40" s="2858"/>
      <c r="HO40" s="2858"/>
      <c r="HP40" s="2858"/>
      <c r="HQ40" s="2858"/>
      <c r="HR40" s="2858"/>
      <c r="HS40" s="2858"/>
      <c r="HT40" s="2858"/>
      <c r="HU40" s="2858"/>
      <c r="HV40" s="2858"/>
      <c r="HW40" s="2858"/>
      <c r="HX40" s="2858"/>
      <c r="HY40" s="2858"/>
      <c r="HZ40" s="2858"/>
      <c r="IA40" s="2858"/>
      <c r="IB40" s="2858"/>
      <c r="IC40" s="2858"/>
      <c r="ID40" s="2858"/>
      <c r="IE40" s="2858"/>
      <c r="IF40" s="2858"/>
      <c r="IG40" s="2858"/>
      <c r="IH40" s="2858"/>
      <c r="II40" s="2858"/>
      <c r="IJ40" s="2858"/>
      <c r="IK40" s="2858"/>
      <c r="IL40" s="2858"/>
      <c r="IM40" s="2858"/>
      <c r="IN40" s="2858"/>
      <c r="IO40" s="2858"/>
      <c r="IP40" s="2858"/>
      <c r="IQ40" s="2858"/>
      <c r="IR40" s="2858"/>
      <c r="IS40" s="2858"/>
      <c r="IT40" s="2858"/>
      <c r="IU40" s="2858"/>
      <c r="IV40" s="2858"/>
      <c r="IW40" s="2858"/>
      <c r="IX40" s="2858"/>
      <c r="IY40" s="2858"/>
      <c r="IZ40" s="2858"/>
      <c r="JA40" s="2858"/>
      <c r="JB40" s="2858"/>
      <c r="JC40" s="2858"/>
      <c r="JD40" s="2858"/>
      <c r="JE40" s="2858"/>
      <c r="JF40" s="2858"/>
      <c r="JG40" s="2858"/>
      <c r="JH40" s="2858"/>
      <c r="JI40" s="2858"/>
      <c r="JJ40" s="2858"/>
      <c r="JK40" s="2858"/>
      <c r="JL40" s="2858"/>
      <c r="JM40" s="2858"/>
      <c r="JN40" s="2858"/>
      <c r="JO40" s="2858"/>
      <c r="JP40" s="2858"/>
      <c r="JQ40" s="2858"/>
      <c r="JR40" s="2858"/>
      <c r="JS40" s="2858"/>
      <c r="JT40" s="2858"/>
      <c r="JU40" s="2858"/>
      <c r="JV40" s="2858"/>
      <c r="JW40" s="2858"/>
      <c r="JX40" s="2858"/>
      <c r="JY40" s="2858"/>
      <c r="JZ40" s="2858"/>
      <c r="KA40" s="2858"/>
      <c r="KB40" s="2858"/>
      <c r="KC40" s="2858"/>
      <c r="KD40" s="2858"/>
      <c r="KE40" s="2858"/>
      <c r="KF40" s="2858"/>
      <c r="KG40" s="2858"/>
      <c r="KH40" s="2858"/>
      <c r="KI40" s="2858"/>
      <c r="KJ40" s="2858"/>
      <c r="KK40" s="2858"/>
      <c r="KL40" s="2858"/>
      <c r="KM40" s="2858"/>
      <c r="KN40" s="2858"/>
      <c r="KO40" s="2858"/>
      <c r="KP40" s="2858"/>
      <c r="KQ40" s="2858"/>
      <c r="KR40" s="2858"/>
      <c r="KS40" s="2858"/>
      <c r="KT40" s="2858"/>
      <c r="KU40" s="2858"/>
      <c r="KV40" s="2858"/>
      <c r="KW40" s="2858"/>
      <c r="KX40" s="2858"/>
      <c r="KY40" s="2858"/>
      <c r="KZ40" s="2858"/>
      <c r="LA40" s="2858"/>
      <c r="LB40" s="2858"/>
      <c r="LC40" s="2858"/>
      <c r="LD40" s="2858"/>
      <c r="LE40" s="2858"/>
      <c r="LF40" s="2858"/>
      <c r="LG40" s="2858"/>
      <c r="LH40" s="2858"/>
      <c r="LI40" s="2858"/>
      <c r="LJ40" s="2858"/>
      <c r="LK40" s="2858"/>
      <c r="LL40" s="2858"/>
      <c r="LM40" s="2858"/>
      <c r="LN40" s="2858"/>
      <c r="LO40" s="2858"/>
      <c r="LP40" s="2858"/>
      <c r="LQ40" s="2858"/>
      <c r="LR40" s="2858"/>
      <c r="LS40" s="2858"/>
      <c r="LT40" s="2858"/>
      <c r="LU40" s="2858"/>
      <c r="LV40" s="2858"/>
      <c r="LW40" s="2858"/>
      <c r="LX40" s="2858"/>
      <c r="LY40" s="2858"/>
      <c r="LZ40" s="2858"/>
      <c r="MA40" s="2858"/>
      <c r="MB40" s="2858"/>
      <c r="MC40" s="2858"/>
      <c r="MD40" s="2858"/>
      <c r="ME40" s="2858"/>
      <c r="MF40" s="2858"/>
      <c r="MG40" s="2858"/>
      <c r="MH40" s="2858"/>
      <c r="MI40" s="2858"/>
      <c r="MJ40" s="2858"/>
      <c r="MK40" s="2858"/>
      <c r="ML40" s="2858"/>
      <c r="MM40" s="2858"/>
      <c r="MN40" s="2858"/>
      <c r="MO40" s="2858"/>
      <c r="MP40" s="2858"/>
      <c r="MQ40" s="2858"/>
      <c r="MR40" s="2858"/>
      <c r="MS40" s="2858"/>
      <c r="MT40" s="2858"/>
      <c r="MU40" s="2858"/>
      <c r="MV40" s="2858"/>
      <c r="MW40" s="2858"/>
      <c r="MX40" s="2858"/>
      <c r="MY40" s="2858"/>
      <c r="MZ40" s="2858"/>
      <c r="NA40" s="2858"/>
      <c r="NB40" s="2858"/>
      <c r="NC40" s="2858"/>
      <c r="ND40" s="2858"/>
      <c r="NE40" s="2858"/>
      <c r="NF40" s="2858"/>
      <c r="NG40" s="2858"/>
      <c r="NH40" s="2858"/>
      <c r="NI40" s="2858"/>
      <c r="NJ40" s="2858"/>
      <c r="NK40" s="2858"/>
      <c r="NL40" s="2858"/>
      <c r="NM40" s="2858"/>
      <c r="NN40" s="2858"/>
      <c r="NO40" s="2858"/>
      <c r="NP40" s="2858"/>
      <c r="NQ40" s="2858"/>
      <c r="NR40" s="2858"/>
      <c r="NS40" s="2858"/>
      <c r="NT40" s="2858"/>
      <c r="NU40" s="2858"/>
      <c r="NV40" s="2858"/>
      <c r="NW40" s="2858"/>
      <c r="NX40" s="2858"/>
      <c r="NY40" s="2858"/>
      <c r="NZ40" s="2858"/>
      <c r="OA40" s="2858"/>
      <c r="OB40" s="2858"/>
      <c r="OC40" s="2858"/>
      <c r="OD40" s="2858"/>
      <c r="OE40" s="2858"/>
      <c r="OF40" s="2858"/>
      <c r="OG40" s="2858"/>
      <c r="OH40" s="2858"/>
      <c r="OI40" s="2858"/>
      <c r="OJ40" s="2858"/>
      <c r="OK40" s="2858"/>
      <c r="OL40" s="2858"/>
      <c r="OM40" s="2858"/>
      <c r="ON40" s="2858"/>
      <c r="OO40" s="2858"/>
      <c r="OP40" s="2858"/>
      <c r="OQ40" s="2858"/>
      <c r="OR40" s="2858"/>
      <c r="OS40" s="2858"/>
      <c r="OT40" s="2858"/>
      <c r="OU40" s="2858"/>
      <c r="OV40" s="2858"/>
      <c r="OW40" s="2858"/>
      <c r="OX40" s="2858"/>
      <c r="OY40" s="2858"/>
      <c r="OZ40" s="2858"/>
      <c r="PA40" s="2858"/>
      <c r="PB40" s="2858"/>
      <c r="PC40" s="2858"/>
      <c r="PD40" s="2858"/>
      <c r="PE40" s="2858"/>
      <c r="PF40" s="2858"/>
      <c r="PG40" s="2858"/>
      <c r="PH40" s="2858"/>
      <c r="PI40" s="2858"/>
      <c r="PJ40" s="2858"/>
      <c r="PK40" s="2858"/>
      <c r="PL40" s="2858"/>
      <c r="PM40" s="2858"/>
      <c r="PN40" s="2858"/>
      <c r="PO40" s="2858"/>
      <c r="PP40" s="2858"/>
      <c r="PQ40" s="2858"/>
      <c r="PR40" s="2858"/>
      <c r="PS40" s="2858"/>
      <c r="PT40" s="2858"/>
      <c r="PU40" s="2858"/>
      <c r="PV40" s="2858"/>
      <c r="PW40" s="2858"/>
      <c r="PX40" s="2858"/>
      <c r="PY40" s="2858"/>
      <c r="PZ40" s="2858"/>
      <c r="QA40" s="2858"/>
      <c r="QB40" s="2858"/>
      <c r="QC40" s="2858"/>
      <c r="QD40" s="2858"/>
      <c r="QE40" s="2858"/>
      <c r="QF40" s="2858"/>
      <c r="QG40" s="2858"/>
      <c r="QH40" s="2858"/>
      <c r="QI40" s="2858"/>
      <c r="QJ40" s="2858"/>
      <c r="QK40" s="2858"/>
      <c r="QL40" s="2858"/>
      <c r="QM40" s="2858"/>
      <c r="QN40" s="2858"/>
      <c r="QO40" s="2858"/>
      <c r="QP40" s="2858"/>
      <c r="QQ40" s="2858"/>
      <c r="QR40" s="2858"/>
      <c r="QS40" s="2858"/>
      <c r="QT40" s="2858"/>
      <c r="QU40" s="2858"/>
      <c r="QV40" s="2858"/>
      <c r="QW40" s="2858"/>
      <c r="QX40" s="2858"/>
      <c r="QY40" s="2858"/>
      <c r="QZ40" s="2858"/>
      <c r="RA40" s="2858"/>
      <c r="RB40" s="2858"/>
      <c r="RC40" s="2858"/>
      <c r="RD40" s="2858"/>
      <c r="RE40" s="2858"/>
      <c r="RF40" s="2858"/>
      <c r="RG40" s="2858"/>
      <c r="RH40" s="2858"/>
      <c r="RI40" s="2858"/>
      <c r="RJ40" s="2858"/>
      <c r="RK40" s="2858"/>
      <c r="RL40" s="2858"/>
      <c r="RM40" s="2858"/>
      <c r="RN40" s="2858"/>
      <c r="RO40" s="2858"/>
      <c r="RP40" s="2858"/>
      <c r="RQ40" s="2858"/>
      <c r="RR40" s="2858"/>
      <c r="RS40" s="2858"/>
      <c r="RT40" s="2858"/>
      <c r="RU40" s="2858"/>
      <c r="RV40" s="2858"/>
      <c r="RW40" s="2858"/>
      <c r="RX40" s="2858"/>
      <c r="RY40" s="2858"/>
      <c r="RZ40" s="2858"/>
      <c r="SA40" s="2858"/>
      <c r="SB40" s="2858"/>
      <c r="SC40" s="2858"/>
      <c r="SD40" s="2858"/>
      <c r="SE40" s="2858"/>
      <c r="SF40" s="2858"/>
      <c r="SG40" s="2858"/>
      <c r="SH40" s="2858"/>
      <c r="SI40" s="2858"/>
      <c r="SJ40" s="2858"/>
      <c r="SK40" s="2858"/>
      <c r="SL40" s="2858"/>
      <c r="SM40" s="2858"/>
      <c r="SN40" s="2858"/>
      <c r="SO40" s="2858"/>
      <c r="SP40" s="2858"/>
      <c r="SQ40" s="2858"/>
      <c r="SR40" s="2858"/>
      <c r="SS40" s="2858"/>
      <c r="ST40" s="2858"/>
      <c r="SU40" s="2858"/>
      <c r="SV40" s="2858"/>
      <c r="SW40" s="2858"/>
      <c r="SX40" s="2858"/>
      <c r="SY40" s="2858"/>
      <c r="SZ40" s="2858"/>
      <c r="TA40" s="2858"/>
      <c r="TB40" s="2858"/>
      <c r="TC40" s="2858"/>
      <c r="TD40" s="2858"/>
      <c r="TE40" s="2858"/>
      <c r="TF40" s="2858"/>
      <c r="TG40" s="2858"/>
      <c r="TH40" s="2858"/>
      <c r="TI40" s="2858"/>
      <c r="TJ40" s="2858"/>
      <c r="TK40" s="2858"/>
      <c r="TL40" s="2858"/>
      <c r="TM40" s="2858"/>
      <c r="TN40" s="2858"/>
      <c r="TO40" s="2858"/>
      <c r="TP40" s="2858"/>
      <c r="TQ40" s="2858"/>
      <c r="TR40" s="2858"/>
      <c r="TS40" s="2858"/>
      <c r="TT40" s="2858"/>
      <c r="TU40" s="3937"/>
      <c r="TV40" s="3937"/>
      <c r="TW40" s="3937"/>
      <c r="TX40" s="3937"/>
      <c r="TY40" s="3937"/>
      <c r="TZ40" s="3937"/>
      <c r="UA40" s="3937"/>
      <c r="UB40" s="3937"/>
      <c r="UC40" s="3937"/>
      <c r="UD40" s="3937"/>
      <c r="UE40" s="3937"/>
      <c r="UF40" s="3937"/>
      <c r="UG40" s="3937"/>
      <c r="UH40" s="3937"/>
      <c r="UI40" s="3937"/>
      <c r="UJ40" s="3937"/>
      <c r="UK40" s="3937"/>
      <c r="UL40" s="3937"/>
      <c r="UM40" s="3937"/>
      <c r="UN40" s="3937"/>
      <c r="UO40" s="3937"/>
      <c r="UP40" s="2858"/>
      <c r="UQ40" s="2858"/>
      <c r="UR40" s="2858"/>
      <c r="US40" s="2858"/>
      <c r="UT40" s="2858"/>
      <c r="UU40" s="2858"/>
      <c r="UV40" s="2858"/>
      <c r="UW40" s="2858"/>
      <c r="UX40" s="2858"/>
      <c r="UY40" s="2858"/>
      <c r="UZ40" s="2858"/>
      <c r="VA40" s="2858"/>
      <c r="VB40" s="2858"/>
      <c r="VC40" s="2858"/>
      <c r="VD40" s="2858"/>
      <c r="VE40" s="2858"/>
      <c r="VF40" s="2858"/>
      <c r="VG40" s="2858"/>
      <c r="VH40" s="2858"/>
      <c r="VI40" s="2858"/>
      <c r="VJ40" s="2858"/>
      <c r="VK40" s="2858"/>
      <c r="VL40" s="2858"/>
      <c r="VM40" s="2858"/>
      <c r="VN40" s="2858"/>
      <c r="VO40" s="2858"/>
      <c r="VP40" s="2858"/>
      <c r="VQ40" s="2858"/>
      <c r="VR40" s="2858"/>
      <c r="VS40" s="2858"/>
      <c r="VT40" s="2858"/>
      <c r="VU40" s="2858"/>
      <c r="VV40" s="2858"/>
      <c r="VW40" s="2858"/>
      <c r="VX40" s="2858"/>
      <c r="VY40" s="2858"/>
      <c r="VZ40" s="2858"/>
      <c r="WA40" s="2858"/>
      <c r="WB40" s="2858"/>
      <c r="WC40" s="2858"/>
      <c r="WD40" s="2858"/>
      <c r="WE40" s="2858"/>
      <c r="WF40" s="2858"/>
      <c r="WG40" s="2858"/>
      <c r="WH40" s="2858"/>
      <c r="WI40" s="2858"/>
      <c r="WJ40" s="2858"/>
      <c r="WK40" s="2858"/>
      <c r="WL40" s="2858"/>
      <c r="WM40" s="2858"/>
      <c r="WN40" s="2858"/>
      <c r="WO40" s="2858"/>
      <c r="WP40" s="2858"/>
      <c r="WQ40" s="2858"/>
      <c r="WR40" s="2858"/>
      <c r="WS40" s="2858"/>
      <c r="WT40" s="2858"/>
      <c r="WU40" s="2858"/>
      <c r="WV40" s="2858"/>
      <c r="WW40" s="2858"/>
      <c r="WX40" s="2858"/>
      <c r="WY40" s="2858"/>
      <c r="WZ40" s="2858"/>
      <c r="XA40" s="2858"/>
      <c r="XB40" s="2858"/>
      <c r="XC40" s="2858"/>
      <c r="XD40" s="2858"/>
      <c r="XE40" s="2858"/>
      <c r="XF40" s="2858"/>
      <c r="XG40" s="2858"/>
      <c r="XH40" s="2858"/>
      <c r="XI40" s="2858"/>
      <c r="XJ40" s="2858"/>
      <c r="XK40" s="2858"/>
      <c r="XL40" s="2858"/>
      <c r="XM40" s="2858"/>
      <c r="XN40" s="2858"/>
      <c r="XO40" s="2858"/>
      <c r="XP40" s="2858"/>
      <c r="XQ40" s="2858"/>
      <c r="XR40" s="2858"/>
      <c r="XS40" s="2858"/>
      <c r="XT40" s="2858"/>
      <c r="XU40" s="2858"/>
      <c r="XV40" s="2858"/>
      <c r="XW40" s="2858"/>
      <c r="XX40" s="2858"/>
      <c r="XY40" s="2858"/>
      <c r="XZ40" s="2858"/>
      <c r="YA40" s="2858"/>
      <c r="YB40" s="2858"/>
      <c r="YC40" s="2858"/>
      <c r="YD40" s="2858"/>
      <c r="YE40" s="2858"/>
      <c r="YF40" s="2858"/>
      <c r="YG40" s="2858"/>
      <c r="YH40" s="2858"/>
      <c r="YI40" s="2858"/>
      <c r="YJ40" s="2858"/>
      <c r="YK40" s="2858"/>
      <c r="YL40" s="2858"/>
      <c r="YM40" s="2858"/>
      <c r="YN40" s="2858"/>
      <c r="YO40" s="2858"/>
      <c r="YP40" s="2858"/>
      <c r="YQ40" s="2858"/>
      <c r="YR40" s="2858"/>
      <c r="YS40" s="2858"/>
      <c r="YT40" s="2858"/>
      <c r="YU40" s="2858"/>
      <c r="YV40" s="2858"/>
      <c r="YW40" s="2858"/>
      <c r="YX40" s="2858"/>
      <c r="YY40" s="2858"/>
      <c r="YZ40" s="2858"/>
      <c r="ZA40" s="2858"/>
      <c r="ZB40" s="2858"/>
      <c r="ZC40" s="2858"/>
      <c r="ZD40" s="2858"/>
      <c r="ZE40" s="2858"/>
      <c r="ZF40" s="2858"/>
      <c r="ZG40" s="2858"/>
      <c r="ZH40" s="2858"/>
      <c r="ZI40" s="2858"/>
      <c r="ZJ40" s="2858"/>
      <c r="ZK40" s="2858"/>
      <c r="ZL40" s="2858"/>
      <c r="ZM40" s="2858"/>
      <c r="ZN40" s="2858"/>
      <c r="ZO40" s="2858"/>
      <c r="ZP40" s="2858"/>
      <c r="ZQ40" s="2858"/>
      <c r="ZR40" s="2858"/>
      <c r="ZS40" s="2858"/>
      <c r="ZT40" s="2858"/>
      <c r="ZU40" s="2858"/>
      <c r="ZV40" s="2858"/>
      <c r="ZW40" s="2858"/>
      <c r="ZX40" s="2858"/>
      <c r="ZY40" s="2858"/>
      <c r="ZZ40" s="2858"/>
      <c r="AAA40" s="2858"/>
      <c r="AAB40" s="2858"/>
      <c r="AAC40" s="2858"/>
      <c r="AAD40" s="2858"/>
      <c r="AAE40" s="2858"/>
      <c r="AAF40" s="2858"/>
      <c r="AAG40" s="2858"/>
      <c r="AAH40" s="2858"/>
      <c r="AAI40" s="2858"/>
      <c r="AAJ40" s="2858"/>
      <c r="AAK40" s="2858"/>
      <c r="AAL40" s="2858"/>
      <c r="AAM40" s="2858"/>
      <c r="AAN40" s="2858"/>
      <c r="AAO40" s="2858"/>
      <c r="AAP40" s="2858"/>
      <c r="AAQ40" s="2858"/>
      <c r="AAR40" s="2858"/>
      <c r="AAS40" s="2858"/>
      <c r="AAT40" s="2858"/>
      <c r="AAU40" s="2858"/>
      <c r="AAV40" s="2858"/>
      <c r="AAW40" s="2858"/>
      <c r="AAX40" s="2858"/>
      <c r="AAY40" s="2858"/>
      <c r="AAZ40" s="2858"/>
      <c r="ABA40" s="2858"/>
      <c r="ABB40" s="2858"/>
      <c r="ABC40" s="2858"/>
      <c r="ABD40" s="2858"/>
      <c r="ABE40" s="2858"/>
      <c r="ABF40" s="2858"/>
      <c r="ABG40" s="2858"/>
      <c r="ABH40" s="2858"/>
      <c r="ABI40" s="2858"/>
      <c r="ABJ40" s="2858"/>
      <c r="ABK40" s="2858"/>
      <c r="ABL40" s="2858"/>
      <c r="ABM40" s="2858"/>
      <c r="ABN40" s="2858"/>
      <c r="ABO40" s="2858"/>
      <c r="ABP40" s="2858"/>
      <c r="ABQ40" s="2858"/>
      <c r="ABR40" s="2858"/>
      <c r="ABS40" s="2858"/>
      <c r="ABT40" s="2858"/>
      <c r="ABU40" s="2858"/>
      <c r="ABV40" s="2858"/>
      <c r="ABW40" s="2858"/>
      <c r="ABX40" s="2858"/>
      <c r="ABY40" s="2858"/>
      <c r="ABZ40" s="2858"/>
      <c r="ACA40" s="2858"/>
      <c r="ACB40" s="2858"/>
      <c r="ACC40" s="2858"/>
      <c r="ACD40" s="2858"/>
      <c r="ACE40" s="2858"/>
      <c r="ACF40" s="2858"/>
      <c r="ACG40" s="2858"/>
      <c r="ACH40" s="2858"/>
      <c r="ACI40" s="2858"/>
      <c r="ACJ40" s="2858"/>
      <c r="ACK40" s="2858"/>
      <c r="ACL40" s="2858"/>
      <c r="ACM40" s="2858"/>
      <c r="ACN40" s="2858"/>
      <c r="ACO40" s="2858"/>
      <c r="ACP40" s="2858"/>
      <c r="ACQ40" s="2858"/>
      <c r="ACR40" s="2858"/>
      <c r="ACS40" s="2858"/>
      <c r="ACT40" s="2858"/>
      <c r="ACU40" s="2858"/>
      <c r="ACV40" s="2858"/>
      <c r="ACW40" s="2858"/>
      <c r="ACX40" s="2858"/>
      <c r="ACY40" s="2858"/>
      <c r="ACZ40" s="2858"/>
      <c r="ADA40" s="2858"/>
      <c r="ADB40" s="2858"/>
      <c r="ADC40" s="2858"/>
      <c r="ADD40" s="2858"/>
      <c r="ADE40" s="2858"/>
      <c r="ADF40" s="2858"/>
      <c r="ADG40" s="2858"/>
      <c r="ADH40" s="2858"/>
      <c r="ADI40" s="2858"/>
      <c r="ADJ40" s="2858"/>
      <c r="ADK40" s="2858"/>
      <c r="ADL40" s="2858"/>
      <c r="ADM40" s="2858"/>
      <c r="ADN40" s="2858"/>
      <c r="ADO40" s="2858"/>
      <c r="ADP40" s="2858"/>
      <c r="ADQ40" s="2858"/>
      <c r="ADR40" s="2858"/>
      <c r="ADS40" s="2858"/>
      <c r="ADT40" s="2858"/>
      <c r="ADU40" s="2858"/>
      <c r="ADV40" s="2858"/>
      <c r="ADW40" s="2858"/>
      <c r="ADX40" s="2858"/>
      <c r="ADY40" s="2858"/>
      <c r="ADZ40" s="2858"/>
      <c r="AEA40" s="2858"/>
      <c r="AEB40" s="2858"/>
      <c r="AEC40" s="2858"/>
      <c r="AED40" s="2858"/>
      <c r="AEE40" s="2858"/>
      <c r="AEF40" s="2858"/>
      <c r="AEG40" s="2858"/>
      <c r="AEH40" s="2858"/>
      <c r="AEI40" s="2858"/>
      <c r="AEJ40" s="2858"/>
      <c r="AEK40" s="2858"/>
      <c r="AEL40" s="2858"/>
      <c r="AEM40" s="2858"/>
      <c r="AEN40" s="2858"/>
      <c r="AEO40" s="2858"/>
      <c r="AEP40" s="2858"/>
      <c r="AEQ40" s="2858"/>
      <c r="AER40" s="2858"/>
      <c r="AES40" s="2858"/>
      <c r="AET40" s="2858"/>
      <c r="AEU40" s="2858"/>
      <c r="AEV40" s="2858"/>
      <c r="AEW40" s="2858"/>
      <c r="AEX40" s="2858"/>
      <c r="AEY40" s="2858"/>
      <c r="AEZ40" s="2858"/>
      <c r="AFA40" s="2858"/>
      <c r="AFB40" s="2858"/>
      <c r="AFC40" s="2858"/>
      <c r="AFD40" s="2858"/>
      <c r="AFE40" s="2858"/>
      <c r="AFF40" s="2858"/>
      <c r="AFG40" s="2858"/>
      <c r="AFH40" s="2858"/>
      <c r="AFI40" s="2858"/>
      <c r="AFJ40" s="2858"/>
      <c r="AFK40" s="2858"/>
      <c r="AFL40" s="2858"/>
      <c r="AFM40" s="2858"/>
      <c r="AFN40" s="2858"/>
      <c r="AFO40" s="2858"/>
      <c r="AFP40" s="2858"/>
      <c r="AFQ40" s="2858"/>
      <c r="AFR40" s="2858"/>
      <c r="AFS40" s="2858"/>
      <c r="AFT40" s="2858"/>
      <c r="AFU40" s="2858"/>
      <c r="AFV40" s="2858"/>
      <c r="AFW40" s="2858"/>
      <c r="AFX40" s="2858"/>
      <c r="AFY40" s="2858"/>
      <c r="AFZ40" s="2858"/>
      <c r="AGA40" s="2858"/>
      <c r="AGB40" s="2858"/>
      <c r="AGC40" s="2858"/>
      <c r="AGD40" s="2858"/>
      <c r="AGE40" s="2858"/>
      <c r="AGF40" s="2858"/>
      <c r="AGG40" s="2858"/>
      <c r="AGH40" s="2858"/>
      <c r="AGI40" s="2858"/>
      <c r="AGJ40" s="2858"/>
      <c r="AGK40" s="2858"/>
      <c r="AGL40" s="2858"/>
      <c r="AGM40" s="2858"/>
      <c r="AGN40" s="2858"/>
      <c r="AGO40" s="2858"/>
      <c r="AGP40" s="2858"/>
      <c r="AGQ40" s="2858"/>
      <c r="AGR40" s="2858"/>
      <c r="AGS40" s="2858"/>
      <c r="AGT40" s="2858"/>
      <c r="AGU40" s="2858"/>
      <c r="AGV40" s="2858"/>
      <c r="AGW40" s="2858"/>
      <c r="AGX40" s="2858"/>
      <c r="AGY40" s="2858"/>
      <c r="AGZ40" s="2858"/>
      <c r="AHA40" s="2858"/>
      <c r="AHB40" s="2858"/>
      <c r="AHC40" s="2858"/>
      <c r="AHD40" s="2858"/>
      <c r="AHE40" s="2858"/>
      <c r="AHF40" s="2858"/>
      <c r="AHG40" s="2858"/>
      <c r="AHH40" s="2858"/>
      <c r="AHI40" s="2858"/>
      <c r="AHJ40" s="2858"/>
      <c r="AHK40" s="2858"/>
      <c r="AHL40" s="2858"/>
      <c r="AHM40" s="2858"/>
      <c r="AHN40" s="2858"/>
      <c r="AHO40" s="2858"/>
      <c r="AHP40" s="2858"/>
      <c r="AHQ40" s="2858"/>
      <c r="AHR40" s="2858"/>
      <c r="AHS40" s="2858"/>
      <c r="AHT40" s="2858"/>
      <c r="AHU40" s="2858"/>
      <c r="AHV40" s="2858"/>
      <c r="AHW40" s="2858"/>
      <c r="AHX40" s="2858"/>
      <c r="AHY40" s="2858"/>
      <c r="AHZ40" s="2858"/>
      <c r="AIA40" s="2858"/>
      <c r="AIB40" s="2858"/>
      <c r="AIC40" s="2858"/>
      <c r="AID40" s="2858"/>
      <c r="AIE40" s="2858"/>
      <c r="AIF40" s="2858"/>
      <c r="AIG40" s="2858"/>
      <c r="AIH40" s="2858"/>
      <c r="AII40" s="2858"/>
      <c r="AIJ40" s="2858"/>
      <c r="AIK40" s="2858"/>
      <c r="AIL40" s="2858"/>
      <c r="AIM40" s="2858"/>
      <c r="AIN40" s="2858"/>
      <c r="AIO40" s="2858"/>
      <c r="AIP40" s="2858"/>
      <c r="AIQ40" s="2858"/>
      <c r="AIR40" s="2858"/>
      <c r="AIS40" s="2858"/>
      <c r="AIT40" s="2858"/>
      <c r="AIU40" s="2858"/>
      <c r="AIV40" s="2858"/>
      <c r="AIW40" s="2858"/>
      <c r="AIX40" s="2858"/>
      <c r="AIY40" s="2858"/>
      <c r="AIZ40" s="2858"/>
      <c r="AJA40" s="2858"/>
      <c r="AJB40" s="2858"/>
      <c r="AJC40" s="2858"/>
      <c r="AJD40" s="2858"/>
      <c r="AJE40" s="2858"/>
      <c r="AJF40" s="2858"/>
      <c r="AJG40" s="2858"/>
      <c r="AJH40" s="2858"/>
      <c r="AJI40" s="2858"/>
      <c r="AJJ40" s="2858"/>
      <c r="AJK40" s="2858"/>
      <c r="AJL40" s="2858"/>
      <c r="AJM40" s="2858"/>
      <c r="AJN40" s="2858"/>
      <c r="AJO40" s="2858"/>
      <c r="AJP40" s="2858"/>
      <c r="AJQ40" s="2858"/>
      <c r="AJR40" s="2858"/>
      <c r="AJS40" s="2858"/>
      <c r="AJT40" s="2858"/>
      <c r="AJU40" s="2858"/>
      <c r="AJV40" s="2858"/>
      <c r="AJW40" s="2858"/>
      <c r="AJX40" s="2858"/>
      <c r="AJY40" s="2858"/>
      <c r="AJZ40" s="2858"/>
      <c r="AKA40" s="2858"/>
      <c r="AKB40" s="2858"/>
      <c r="AKC40" s="2858"/>
      <c r="AKD40" s="2858"/>
      <c r="AKE40" s="2858"/>
      <c r="AKF40" s="2858"/>
      <c r="AKG40" s="2858"/>
      <c r="AKH40" s="2858"/>
      <c r="AKI40" s="2858"/>
      <c r="AKJ40" s="2858"/>
      <c r="AKK40" s="2858"/>
      <c r="AKL40" s="2858"/>
      <c r="AKM40" s="2858"/>
      <c r="AKN40" s="2858"/>
      <c r="AKO40" s="2858"/>
      <c r="AKP40" s="2858"/>
      <c r="AKQ40" s="2858"/>
      <c r="AKR40" s="2858"/>
      <c r="AKS40" s="2858"/>
      <c r="AKT40" s="2858"/>
      <c r="AKU40" s="2858"/>
      <c r="AKV40" s="2858"/>
      <c r="AKW40" s="2858"/>
      <c r="AKX40" s="2858"/>
      <c r="AKY40" s="2858"/>
      <c r="AKZ40" s="2858"/>
      <c r="ALA40" s="2858"/>
      <c r="ALB40" s="2858"/>
      <c r="ALC40" s="2858"/>
      <c r="ALD40" s="2858"/>
      <c r="ALE40" s="2858"/>
      <c r="ALF40" s="2858"/>
      <c r="ALG40" s="2858"/>
      <c r="ALH40" s="2858"/>
      <c r="ALI40" s="2858"/>
      <c r="ALJ40" s="2858"/>
      <c r="ALK40" s="2858"/>
      <c r="ALL40" s="2858"/>
      <c r="ALM40" s="2858"/>
      <c r="ALN40" s="2858"/>
      <c r="ALO40" s="2858"/>
      <c r="ALP40" s="2858"/>
      <c r="ALQ40" s="2858"/>
      <c r="ALR40" s="2858"/>
      <c r="ALS40" s="2858"/>
      <c r="ALT40" s="2858"/>
      <c r="ALU40" s="2858"/>
      <c r="ALV40" s="2858"/>
      <c r="ALW40" s="2858"/>
      <c r="ALX40" s="2858"/>
      <c r="ALY40" s="2858"/>
      <c r="ALZ40" s="2858"/>
      <c r="AMA40" s="2858"/>
      <c r="AMB40" s="2858"/>
      <c r="AMC40" s="2858"/>
      <c r="AMD40" s="2858"/>
      <c r="AME40" s="2858"/>
      <c r="AMF40" s="2858"/>
      <c r="AMG40" s="2858"/>
      <c r="AMH40" s="2858"/>
      <c r="AMI40" s="2858"/>
      <c r="AMJ40" s="2858"/>
      <c r="AMK40" s="2858"/>
      <c r="AML40" s="2858"/>
      <c r="AMM40" s="2858"/>
      <c r="AMN40" s="2858"/>
      <c r="AMO40" s="2858"/>
      <c r="AMP40" s="2858"/>
      <c r="AMQ40" s="2858"/>
      <c r="AMR40" s="2858"/>
      <c r="AMS40" s="2858"/>
      <c r="AMT40" s="2858"/>
      <c r="AMU40" s="2858"/>
      <c r="AMV40" s="2858"/>
      <c r="AMW40" s="2858"/>
      <c r="AMX40" s="2858"/>
      <c r="AMY40" s="2858"/>
      <c r="AMZ40" s="2858"/>
      <c r="ANA40" s="2858"/>
      <c r="ANB40" s="2858"/>
      <c r="ANC40" s="2858"/>
      <c r="AND40" s="2858"/>
      <c r="ANE40" s="2858"/>
      <c r="ANF40" s="2858"/>
      <c r="ANG40" s="2858"/>
      <c r="ANH40" s="2858"/>
      <c r="ANI40" s="2858"/>
      <c r="ANJ40" s="2858"/>
      <c r="ANK40" s="2858"/>
      <c r="ANL40" s="2858"/>
      <c r="ANM40" s="2858"/>
      <c r="ANN40" s="2858"/>
      <c r="ANO40" s="2858"/>
      <c r="ANP40" s="2858"/>
      <c r="ANQ40" s="2858"/>
      <c r="ANR40" s="2858"/>
      <c r="ANS40" s="2858"/>
      <c r="ANT40" s="2858"/>
      <c r="ANU40" s="2858"/>
      <c r="ANV40" s="2858"/>
      <c r="ANW40" s="2858"/>
      <c r="ANX40" s="2858"/>
      <c r="ANY40" s="2858"/>
      <c r="ANZ40" s="2858"/>
      <c r="AOA40" s="2858"/>
      <c r="AOB40" s="2858"/>
      <c r="AOC40" s="2858"/>
      <c r="AOD40" s="2858"/>
      <c r="AOE40" s="2858"/>
      <c r="AOF40" s="2858"/>
      <c r="AOG40" s="2858"/>
      <c r="AOH40" s="2858"/>
      <c r="AOI40" s="2858"/>
      <c r="AOJ40" s="2858"/>
      <c r="AOK40" s="2858"/>
      <c r="AOL40" s="2858"/>
      <c r="AOM40" s="2858"/>
      <c r="AON40" s="2858"/>
      <c r="AOO40" s="2858"/>
      <c r="AOP40" s="2858"/>
      <c r="AOQ40" s="2858"/>
      <c r="AOR40" s="2858"/>
      <c r="AOS40" s="2858"/>
      <c r="AOT40" s="2858"/>
      <c r="AOU40" s="2858"/>
      <c r="AOV40" s="2858"/>
      <c r="AOW40" s="2858"/>
      <c r="AOX40" s="2858"/>
      <c r="AOY40" s="2858"/>
      <c r="AOZ40" s="2858"/>
      <c r="APA40" s="2858"/>
      <c r="APB40" s="2858"/>
      <c r="APC40" s="2858"/>
      <c r="APD40" s="2858"/>
      <c r="APE40" s="2858"/>
      <c r="APF40" s="2858"/>
      <c r="APG40" s="2858"/>
      <c r="APH40" s="2858"/>
      <c r="API40" s="2858"/>
      <c r="APJ40" s="2858"/>
      <c r="APK40" s="2858"/>
      <c r="APL40" s="2858"/>
      <c r="APM40" s="2858"/>
      <c r="APN40" s="2858"/>
      <c r="APO40" s="2858"/>
      <c r="APP40" s="2858"/>
      <c r="APQ40" s="2858"/>
      <c r="APR40" s="2858"/>
      <c r="APS40" s="2858"/>
      <c r="APT40" s="2858"/>
      <c r="APU40" s="2858"/>
      <c r="APV40" s="2858"/>
      <c r="APW40" s="2858"/>
      <c r="APX40" s="2858"/>
      <c r="APY40" s="2858"/>
      <c r="APZ40" s="2858"/>
      <c r="AQA40" s="2858"/>
      <c r="AQB40" s="2858"/>
      <c r="AQC40" s="2858"/>
      <c r="AQD40" s="2858"/>
      <c r="AQE40" s="2858"/>
      <c r="AQF40" s="2858"/>
      <c r="AQG40" s="2858"/>
      <c r="AQH40" s="2858"/>
      <c r="AQI40" s="2858"/>
      <c r="AQJ40" s="2858"/>
      <c r="AQK40" s="2858"/>
      <c r="AQL40" s="2858"/>
      <c r="AQM40" s="2858"/>
      <c r="AQN40" s="2858"/>
      <c r="AQO40" s="2858"/>
      <c r="AQP40" s="2858"/>
      <c r="AQQ40" s="2858"/>
      <c r="AQR40" s="2858"/>
      <c r="AQS40" s="2858"/>
      <c r="AQT40" s="2858"/>
      <c r="AQU40" s="2858"/>
      <c r="AQV40" s="2858"/>
      <c r="AQW40" s="2858"/>
      <c r="AQX40" s="2858"/>
      <c r="AQY40" s="2858"/>
      <c r="AQZ40" s="2858"/>
      <c r="ARA40" s="2858"/>
      <c r="ARB40" s="2858"/>
      <c r="ARC40" s="2858"/>
      <c r="ARD40" s="2858"/>
      <c r="ARE40" s="2858"/>
      <c r="ARF40" s="2858"/>
      <c r="ARG40" s="2858"/>
      <c r="ARH40" s="2858"/>
      <c r="ARI40" s="2858"/>
      <c r="ARJ40" s="2858"/>
      <c r="ARK40" s="2858"/>
      <c r="ARL40" s="2858"/>
      <c r="ARM40" s="2858"/>
      <c r="ARN40" s="2858"/>
      <c r="ARO40" s="2858"/>
      <c r="ARP40" s="2858"/>
      <c r="ARQ40" s="2858"/>
      <c r="ARR40" s="2858"/>
      <c r="ARS40" s="2858"/>
      <c r="ART40" s="2858"/>
      <c r="ARU40" s="2858"/>
      <c r="ARV40" s="2858"/>
      <c r="ARW40" s="2858"/>
      <c r="ARX40" s="2858"/>
      <c r="ARY40" s="2858"/>
      <c r="ARZ40" s="2858"/>
      <c r="ASA40" s="2858"/>
      <c r="ASB40" s="2858"/>
      <c r="ASC40" s="2858"/>
      <c r="ASD40" s="2858"/>
      <c r="ASE40" s="2858"/>
      <c r="ASF40" s="2858"/>
      <c r="ASG40" s="2858"/>
      <c r="ASH40" s="2858"/>
      <c r="ASI40" s="2858"/>
      <c r="ASJ40" s="2858"/>
      <c r="ASK40" s="2858"/>
      <c r="ASL40" s="2858"/>
      <c r="ASM40" s="2858"/>
      <c r="ASN40" s="2858"/>
      <c r="ASO40" s="2858"/>
      <c r="ASP40" s="2858"/>
      <c r="ASQ40" s="2858"/>
      <c r="ASR40" s="2858"/>
      <c r="ASS40" s="2858"/>
      <c r="AST40" s="2858"/>
      <c r="ASU40" s="2858"/>
      <c r="ASV40" s="2858"/>
      <c r="ASW40" s="2858"/>
      <c r="ASX40" s="2858"/>
      <c r="ASY40" s="2858"/>
      <c r="ASZ40" s="2858"/>
      <c r="ATA40" s="2858"/>
      <c r="ATB40" s="2858"/>
      <c r="ATC40" s="2858"/>
      <c r="ATD40" s="2858"/>
      <c r="ATE40" s="2858"/>
      <c r="ATF40" s="2858"/>
      <c r="ATG40" s="2858"/>
      <c r="ATH40" s="2858"/>
      <c r="ATI40" s="2858"/>
      <c r="ATJ40" s="2858"/>
      <c r="ATK40" s="2858"/>
      <c r="ATL40" s="2858"/>
      <c r="ATM40" s="2858"/>
      <c r="ATN40" s="2858"/>
      <c r="ATO40" s="2858"/>
      <c r="ATP40" s="2858"/>
      <c r="ATQ40" s="2858"/>
      <c r="ATR40" s="2858"/>
      <c r="ATS40" s="2858"/>
      <c r="ATT40" s="2858"/>
      <c r="ATU40" s="2858"/>
      <c r="ATV40" s="2858"/>
      <c r="ATW40" s="2858"/>
      <c r="ATX40" s="2858"/>
      <c r="ATY40" s="2858"/>
      <c r="ATZ40" s="2858"/>
      <c r="AUA40" s="2858"/>
      <c r="AUB40" s="2858"/>
      <c r="AUC40" s="2858"/>
      <c r="AUD40" s="2858"/>
      <c r="AUE40" s="2858"/>
      <c r="AUF40" s="2858"/>
      <c r="AUG40" s="2858"/>
      <c r="AUH40" s="2858"/>
      <c r="AUI40" s="2858"/>
      <c r="AUJ40" s="2858"/>
      <c r="AUK40" s="2858"/>
      <c r="AUL40" s="2858"/>
      <c r="AUM40" s="2858"/>
      <c r="AUN40" s="2858"/>
      <c r="AUO40" s="2858"/>
      <c r="AUP40" s="2858"/>
      <c r="AUQ40" s="2858"/>
      <c r="AUR40" s="2858"/>
      <c r="AUS40" s="2858"/>
      <c r="AUT40" s="2858"/>
      <c r="AUU40" s="2858"/>
      <c r="AUV40" s="2858"/>
      <c r="AUW40" s="2858"/>
      <c r="AUX40" s="2858"/>
      <c r="AUY40" s="2858"/>
      <c r="AUZ40" s="2858"/>
      <c r="AVA40" s="2858"/>
      <c r="AVB40" s="2858"/>
      <c r="AVC40" s="2858"/>
      <c r="AVD40" s="2858"/>
      <c r="AVE40" s="2858"/>
      <c r="AVF40" s="2858"/>
      <c r="AVG40" s="2858"/>
      <c r="AVH40" s="2858"/>
      <c r="AVI40" s="2858"/>
      <c r="AVJ40" s="2858"/>
      <c r="AVK40" s="2858"/>
      <c r="AVL40" s="2858"/>
      <c r="AVM40" s="2858"/>
      <c r="AVN40" s="2858"/>
      <c r="AVO40" s="2858"/>
      <c r="AVP40" s="2858"/>
      <c r="AVQ40" s="2858"/>
      <c r="AVR40" s="2858"/>
      <c r="AVS40" s="2858"/>
      <c r="AVT40" s="2858"/>
      <c r="AVU40" s="2858"/>
      <c r="AVV40" s="2858"/>
      <c r="AVW40" s="2858"/>
      <c r="AVX40" s="2858"/>
      <c r="AVY40" s="2858"/>
      <c r="AVZ40" s="2858"/>
      <c r="AWA40" s="2858"/>
      <c r="AWB40" s="2858"/>
      <c r="AWC40" s="2858"/>
      <c r="AWD40" s="2858"/>
      <c r="AWE40" s="2858"/>
      <c r="AWF40" s="2858"/>
      <c r="AWG40" s="2858"/>
      <c r="AWH40" s="2858"/>
      <c r="AWI40" s="2858"/>
      <c r="AWJ40" s="2858"/>
      <c r="AWK40" s="2858"/>
      <c r="AWL40" s="2858"/>
      <c r="AWM40" s="2858"/>
      <c r="AWN40" s="2858"/>
      <c r="AWO40" s="2858"/>
      <c r="AWP40" s="2858"/>
      <c r="AWQ40" s="2858"/>
      <c r="AWR40" s="2858"/>
      <c r="AWS40" s="2858"/>
      <c r="AWT40" s="2858"/>
      <c r="AWU40" s="2858"/>
      <c r="AWV40" s="2858"/>
      <c r="AWW40" s="2858"/>
      <c r="AWX40" s="2858"/>
      <c r="AWY40" s="2858"/>
      <c r="AWZ40" s="2858"/>
      <c r="AXA40" s="2858"/>
      <c r="AXB40" s="2858"/>
      <c r="AXC40" s="2858"/>
      <c r="AXD40" s="2858"/>
      <c r="AXE40" s="2858"/>
      <c r="AXF40" s="2858"/>
      <c r="AXG40" s="2858"/>
      <c r="AXH40" s="2858"/>
      <c r="AXI40" s="2858"/>
      <c r="AXJ40" s="2858"/>
      <c r="AXK40" s="2858"/>
      <c r="AXL40" s="2858"/>
      <c r="AXM40" s="2858"/>
      <c r="AXN40" s="2858"/>
      <c r="AXO40" s="2858"/>
      <c r="AXP40" s="2858"/>
      <c r="AXQ40" s="2858"/>
      <c r="AXR40" s="2858"/>
      <c r="AXS40" s="2858"/>
      <c r="AXT40" s="2858"/>
      <c r="AXU40" s="2858"/>
      <c r="AXV40" s="2858"/>
      <c r="AXW40" s="2858"/>
      <c r="AXX40" s="2858"/>
      <c r="AXY40" s="2858"/>
      <c r="AXZ40" s="2858"/>
      <c r="AYA40" s="2858"/>
      <c r="AYB40" s="2858"/>
      <c r="AYC40" s="2858"/>
      <c r="AYD40" s="2858"/>
      <c r="AYE40" s="2858"/>
      <c r="AYF40" s="2858"/>
      <c r="AYG40" s="2858"/>
      <c r="AYH40" s="2858"/>
      <c r="AYI40" s="2858"/>
      <c r="AYJ40" s="2858"/>
      <c r="AYK40" s="2858"/>
      <c r="AYL40" s="2858"/>
      <c r="AYM40" s="2858"/>
      <c r="AYN40" s="2858"/>
      <c r="AYO40" s="2858"/>
      <c r="AYP40" s="2858"/>
      <c r="AYQ40" s="2858"/>
      <c r="AYR40" s="2858"/>
      <c r="AYS40" s="2858"/>
      <c r="AYT40" s="2858"/>
      <c r="AYU40" s="2858"/>
      <c r="AYV40" s="2858"/>
      <c r="AYW40" s="2858"/>
      <c r="AYX40" s="2858"/>
      <c r="AYY40" s="2858"/>
      <c r="AYZ40" s="2858"/>
      <c r="AZA40" s="2858"/>
      <c r="AZB40" s="2858"/>
      <c r="AZC40" s="2858"/>
      <c r="AZD40" s="2858"/>
      <c r="AZE40" s="2858"/>
      <c r="AZF40" s="2858"/>
      <c r="AZG40" s="2858"/>
      <c r="AZH40" s="2858"/>
      <c r="AZI40" s="2858"/>
      <c r="AZJ40" s="2858"/>
      <c r="AZK40" s="2858"/>
      <c r="AZL40" s="2858"/>
      <c r="AZM40" s="2858"/>
      <c r="AZN40" s="2858"/>
      <c r="AZO40" s="2858"/>
      <c r="AZP40" s="2858"/>
      <c r="AZQ40" s="2858"/>
      <c r="AZR40" s="2858"/>
      <c r="AZS40" s="2858"/>
      <c r="AZT40" s="2858"/>
      <c r="AZU40" s="2858"/>
      <c r="AZV40" s="2858"/>
      <c r="AZW40" s="2858"/>
      <c r="AZX40" s="2858"/>
      <c r="AZY40" s="2858"/>
      <c r="AZZ40" s="2858"/>
      <c r="BAA40" s="2858"/>
      <c r="BAB40" s="2858"/>
      <c r="BAC40" s="2858"/>
      <c r="BAD40" s="2858"/>
      <c r="BAE40" s="2858"/>
      <c r="BAF40" s="2858"/>
      <c r="BAG40" s="2858"/>
      <c r="BAH40" s="2858"/>
      <c r="BAI40" s="2858"/>
      <c r="BAJ40" s="2858"/>
      <c r="BAK40" s="2858"/>
      <c r="BAL40" s="2858"/>
      <c r="BAM40" s="2858"/>
      <c r="BAN40" s="2858"/>
      <c r="BAO40" s="2858"/>
      <c r="BAP40" s="2858"/>
      <c r="BAQ40" s="2858"/>
      <c r="BAR40" s="2858"/>
      <c r="BAS40" s="2858"/>
      <c r="BAT40" s="2858"/>
      <c r="BAU40" s="2858"/>
      <c r="BAV40" s="2858"/>
      <c r="BAW40" s="2858"/>
      <c r="BAX40" s="2858"/>
      <c r="BAY40" s="2858"/>
      <c r="BAZ40" s="2858"/>
      <c r="BBA40" s="2858"/>
      <c r="BBB40" s="2858"/>
      <c r="BBC40" s="2858"/>
      <c r="BBD40" s="2858"/>
      <c r="BBE40" s="2858"/>
      <c r="BBF40" s="2858"/>
      <c r="BBG40" s="2858"/>
      <c r="BBH40" s="2858"/>
      <c r="BBI40" s="2858"/>
      <c r="BBJ40" s="2858"/>
      <c r="BBK40" s="2858"/>
      <c r="BBL40" s="2858"/>
      <c r="BBM40" s="2858"/>
      <c r="BBN40" s="2858"/>
      <c r="BBO40" s="2858"/>
      <c r="BBP40" s="2858"/>
      <c r="BBQ40" s="2858"/>
      <c r="BBR40" s="2858"/>
      <c r="BBS40" s="2858"/>
      <c r="BBT40" s="2858"/>
      <c r="BBU40" s="2858"/>
      <c r="BBV40" s="2858"/>
      <c r="BBW40" s="2858"/>
      <c r="BBX40" s="2858"/>
      <c r="BBY40" s="2858"/>
      <c r="BBZ40" s="2858"/>
      <c r="BCA40" s="2858"/>
      <c r="BCB40" s="2858"/>
      <c r="BCC40" s="2858"/>
      <c r="BCD40" s="2858"/>
      <c r="BCE40" s="2858"/>
      <c r="BCF40" s="2858"/>
      <c r="BCG40" s="2858"/>
      <c r="BCH40" s="2858"/>
      <c r="BCI40" s="2858"/>
      <c r="BCJ40" s="2858"/>
      <c r="BCK40" s="2858"/>
      <c r="BCL40" s="2858"/>
      <c r="BCM40" s="2858"/>
      <c r="BCN40" s="2858"/>
      <c r="BCO40" s="2858"/>
      <c r="BCP40" s="2858"/>
      <c r="BCQ40" s="2858"/>
      <c r="BCR40" s="2858"/>
      <c r="BCS40" s="2858"/>
      <c r="BCT40" s="2858"/>
      <c r="BCU40" s="2858"/>
      <c r="BCV40" s="2858"/>
      <c r="BCW40" s="2858"/>
      <c r="BCX40" s="2858"/>
      <c r="BCY40" s="2858"/>
      <c r="BCZ40" s="2858"/>
      <c r="BDA40" s="2858"/>
      <c r="BDB40" s="2858"/>
      <c r="BDC40" s="2858"/>
      <c r="BDD40" s="2858"/>
      <c r="BDE40" s="2858"/>
      <c r="BDF40" s="2858"/>
      <c r="BDG40" s="2858"/>
      <c r="BDH40" s="2858"/>
      <c r="BDI40" s="2858"/>
      <c r="BDJ40" s="2858"/>
      <c r="BDK40" s="2858"/>
      <c r="BDL40" s="2858"/>
      <c r="BDM40" s="2858"/>
      <c r="BDN40" s="2858"/>
      <c r="BDO40" s="2858"/>
      <c r="BDP40" s="2858"/>
      <c r="BDQ40" s="2858"/>
      <c r="BDR40" s="2858"/>
      <c r="BDS40" s="2858"/>
      <c r="BDT40" s="2858"/>
      <c r="BDU40" s="2858"/>
      <c r="BDV40" s="2858"/>
      <c r="BDW40" s="2858"/>
      <c r="BDX40" s="2858"/>
      <c r="BDY40" s="2858"/>
      <c r="BDZ40" s="2858"/>
      <c r="BEA40" s="2858"/>
      <c r="BEB40" s="2858"/>
      <c r="BEC40" s="2858"/>
      <c r="BED40" s="2858"/>
      <c r="BEE40" s="2858"/>
      <c r="BEF40" s="2858"/>
      <c r="BEG40" s="2858"/>
      <c r="BEH40" s="2858"/>
      <c r="BEI40" s="2858"/>
      <c r="BEJ40" s="2858"/>
      <c r="BEK40" s="2858"/>
      <c r="BEL40" s="2858"/>
      <c r="BEM40" s="2858"/>
      <c r="BEN40" s="2858"/>
      <c r="BEO40" s="2858"/>
      <c r="BEP40" s="2858"/>
      <c r="BEQ40" s="2858"/>
      <c r="BER40" s="2858"/>
      <c r="BES40" s="2858"/>
      <c r="BET40" s="2858"/>
      <c r="BEU40" s="2858"/>
      <c r="BEV40" s="2858"/>
      <c r="BEW40" s="2858"/>
      <c r="BEX40" s="2858"/>
      <c r="BEY40" s="2858"/>
      <c r="BEZ40" s="2858"/>
      <c r="BFA40" s="2858"/>
      <c r="BFB40" s="2858"/>
      <c r="BFC40" s="2858"/>
      <c r="BFD40" s="2858"/>
      <c r="BFE40" s="2858"/>
      <c r="BFF40" s="2858"/>
      <c r="BFG40" s="2858"/>
      <c r="BFH40" s="2858"/>
      <c r="BFI40" s="2858"/>
      <c r="BFJ40" s="2858"/>
      <c r="BFK40" s="2858"/>
      <c r="BFL40" s="2858"/>
      <c r="BFM40" s="2858"/>
      <c r="BFN40" s="2858"/>
      <c r="BFO40" s="2858"/>
      <c r="BFP40" s="2858"/>
      <c r="BFQ40" s="2858"/>
      <c r="BFR40" s="2858"/>
      <c r="BFS40" s="2858"/>
      <c r="BFT40" s="2858"/>
      <c r="BFU40" s="2858"/>
      <c r="BFV40" s="2858"/>
      <c r="BFW40" s="2858"/>
      <c r="BFX40" s="2858"/>
      <c r="BFY40" s="2858"/>
      <c r="BFZ40" s="2858"/>
      <c r="BGA40" s="2858"/>
      <c r="BGB40" s="2858"/>
      <c r="BGC40" s="2858"/>
      <c r="BGD40" s="2858"/>
      <c r="BGE40" s="2858"/>
      <c r="BGF40" s="2858"/>
      <c r="BGG40" s="2858"/>
      <c r="BGH40" s="2858"/>
      <c r="BGI40" s="2858"/>
      <c r="BGJ40" s="2858"/>
      <c r="BGK40" s="2858"/>
      <c r="BGL40" s="2858"/>
      <c r="BGM40" s="2858"/>
      <c r="BGN40" s="2858"/>
      <c r="BGO40" s="2858"/>
      <c r="BGP40" s="2858"/>
      <c r="BGQ40" s="2858"/>
      <c r="BGR40" s="2858"/>
      <c r="BGS40" s="2858"/>
      <c r="BGT40" s="2858"/>
      <c r="BGU40" s="2858"/>
      <c r="BGV40" s="2858"/>
      <c r="BGW40" s="2858"/>
      <c r="BGX40" s="2858"/>
      <c r="BGY40" s="2858"/>
      <c r="BGZ40" s="2858"/>
      <c r="BHA40" s="2858"/>
      <c r="BHB40" s="2858"/>
      <c r="BHC40" s="2858"/>
      <c r="BHD40" s="2858"/>
      <c r="BHE40" s="2858"/>
      <c r="BHF40" s="2858"/>
      <c r="BHG40" s="2858"/>
      <c r="BHH40" s="2858"/>
      <c r="BHI40" s="2858"/>
      <c r="BHJ40" s="2858"/>
      <c r="BHK40" s="2858"/>
      <c r="BHL40" s="2858"/>
      <c r="BHM40" s="2858"/>
      <c r="BHN40" s="2858"/>
      <c r="BHO40" s="2858"/>
      <c r="BHP40" s="2858"/>
      <c r="BHQ40" s="2858"/>
      <c r="BHR40" s="2858"/>
      <c r="BHS40" s="2858"/>
      <c r="BHT40" s="2858"/>
      <c r="BHU40" s="2858"/>
      <c r="BHV40" s="2858"/>
      <c r="BHW40" s="2858"/>
      <c r="BHX40" s="2858"/>
      <c r="BHY40" s="2858"/>
      <c r="BHZ40" s="2858"/>
      <c r="BIA40" s="2858"/>
      <c r="BIB40" s="2858"/>
      <c r="BIC40" s="2858"/>
      <c r="BID40" s="2858"/>
      <c r="BIE40" s="2858"/>
      <c r="BIF40" s="2858"/>
      <c r="BIG40" s="2858"/>
      <c r="BIH40" s="2858"/>
      <c r="BII40" s="2858"/>
      <c r="BIJ40" s="2858"/>
      <c r="BIK40" s="2858"/>
      <c r="BIL40" s="2858"/>
      <c r="BIM40" s="2858"/>
      <c r="BIN40" s="2858"/>
      <c r="BIO40" s="2858"/>
      <c r="BIP40" s="2858"/>
      <c r="BIQ40" s="2858"/>
      <c r="BIR40" s="2858"/>
      <c r="BIS40" s="2858"/>
      <c r="BIT40" s="2858"/>
      <c r="BIU40" s="2858"/>
      <c r="BIV40" s="2858"/>
      <c r="BIW40" s="2858"/>
      <c r="BIX40" s="2858"/>
      <c r="BIY40" s="2858"/>
      <c r="BIZ40" s="2858"/>
      <c r="BJA40" s="2858"/>
      <c r="BJB40" s="2858"/>
      <c r="BJC40" s="2858"/>
      <c r="BJD40" s="2858"/>
      <c r="BJE40" s="2858"/>
      <c r="BJF40" s="2858"/>
      <c r="BJG40" s="2858"/>
      <c r="BJH40" s="2858"/>
      <c r="BJI40" s="2858"/>
      <c r="BJJ40" s="2858"/>
      <c r="BJK40" s="2858"/>
      <c r="BJL40" s="2858"/>
      <c r="BJM40" s="2858"/>
      <c r="BJN40" s="2858"/>
      <c r="BJO40" s="2858"/>
      <c r="BJP40" s="2858"/>
      <c r="BJQ40" s="2858"/>
      <c r="BJR40" s="2858"/>
      <c r="BJS40" s="2858"/>
      <c r="BJT40" s="2858"/>
      <c r="BJU40" s="2858"/>
      <c r="BJV40" s="2858"/>
      <c r="BJW40" s="2858"/>
      <c r="BJX40" s="2858"/>
      <c r="BJY40" s="2858"/>
      <c r="BJZ40" s="2858"/>
      <c r="BKA40" s="2858"/>
      <c r="BKB40" s="2858"/>
      <c r="BKC40" s="2858"/>
      <c r="BKD40" s="2858"/>
      <c r="BKE40" s="2858"/>
      <c r="BKF40" s="2858"/>
      <c r="BKG40" s="2858"/>
      <c r="BKH40" s="2858"/>
      <c r="BKI40" s="2858"/>
      <c r="BKJ40" s="2858"/>
      <c r="BKK40" s="2858"/>
      <c r="BKL40" s="2858"/>
      <c r="BKM40" s="2858"/>
      <c r="BKN40" s="2858"/>
      <c r="BKO40" s="2858"/>
      <c r="BKP40" s="2858"/>
      <c r="BKQ40" s="2858"/>
      <c r="BKR40" s="2858"/>
      <c r="BKS40" s="2858"/>
      <c r="BKT40" s="2858"/>
      <c r="BKU40" s="2858"/>
      <c r="BKV40" s="2858"/>
      <c r="BKW40" s="2858"/>
      <c r="BKX40" s="2858"/>
      <c r="BKY40" s="2858"/>
      <c r="BKZ40" s="2858"/>
      <c r="BLA40" s="2858"/>
      <c r="BLB40" s="2858"/>
      <c r="BLC40" s="2858"/>
      <c r="BLD40" s="2858"/>
      <c r="BLE40" s="2858"/>
      <c r="BLF40" s="2858"/>
      <c r="BLG40" s="2858"/>
      <c r="BLH40" s="2858"/>
      <c r="BLI40" s="2858"/>
      <c r="BLJ40" s="2858"/>
      <c r="BLK40" s="2858"/>
      <c r="BLL40" s="2858"/>
      <c r="BLM40" s="2858"/>
      <c r="BLN40" s="2858"/>
      <c r="BLO40" s="2858"/>
      <c r="BLP40" s="2858"/>
      <c r="BLQ40" s="2858"/>
      <c r="BLR40" s="2858"/>
      <c r="BLS40" s="2858"/>
      <c r="BLT40" s="2858"/>
      <c r="BLU40" s="2858"/>
      <c r="BLV40" s="2858"/>
      <c r="BLW40" s="2858"/>
      <c r="BLX40" s="2858"/>
      <c r="BLY40" s="2858"/>
      <c r="BLZ40" s="2858"/>
      <c r="BMA40" s="2858"/>
      <c r="BMB40" s="2858"/>
      <c r="BMC40" s="2858"/>
      <c r="BMD40" s="2858"/>
      <c r="BME40" s="2858"/>
      <c r="BMF40" s="2858"/>
      <c r="BMG40" s="2858"/>
      <c r="BMH40" s="2858"/>
      <c r="BMI40" s="2858"/>
      <c r="BMJ40" s="2858"/>
      <c r="BMK40" s="2858"/>
      <c r="BML40" s="2858"/>
      <c r="BMM40" s="2858"/>
      <c r="BMN40" s="2858"/>
      <c r="BMO40" s="2858"/>
      <c r="BMP40" s="2858"/>
      <c r="BMQ40" s="2858"/>
      <c r="BMR40" s="2858"/>
      <c r="BMS40" s="2858"/>
      <c r="BMT40" s="2858"/>
      <c r="BMU40" s="2858"/>
      <c r="BMV40" s="2858"/>
      <c r="BMW40" s="2858"/>
      <c r="BMX40" s="2858"/>
      <c r="BMY40" s="2858"/>
      <c r="BMZ40" s="2858"/>
      <c r="BNA40" s="2858"/>
      <c r="BNB40" s="2858"/>
      <c r="BNC40" s="2858"/>
      <c r="BND40" s="2858"/>
      <c r="BNE40" s="2858"/>
      <c r="BNF40" s="2858"/>
      <c r="BNG40" s="2858"/>
      <c r="BNH40" s="2858"/>
      <c r="BNI40" s="2858"/>
      <c r="BNJ40" s="2858"/>
      <c r="BNK40" s="2858"/>
      <c r="BNL40" s="2858"/>
      <c r="BNM40" s="2858"/>
      <c r="BNN40" s="2858"/>
      <c r="BNO40" s="2858"/>
      <c r="BNP40" s="2858"/>
      <c r="BNQ40" s="2858"/>
      <c r="BNR40" s="2858"/>
      <c r="BNS40" s="2858"/>
      <c r="BNT40" s="2858"/>
      <c r="BNU40" s="2858"/>
      <c r="BNV40" s="2858"/>
      <c r="BNW40" s="2858"/>
      <c r="BNX40" s="2858"/>
      <c r="BNY40" s="2858"/>
      <c r="BNZ40" s="2858"/>
      <c r="BOA40" s="2858"/>
      <c r="BOB40" s="2858"/>
      <c r="BOC40" s="2858"/>
      <c r="BOD40" s="2858"/>
      <c r="BOE40" s="2858"/>
      <c r="BOF40" s="2858"/>
      <c r="BOG40" s="2858"/>
      <c r="BOH40" s="2858"/>
      <c r="BOI40" s="2858"/>
      <c r="BOJ40" s="2858"/>
      <c r="BOK40" s="2858"/>
      <c r="BOL40" s="2858"/>
      <c r="BOM40" s="2858"/>
      <c r="BON40" s="2858"/>
      <c r="BOO40" s="2858"/>
      <c r="BOP40" s="2858"/>
      <c r="BOQ40" s="2858"/>
      <c r="BOR40" s="2858"/>
      <c r="BOS40" s="2858"/>
      <c r="BOT40" s="2858"/>
      <c r="BOU40" s="2858"/>
      <c r="BOV40" s="2858"/>
      <c r="BOW40" s="2858"/>
      <c r="BOX40" s="2858"/>
      <c r="BOY40" s="2858"/>
      <c r="BOZ40" s="2858"/>
      <c r="BPA40" s="2858"/>
      <c r="BPB40" s="2858"/>
      <c r="BPC40" s="2858"/>
      <c r="BPD40" s="2858"/>
      <c r="BPE40" s="2858"/>
      <c r="BPF40" s="2858"/>
      <c r="BPG40" s="2858"/>
      <c r="BPH40" s="2858"/>
      <c r="BPI40" s="2858"/>
      <c r="BPJ40" s="2858"/>
      <c r="BPK40" s="2858"/>
      <c r="BPL40" s="2858"/>
      <c r="BPM40" s="2858"/>
      <c r="BPN40" s="2858"/>
      <c r="BPO40" s="2858"/>
      <c r="BPP40" s="2858"/>
      <c r="BPQ40" s="2858"/>
      <c r="BPR40" s="2858"/>
      <c r="BPS40" s="2858"/>
      <c r="BPT40" s="2858"/>
      <c r="BPU40" s="2858"/>
      <c r="BPV40" s="2858"/>
      <c r="BPW40" s="2858"/>
      <c r="BPX40" s="2858"/>
      <c r="BPY40" s="2858"/>
      <c r="BPZ40" s="2858"/>
      <c r="BQA40" s="2858"/>
      <c r="BQB40" s="2858"/>
      <c r="BQC40" s="2858"/>
      <c r="BQD40" s="2858"/>
      <c r="BQE40" s="2858"/>
      <c r="BQF40" s="2858"/>
      <c r="BQG40" s="2858"/>
      <c r="BQH40" s="2858"/>
      <c r="BQI40" s="2858"/>
      <c r="BQJ40" s="2858"/>
      <c r="BQK40" s="2858"/>
      <c r="BQL40" s="2858"/>
      <c r="BQM40" s="2858"/>
      <c r="BQN40" s="2858"/>
      <c r="BQO40" s="2858"/>
      <c r="BQP40" s="2858"/>
      <c r="BQQ40" s="2858"/>
      <c r="BQR40" s="2858"/>
      <c r="BQS40" s="2858"/>
      <c r="BQT40" s="2858"/>
      <c r="BQU40" s="2858"/>
      <c r="BQV40" s="2858"/>
      <c r="BQW40" s="2858"/>
      <c r="BQX40" s="2858"/>
      <c r="BQY40" s="2858"/>
      <c r="BQZ40" s="2858"/>
      <c r="BRA40" s="2858"/>
      <c r="BRB40" s="2858"/>
      <c r="BRC40" s="2858"/>
      <c r="BRD40" s="2858"/>
      <c r="BRE40" s="2858"/>
      <c r="BRF40" s="2858"/>
      <c r="BRG40" s="2858"/>
      <c r="BRH40" s="2858"/>
      <c r="BRI40" s="2858"/>
      <c r="BRJ40" s="2858"/>
      <c r="BRK40" s="2858"/>
      <c r="BRL40" s="2858"/>
      <c r="BRM40" s="2858"/>
      <c r="BRN40" s="2858"/>
      <c r="BRO40" s="2858"/>
      <c r="BRP40" s="2858"/>
      <c r="BRQ40" s="2858"/>
      <c r="BRR40" s="2858"/>
      <c r="BRS40" s="2858"/>
      <c r="BRT40" s="2858"/>
      <c r="BRU40" s="2858"/>
      <c r="BRV40" s="2858"/>
      <c r="BRW40" s="2858"/>
      <c r="BRX40" s="2858"/>
      <c r="BRY40" s="2858"/>
      <c r="BRZ40" s="2858"/>
      <c r="BSA40" s="2858"/>
      <c r="BSB40" s="2858"/>
      <c r="BSC40" s="2858"/>
      <c r="BSD40" s="2858"/>
      <c r="BSE40" s="2858"/>
      <c r="BSF40" s="2858"/>
      <c r="BSG40" s="2858"/>
      <c r="BSH40" s="2858"/>
      <c r="BSI40" s="2858"/>
      <c r="BSJ40" s="2858"/>
      <c r="BSK40" s="2858"/>
      <c r="BSL40" s="2858"/>
      <c r="BSM40" s="2858"/>
      <c r="BSN40" s="2858"/>
      <c r="BSO40" s="2858"/>
      <c r="BSP40" s="2858"/>
      <c r="BSQ40" s="2858"/>
      <c r="BSR40" s="2858"/>
      <c r="BSS40" s="2858"/>
      <c r="BST40" s="2858"/>
      <c r="BSU40" s="2858"/>
      <c r="BSV40" s="2858"/>
      <c r="BSW40" s="2858"/>
      <c r="BSX40" s="2858"/>
      <c r="BSY40" s="2858"/>
      <c r="BSZ40" s="2858"/>
      <c r="BTA40" s="2858"/>
      <c r="BTB40" s="2858"/>
      <c r="BTC40" s="2858"/>
      <c r="BTD40" s="2858"/>
      <c r="BTE40" s="2858"/>
      <c r="BTF40" s="2858"/>
      <c r="BTG40" s="2858"/>
      <c r="BTH40" s="2858"/>
      <c r="BTI40" s="2858"/>
      <c r="BTJ40" s="2858"/>
      <c r="BTK40" s="2858"/>
      <c r="BTL40" s="2858"/>
      <c r="BTM40" s="2858"/>
      <c r="BTN40" s="2858"/>
      <c r="BTO40" s="2858"/>
      <c r="BTP40" s="2858"/>
      <c r="BTQ40" s="2858"/>
      <c r="BTR40" s="2858"/>
      <c r="BTS40" s="2858"/>
      <c r="BTT40" s="2858"/>
      <c r="BTU40" s="2858"/>
      <c r="BTV40" s="2858"/>
      <c r="BTW40" s="2858"/>
      <c r="BTX40" s="2858"/>
      <c r="BTY40" s="2858"/>
      <c r="BTZ40" s="2858"/>
      <c r="BUA40" s="2858"/>
      <c r="BUB40" s="2858"/>
      <c r="BUC40" s="2858"/>
      <c r="BUD40" s="2858"/>
      <c r="BUE40" s="2858"/>
      <c r="BUF40" s="2858"/>
      <c r="BUG40" s="2858"/>
      <c r="BUH40" s="2858"/>
      <c r="BUI40" s="2858"/>
      <c r="BUJ40" s="2858"/>
      <c r="BUK40" s="2858"/>
      <c r="BUL40" s="2858"/>
      <c r="BUM40" s="2858"/>
      <c r="BUN40" s="2858"/>
      <c r="BUO40" s="2858"/>
      <c r="BUP40" s="2858"/>
      <c r="BUQ40" s="2858"/>
      <c r="BUR40" s="2858"/>
      <c r="BUS40" s="2858"/>
      <c r="BUT40" s="2858"/>
      <c r="BUU40" s="2858"/>
      <c r="BUV40" s="2858"/>
      <c r="BUW40" s="2858"/>
      <c r="BUX40" s="2858"/>
      <c r="BUY40" s="2858"/>
      <c r="BUZ40" s="2858"/>
      <c r="BVA40" s="2858"/>
      <c r="BVB40" s="2858"/>
      <c r="BVC40" s="2858"/>
      <c r="BVD40" s="2858"/>
      <c r="BVE40" s="2858"/>
      <c r="BVF40" s="2858"/>
      <c r="BVG40" s="2858"/>
      <c r="BVH40" s="2858"/>
      <c r="BVI40" s="2858"/>
      <c r="BVJ40" s="2858"/>
      <c r="BVK40" s="2858"/>
      <c r="BVL40" s="2858"/>
      <c r="BVM40" s="2858"/>
      <c r="BVN40" s="2858"/>
      <c r="BVO40" s="2858"/>
      <c r="BVP40" s="2858"/>
      <c r="BVQ40" s="2858"/>
      <c r="BVR40" s="2858"/>
      <c r="BVS40" s="2858"/>
      <c r="BVT40" s="2858"/>
      <c r="BVU40" s="2858"/>
      <c r="BVV40" s="2858"/>
      <c r="BVW40" s="2858"/>
      <c r="BVX40" s="2858"/>
      <c r="BVY40" s="2858"/>
      <c r="BVZ40" s="2858"/>
      <c r="BWA40" s="2858"/>
      <c r="BWB40" s="2858"/>
      <c r="BWC40" s="2858"/>
      <c r="BWD40" s="2858"/>
      <c r="BWE40" s="2858"/>
      <c r="BWF40" s="2858"/>
      <c r="BWG40" s="2858"/>
      <c r="BWH40" s="2858"/>
      <c r="BWI40" s="2858"/>
      <c r="BWJ40" s="2858"/>
      <c r="BWK40" s="2858"/>
      <c r="BWL40" s="2858"/>
      <c r="BWM40" s="2858"/>
      <c r="BWN40" s="2858"/>
      <c r="BWO40" s="2858"/>
      <c r="BWP40" s="2858"/>
      <c r="BWQ40" s="2858"/>
      <c r="BWR40" s="2858"/>
      <c r="BWS40" s="2858"/>
      <c r="BWT40" s="2858"/>
      <c r="BWU40" s="2858"/>
      <c r="BWV40" s="2858"/>
      <c r="BWW40" s="2858"/>
      <c r="BWX40" s="2858"/>
      <c r="BWY40" s="2858"/>
      <c r="BWZ40" s="2858"/>
      <c r="BXA40" s="2858"/>
      <c r="BXB40" s="2858"/>
      <c r="BXC40" s="2858"/>
      <c r="BXD40" s="2858"/>
      <c r="BXE40" s="2858"/>
      <c r="BXF40" s="2858"/>
      <c r="BXG40" s="2858"/>
      <c r="BXH40" s="2858"/>
      <c r="BXI40" s="2858"/>
      <c r="BXJ40" s="2858"/>
      <c r="BXK40" s="2858"/>
      <c r="BXL40" s="2858"/>
      <c r="BXM40" s="2858"/>
      <c r="BXN40" s="2858"/>
      <c r="BXO40" s="2858"/>
      <c r="BXP40" s="2858"/>
      <c r="BXQ40" s="2858"/>
      <c r="BXR40" s="2858"/>
      <c r="BXS40" s="2858"/>
      <c r="BXT40" s="2858"/>
      <c r="BXU40" s="2858"/>
      <c r="BXV40" s="2858"/>
      <c r="BXW40" s="2858"/>
      <c r="BXX40" s="2858"/>
      <c r="BXY40" s="2858"/>
      <c r="BXZ40" s="2858"/>
      <c r="BYA40" s="2858"/>
      <c r="BYB40" s="2858"/>
      <c r="BYC40" s="2858"/>
      <c r="BYD40" s="2858"/>
      <c r="BYE40" s="2858"/>
      <c r="BYF40" s="2858"/>
      <c r="BYG40" s="2858"/>
      <c r="BYH40" s="2858"/>
      <c r="BYI40" s="2858"/>
      <c r="BYJ40" s="2858"/>
      <c r="BYK40" s="2858"/>
      <c r="BYL40" s="2858"/>
      <c r="BYM40" s="2858"/>
      <c r="BYN40" s="2858"/>
      <c r="BYO40" s="2858"/>
      <c r="BYP40" s="2858"/>
      <c r="BYQ40" s="2858"/>
      <c r="BYR40" s="2858"/>
      <c r="BYS40" s="2858"/>
      <c r="BYT40" s="2858"/>
      <c r="BYU40" s="2858"/>
      <c r="BYV40" s="2858"/>
      <c r="BYW40" s="2858"/>
      <c r="BYX40" s="2858"/>
      <c r="BYY40" s="2858"/>
      <c r="BYZ40" s="2858"/>
      <c r="BZA40" s="2858"/>
      <c r="BZB40" s="2858"/>
      <c r="BZC40" s="2858"/>
      <c r="BZD40" s="2858"/>
      <c r="BZE40" s="2858"/>
      <c r="BZF40" s="2858"/>
      <c r="BZG40" s="2858"/>
      <c r="BZH40" s="2858"/>
      <c r="BZI40" s="2858"/>
      <c r="BZJ40" s="2858"/>
      <c r="BZK40" s="2858"/>
      <c r="BZL40" s="2858"/>
      <c r="BZM40" s="2858"/>
      <c r="BZN40" s="2858"/>
      <c r="BZO40" s="2858"/>
      <c r="BZP40" s="2858"/>
      <c r="BZQ40" s="2858"/>
      <c r="BZR40" s="2858"/>
      <c r="BZS40" s="2858"/>
      <c r="BZT40" s="2858"/>
      <c r="BZU40" s="2858"/>
      <c r="BZV40" s="2858"/>
      <c r="BZW40" s="2858"/>
      <c r="BZX40" s="2858"/>
      <c r="BZY40" s="2858"/>
      <c r="BZZ40" s="2858"/>
      <c r="CAA40" s="2858"/>
      <c r="CAB40" s="2858"/>
      <c r="CAC40" s="2858"/>
      <c r="CAD40" s="2858"/>
      <c r="CAE40" s="2858"/>
      <c r="CAF40" s="2858"/>
      <c r="CAG40" s="2858"/>
      <c r="CAH40" s="2858"/>
      <c r="CAI40" s="2858"/>
      <c r="CAJ40" s="2858"/>
      <c r="CAK40" s="2858"/>
      <c r="CAL40" s="2858"/>
      <c r="CAM40" s="2858"/>
      <c r="CAN40" s="2858"/>
      <c r="CAO40" s="2858"/>
      <c r="CAP40" s="2858"/>
      <c r="CAQ40" s="2858"/>
      <c r="CAR40" s="2858"/>
      <c r="CAS40" s="2858"/>
      <c r="CAT40" s="2858"/>
      <c r="CAU40" s="2858"/>
      <c r="CAV40" s="2858"/>
      <c r="CAW40" s="2858"/>
      <c r="CAX40" s="2858"/>
      <c r="CAY40" s="2858"/>
      <c r="CAZ40" s="2858"/>
      <c r="CBA40" s="2858"/>
      <c r="CBB40" s="2858"/>
      <c r="CBC40" s="2858"/>
      <c r="CBD40" s="2858"/>
      <c r="CBE40" s="2858"/>
      <c r="CBF40" s="2858"/>
      <c r="CBG40" s="2858"/>
      <c r="CBH40" s="2858"/>
      <c r="CBI40" s="2858"/>
      <c r="CBJ40" s="2858"/>
      <c r="CBK40" s="2858"/>
      <c r="CBL40" s="2858"/>
      <c r="CBM40" s="2858"/>
      <c r="CBN40" s="2858"/>
      <c r="CBO40" s="2858"/>
      <c r="CBP40" s="2858"/>
      <c r="CBQ40" s="2858"/>
      <c r="CBR40" s="2858"/>
      <c r="CBS40" s="2858"/>
      <c r="CBT40" s="2858"/>
      <c r="CBU40" s="2858"/>
      <c r="CBV40" s="2858"/>
      <c r="CBW40" s="2858"/>
      <c r="CBX40" s="2858"/>
      <c r="CBY40" s="2858"/>
      <c r="CBZ40" s="2858"/>
      <c r="CCA40" s="2858"/>
      <c r="CCB40" s="2858"/>
      <c r="CCC40" s="2858"/>
      <c r="CCD40" s="2858"/>
      <c r="CCE40" s="2858"/>
      <c r="CCF40" s="2858"/>
      <c r="CCG40" s="2858"/>
      <c r="CCH40" s="2858"/>
      <c r="CCI40" s="2858"/>
      <c r="CCJ40" s="2858"/>
      <c r="CCK40" s="2858"/>
      <c r="CCL40" s="2858"/>
      <c r="CCM40" s="2858"/>
      <c r="CCN40" s="2858"/>
      <c r="CCO40" s="2858"/>
      <c r="CCP40" s="2858"/>
      <c r="CCQ40" s="2858"/>
      <c r="CCR40" s="2858"/>
      <c r="CCS40" s="2858"/>
      <c r="CCT40" s="2858"/>
      <c r="CCU40" s="2858"/>
      <c r="CCV40" s="2858"/>
      <c r="CCW40" s="2858"/>
      <c r="CCX40" s="2858"/>
      <c r="CCY40" s="2858"/>
      <c r="CCZ40" s="2858"/>
      <c r="CDA40" s="2858"/>
      <c r="CDB40" s="2858"/>
      <c r="CDC40" s="2858"/>
      <c r="CDD40" s="2858"/>
      <c r="CDE40" s="2858"/>
      <c r="CDF40" s="2858"/>
      <c r="CDG40" s="2858"/>
      <c r="CDH40" s="2858"/>
      <c r="CDI40" s="2858"/>
      <c r="CDJ40" s="2858"/>
      <c r="CDK40" s="2858"/>
      <c r="CDL40" s="2858"/>
      <c r="CDM40" s="2858"/>
      <c r="CDN40" s="2858"/>
      <c r="CDO40" s="2858"/>
      <c r="CDP40" s="2858"/>
      <c r="CDQ40" s="2858"/>
      <c r="CDR40" s="2858"/>
      <c r="CDS40" s="2858"/>
      <c r="CDT40" s="2858"/>
      <c r="CDU40" s="2858"/>
      <c r="CDV40" s="2858"/>
      <c r="CDW40" s="2858"/>
      <c r="CDX40" s="2858"/>
      <c r="CDY40" s="2858"/>
      <c r="CDZ40" s="2858"/>
      <c r="CEA40" s="2858"/>
      <c r="CEB40" s="2858"/>
      <c r="CEC40" s="2858"/>
      <c r="CED40" s="2858"/>
      <c r="CEE40" s="2858"/>
      <c r="CEF40" s="2858"/>
      <c r="CEG40" s="2858"/>
      <c r="CEH40" s="2858"/>
      <c r="CEI40" s="2858"/>
      <c r="CEJ40" s="2858"/>
      <c r="CEK40" s="2858"/>
      <c r="CEL40" s="2858"/>
      <c r="CEM40" s="2858"/>
      <c r="CEN40" s="2858"/>
      <c r="CEO40" s="2858"/>
      <c r="CEP40" s="2858"/>
      <c r="CEQ40" s="2858"/>
      <c r="CER40" s="2858"/>
      <c r="CES40" s="2858"/>
      <c r="CET40" s="2858"/>
      <c r="CEU40" s="2858"/>
      <c r="CEV40" s="2858"/>
      <c r="CEW40" s="2858"/>
      <c r="CEX40" s="2858"/>
      <c r="CEY40" s="2858"/>
      <c r="CEZ40" s="2858"/>
      <c r="CFA40" s="2858"/>
      <c r="CFB40" s="2858"/>
      <c r="CFC40" s="2858"/>
      <c r="CFD40" s="2858"/>
      <c r="CFE40" s="2858"/>
      <c r="CFF40" s="2858"/>
      <c r="CFG40" s="2858"/>
      <c r="CFH40" s="2858"/>
      <c r="CFI40" s="2858"/>
      <c r="CFJ40" s="2858"/>
      <c r="CFK40" s="2858"/>
      <c r="CFL40" s="2858"/>
      <c r="CFM40" s="2858"/>
      <c r="CFN40" s="2858"/>
      <c r="CFO40" s="2858"/>
      <c r="CFP40" s="2858"/>
      <c r="CFQ40" s="2858"/>
      <c r="CFR40" s="2858"/>
      <c r="CFS40" s="2858"/>
      <c r="CFT40" s="2858"/>
      <c r="CFU40" s="2858"/>
      <c r="CFV40" s="2858"/>
      <c r="CFW40" s="2858"/>
      <c r="CFX40" s="2858"/>
      <c r="CFY40" s="2858"/>
      <c r="CFZ40" s="2858"/>
      <c r="CGA40" s="2858"/>
      <c r="CGB40" s="2858"/>
      <c r="CGC40" s="2858"/>
      <c r="CGD40" s="2858"/>
      <c r="CGE40" s="2858"/>
      <c r="CGF40" s="2858"/>
      <c r="CGG40" s="2858"/>
      <c r="CGH40" s="2858"/>
      <c r="CGI40" s="2858"/>
      <c r="CGJ40" s="2858"/>
      <c r="CGK40" s="2858"/>
      <c r="CGL40" s="2858"/>
      <c r="CGM40" s="2858"/>
      <c r="CGN40" s="2858"/>
      <c r="CGO40" s="2858"/>
      <c r="CGP40" s="2858"/>
      <c r="CGQ40" s="2858"/>
      <c r="CGR40" s="2858"/>
      <c r="CGS40" s="2858"/>
      <c r="CGT40" s="2858"/>
      <c r="CGU40" s="2858"/>
      <c r="CGV40" s="2858"/>
      <c r="CGW40" s="2858"/>
      <c r="CGX40" s="2858"/>
      <c r="CGY40" s="2858"/>
      <c r="CGZ40" s="2858"/>
      <c r="CHA40" s="2858"/>
      <c r="CHB40" s="2858"/>
      <c r="CHC40" s="2858"/>
      <c r="CHD40" s="2858"/>
      <c r="CHE40" s="2858"/>
      <c r="CHF40" s="2858"/>
      <c r="CHG40" s="2858"/>
      <c r="CHH40" s="2858"/>
      <c r="CHI40" s="2858"/>
      <c r="CHJ40" s="2858"/>
      <c r="CHK40" s="2858"/>
      <c r="CHL40" s="2858"/>
      <c r="CHM40" s="2858"/>
      <c r="CHN40" s="2858"/>
      <c r="CHO40" s="2858"/>
      <c r="CHP40" s="2858"/>
      <c r="CHQ40" s="2858"/>
      <c r="CHR40" s="2858"/>
      <c r="CHS40" s="2858"/>
      <c r="CHT40" s="2858"/>
      <c r="CHU40" s="2858"/>
      <c r="CHV40" s="2858"/>
      <c r="CHW40" s="2858"/>
      <c r="CHX40" s="2858"/>
      <c r="CHY40" s="2858"/>
      <c r="CHZ40" s="2858"/>
      <c r="CIA40" s="2858"/>
      <c r="CIB40" s="2858"/>
      <c r="CIC40" s="2858"/>
      <c r="CID40" s="2858"/>
      <c r="CIE40" s="2858"/>
      <c r="CIF40" s="2858"/>
      <c r="CIG40" s="2858"/>
      <c r="CIH40" s="2858"/>
      <c r="CII40" s="2858"/>
      <c r="CIJ40" s="2858"/>
      <c r="CIK40" s="2858"/>
      <c r="CIL40" s="2858"/>
      <c r="CIM40" s="2858"/>
      <c r="CIN40" s="2858"/>
      <c r="CIO40" s="2858"/>
      <c r="CIP40" s="2858"/>
      <c r="CIQ40" s="2858"/>
      <c r="CIR40" s="2858"/>
      <c r="CIS40" s="2858"/>
      <c r="CIT40" s="2858"/>
      <c r="CIU40" s="2858"/>
      <c r="CIV40" s="2858"/>
      <c r="CIW40" s="2858"/>
      <c r="CIX40" s="2858"/>
      <c r="CIY40" s="2858"/>
      <c r="CIZ40" s="2858"/>
      <c r="CJA40" s="2858"/>
      <c r="CJB40" s="2858"/>
      <c r="CJC40" s="2858"/>
      <c r="CJD40" s="2858"/>
      <c r="CJE40" s="2858"/>
      <c r="CJF40" s="2858"/>
      <c r="CJG40" s="2858"/>
      <c r="CJH40" s="2858"/>
      <c r="CJI40" s="2858"/>
      <c r="CJJ40" s="2858"/>
      <c r="CJK40" s="2858"/>
      <c r="CJL40" s="2858"/>
      <c r="CJM40" s="2858"/>
      <c r="CJN40" s="2858"/>
      <c r="CJO40" s="2858"/>
      <c r="CJP40" s="2858"/>
      <c r="CJQ40" s="2858"/>
      <c r="CJR40" s="2858"/>
      <c r="CJS40" s="2858"/>
      <c r="CJT40" s="2858"/>
      <c r="CJU40" s="2858"/>
      <c r="CJV40" s="2858"/>
      <c r="CJW40" s="2858"/>
      <c r="CJX40" s="2858"/>
      <c r="CJY40" s="2858"/>
      <c r="CJZ40" s="2858"/>
      <c r="CKA40" s="2858"/>
      <c r="CKB40" s="2858"/>
      <c r="CKC40" s="2858"/>
      <c r="CKD40" s="2858"/>
      <c r="CKE40" s="2858"/>
      <c r="CKF40" s="2858"/>
      <c r="CKG40" s="2858"/>
      <c r="CKH40" s="2858"/>
      <c r="CKI40" s="2858"/>
      <c r="CKJ40" s="2858"/>
      <c r="CKK40" s="2858"/>
      <c r="CKL40" s="2858"/>
      <c r="CKM40" s="2858"/>
      <c r="CKN40" s="2858"/>
      <c r="CKO40" s="2858"/>
      <c r="CKP40" s="2858"/>
      <c r="CKQ40" s="2858"/>
      <c r="CKR40" s="2858"/>
      <c r="CKS40" s="2858"/>
      <c r="CKT40" s="2858"/>
      <c r="CKU40" s="2858"/>
      <c r="CKV40" s="2858"/>
      <c r="CKW40" s="2858"/>
      <c r="CKX40" s="2858"/>
      <c r="CKY40" s="2858"/>
      <c r="CKZ40" s="2858"/>
      <c r="CLA40" s="2858"/>
      <c r="CLB40" s="2858"/>
      <c r="CLC40" s="2858"/>
      <c r="CLD40" s="2858"/>
      <c r="CLE40" s="2858"/>
      <c r="CLF40" s="2858"/>
      <c r="CLG40" s="2858"/>
      <c r="CLH40" s="2858"/>
      <c r="CLI40" s="2858"/>
      <c r="CLJ40" s="2858"/>
      <c r="CLK40" s="2858"/>
      <c r="CLL40" s="2858"/>
      <c r="CLM40" s="2858"/>
      <c r="CLN40" s="2858"/>
      <c r="CLO40" s="2858"/>
      <c r="CLP40" s="2858"/>
      <c r="CLQ40" s="2858"/>
      <c r="CLR40" s="2858"/>
      <c r="CLS40" s="2858"/>
      <c r="CLT40" s="2858"/>
      <c r="CLU40" s="2858"/>
      <c r="CLV40" s="2858"/>
      <c r="CLW40" s="2858"/>
    </row>
    <row r="41" spans="1:2363" ht="15.75" customHeight="1" x14ac:dyDescent="0.25">
      <c r="A41" s="3869"/>
      <c r="B41" s="3870"/>
      <c r="C41" s="3380">
        <v>5</v>
      </c>
      <c r="D41" s="2210"/>
      <c r="E41" s="3385">
        <v>0</v>
      </c>
      <c r="F41" s="2247">
        <v>0</v>
      </c>
      <c r="G41" s="2616" t="e">
        <f>+F41/E41</f>
        <v>#DIV/0!</v>
      </c>
      <c r="H41" s="2249"/>
      <c r="I41" s="2248"/>
      <c r="J41" s="2250"/>
      <c r="K41" s="2249"/>
      <c r="L41" s="2248"/>
      <c r="M41" s="2248"/>
      <c r="N41" s="1799">
        <f>F41+I41+L41</f>
        <v>0</v>
      </c>
      <c r="O41" s="2282">
        <f t="shared" ref="O41:O43" si="85">F41+I41</f>
        <v>0</v>
      </c>
      <c r="P41" s="2296">
        <v>0</v>
      </c>
      <c r="Q41" s="2200">
        <v>0</v>
      </c>
      <c r="R41" s="2722">
        <v>0</v>
      </c>
      <c r="S41" s="2722">
        <v>0</v>
      </c>
      <c r="T41" s="2887">
        <v>0</v>
      </c>
      <c r="U41" s="2296">
        <v>0</v>
      </c>
      <c r="V41" s="2297">
        <f>+P41+Q41+R41+S41+T41+U41</f>
        <v>0</v>
      </c>
      <c r="W41" s="2298"/>
      <c r="X41" s="2933"/>
      <c r="Y41" s="3015"/>
      <c r="Z41" s="2344">
        <f>(O41*6000*0.5)</f>
        <v>0</v>
      </c>
      <c r="AA41" s="1894">
        <v>0</v>
      </c>
      <c r="AB41" s="1894">
        <v>0</v>
      </c>
      <c r="AC41" s="1854">
        <f t="shared" si="59"/>
        <v>0</v>
      </c>
      <c r="AD41" s="1897">
        <v>0</v>
      </c>
      <c r="AE41" s="1897"/>
      <c r="AF41" s="1893">
        <v>0</v>
      </c>
      <c r="AG41" s="2870"/>
      <c r="AH41" s="1993">
        <f t="shared" si="73"/>
        <v>0</v>
      </c>
      <c r="AI41" s="1851">
        <v>0</v>
      </c>
      <c r="AJ41" s="1894">
        <v>0</v>
      </c>
      <c r="AK41" s="2453">
        <v>0</v>
      </c>
      <c r="AL41" s="2518">
        <v>0</v>
      </c>
      <c r="AM41" s="2518">
        <v>0</v>
      </c>
      <c r="AN41" s="2698">
        <v>0</v>
      </c>
      <c r="AO41" s="2182">
        <v>0</v>
      </c>
      <c r="AP41" s="2167">
        <v>0</v>
      </c>
      <c r="AQ41" s="2167">
        <v>0</v>
      </c>
      <c r="AR41" s="2167"/>
      <c r="AS41" s="2158">
        <f t="shared" si="66"/>
        <v>0</v>
      </c>
      <c r="AT41" s="2507">
        <v>0</v>
      </c>
      <c r="AU41" s="2159">
        <v>0</v>
      </c>
      <c r="AV41" s="2174">
        <v>0</v>
      </c>
      <c r="AW41" s="2160">
        <v>0</v>
      </c>
      <c r="AX41" s="2517">
        <v>0</v>
      </c>
      <c r="AY41" s="2518">
        <v>0</v>
      </c>
      <c r="AZ41" s="2698">
        <f>AX41-AY41</f>
        <v>0</v>
      </c>
      <c r="BA41" s="3305">
        <v>0</v>
      </c>
      <c r="BB41" s="3094">
        <v>0</v>
      </c>
      <c r="BC41" s="3094">
        <v>0</v>
      </c>
      <c r="BD41" s="3094"/>
      <c r="BE41" s="3095">
        <f t="shared" si="61"/>
        <v>0</v>
      </c>
      <c r="BF41" s="2507"/>
      <c r="BG41" s="2159">
        <v>0</v>
      </c>
      <c r="BH41" s="2169">
        <f t="shared" si="83"/>
        <v>0</v>
      </c>
      <c r="BI41" s="2160">
        <f t="shared" si="62"/>
        <v>0</v>
      </c>
      <c r="BJ41" s="2048">
        <f t="shared" si="82"/>
        <v>0</v>
      </c>
      <c r="BK41" s="1851">
        <v>0</v>
      </c>
      <c r="BL41" s="1884">
        <f t="shared" si="68"/>
        <v>0</v>
      </c>
      <c r="BM41" s="2614">
        <f t="shared" si="77"/>
        <v>0</v>
      </c>
      <c r="BN41" s="2101">
        <f>+AP41</f>
        <v>0</v>
      </c>
      <c r="BO41" s="1893">
        <v>0</v>
      </c>
      <c r="BP41" s="1893">
        <v>0</v>
      </c>
      <c r="BQ41" s="2870">
        <f t="shared" si="79"/>
        <v>0</v>
      </c>
      <c r="BR41" s="3473">
        <f>AI41+AU41</f>
        <v>0</v>
      </c>
      <c r="BS41" s="1858">
        <f>AJ41+AV41</f>
        <v>0</v>
      </c>
      <c r="BT41" s="3462">
        <f>+AW41+AK41</f>
        <v>0</v>
      </c>
      <c r="BU41" s="3155"/>
      <c r="BV41" s="3066"/>
      <c r="BW41" s="3066"/>
      <c r="BX41" s="3066"/>
      <c r="BY41" s="3155"/>
      <c r="BZ41" s="3155"/>
      <c r="CA41" s="3155"/>
      <c r="CB41" s="3155"/>
      <c r="CC41" s="3155"/>
      <c r="CD41" s="3155"/>
      <c r="CE41" s="3155"/>
      <c r="CF41" s="3155"/>
      <c r="CG41" s="3155"/>
      <c r="CH41" s="1050"/>
      <c r="CI41" s="2858"/>
      <c r="CJ41" s="2858"/>
      <c r="CK41" s="2858"/>
      <c r="CL41" s="2858"/>
      <c r="CM41" s="2858"/>
      <c r="CN41" s="2858"/>
      <c r="CO41" s="2858"/>
      <c r="CP41" s="2858"/>
      <c r="CQ41" s="2858"/>
      <c r="CR41" s="2858"/>
      <c r="CS41" s="2858"/>
      <c r="CT41" s="2858"/>
      <c r="CU41" s="2858"/>
      <c r="CV41" s="2858"/>
      <c r="CW41" s="2858"/>
      <c r="CX41" s="2858"/>
      <c r="CY41" s="2858"/>
      <c r="CZ41" s="2858"/>
      <c r="DA41" s="2858"/>
      <c r="DB41" s="2858"/>
      <c r="DC41" s="2858"/>
      <c r="DD41" s="2858"/>
      <c r="DE41" s="2858"/>
      <c r="DF41" s="2858"/>
      <c r="DG41" s="2858"/>
      <c r="DH41" s="2858"/>
      <c r="DI41" s="2858"/>
      <c r="DJ41" s="2858"/>
      <c r="DK41" s="2858"/>
      <c r="DL41" s="2858"/>
      <c r="DM41" s="2858"/>
      <c r="DN41" s="2858"/>
      <c r="DO41" s="2858"/>
      <c r="DP41" s="2858"/>
      <c r="DQ41" s="2858"/>
      <c r="DR41" s="2858"/>
      <c r="DS41" s="2858"/>
      <c r="DT41" s="2858"/>
      <c r="DU41" s="2858"/>
      <c r="DV41" s="2858"/>
      <c r="DW41" s="2858"/>
      <c r="DX41" s="2858"/>
      <c r="DY41" s="2858"/>
      <c r="DZ41" s="2858"/>
      <c r="EA41" s="2858"/>
      <c r="EB41" s="2858"/>
      <c r="EC41" s="2858"/>
      <c r="ED41" s="2858"/>
      <c r="EE41" s="2858"/>
      <c r="EF41" s="2858"/>
      <c r="EG41" s="2858"/>
      <c r="EH41" s="2858"/>
      <c r="EI41" s="2858"/>
      <c r="EJ41" s="2858"/>
      <c r="EK41" s="2858"/>
      <c r="EL41" s="2858"/>
      <c r="EM41" s="2858"/>
      <c r="EN41" s="2858"/>
      <c r="EO41" s="2858"/>
      <c r="EP41" s="2858"/>
      <c r="EQ41" s="2858"/>
      <c r="ER41" s="2858"/>
      <c r="ES41" s="2858"/>
      <c r="ET41" s="2858"/>
      <c r="EU41" s="2858"/>
      <c r="EV41" s="2858"/>
      <c r="EW41" s="2858"/>
      <c r="EX41" s="2858"/>
      <c r="EY41" s="2858"/>
      <c r="EZ41" s="2858"/>
      <c r="FA41" s="2858"/>
      <c r="FB41" s="2858"/>
      <c r="FC41" s="2858"/>
      <c r="FD41" s="2858"/>
      <c r="FE41" s="2858"/>
      <c r="FF41" s="2858"/>
      <c r="FG41" s="2858"/>
      <c r="FH41" s="2858"/>
      <c r="FI41" s="2858"/>
      <c r="FJ41" s="2858"/>
      <c r="FK41" s="2858"/>
      <c r="FL41" s="2858"/>
      <c r="FM41" s="2858"/>
      <c r="FN41" s="2858"/>
      <c r="FO41" s="2858"/>
      <c r="FP41" s="2858"/>
      <c r="FQ41" s="2858"/>
      <c r="FR41" s="2858"/>
      <c r="FS41" s="2858"/>
      <c r="FT41" s="2858"/>
      <c r="FU41" s="2858"/>
      <c r="FV41" s="2858"/>
      <c r="FW41" s="2858"/>
      <c r="FX41" s="2858"/>
      <c r="FY41" s="2858"/>
      <c r="FZ41" s="2858"/>
      <c r="GA41" s="2858"/>
      <c r="GB41" s="2858"/>
      <c r="GC41" s="2858"/>
      <c r="GD41" s="2858"/>
      <c r="GE41" s="2858"/>
      <c r="GF41" s="2858"/>
      <c r="GG41" s="2858"/>
      <c r="GH41" s="2858"/>
      <c r="GI41" s="2858"/>
      <c r="GJ41" s="2858"/>
      <c r="GK41" s="2858"/>
      <c r="GL41" s="2858"/>
      <c r="GM41" s="2858"/>
      <c r="GN41" s="2858"/>
      <c r="GO41" s="2858"/>
      <c r="GP41" s="2858"/>
      <c r="GQ41" s="2858"/>
      <c r="GR41" s="2858"/>
      <c r="GS41" s="2858"/>
      <c r="GT41" s="2858"/>
      <c r="GU41" s="2858"/>
      <c r="GV41" s="2858"/>
      <c r="GW41" s="2858"/>
      <c r="GX41" s="2858"/>
      <c r="GY41" s="2858"/>
      <c r="GZ41" s="2858"/>
      <c r="HA41" s="2858"/>
      <c r="HB41" s="2858"/>
      <c r="HC41" s="2858"/>
      <c r="HD41" s="2858"/>
      <c r="HE41" s="2858"/>
      <c r="HF41" s="2858"/>
      <c r="HG41" s="2858"/>
      <c r="HH41" s="2858"/>
      <c r="HI41" s="2858"/>
      <c r="HJ41" s="2858"/>
      <c r="HK41" s="2858"/>
      <c r="HL41" s="2858"/>
      <c r="HM41" s="2858"/>
      <c r="HN41" s="2858"/>
      <c r="HO41" s="2858"/>
      <c r="HP41" s="2858"/>
      <c r="HQ41" s="2858"/>
      <c r="HR41" s="2858"/>
      <c r="HS41" s="2858"/>
      <c r="HT41" s="2858"/>
      <c r="HU41" s="2858"/>
      <c r="HV41" s="2858"/>
      <c r="HW41" s="2858"/>
      <c r="HX41" s="2858"/>
      <c r="HY41" s="2858"/>
      <c r="HZ41" s="2858"/>
      <c r="IA41" s="2858"/>
      <c r="IB41" s="2858"/>
      <c r="IC41" s="2858"/>
      <c r="ID41" s="2858"/>
      <c r="IE41" s="2858"/>
      <c r="IF41" s="2858"/>
      <c r="IG41" s="2858"/>
      <c r="IH41" s="2858"/>
      <c r="II41" s="2858"/>
      <c r="IJ41" s="2858"/>
      <c r="IK41" s="2858"/>
      <c r="IL41" s="2858"/>
      <c r="IM41" s="2858"/>
      <c r="IN41" s="2858"/>
      <c r="IO41" s="2858"/>
      <c r="IP41" s="2858"/>
      <c r="IQ41" s="2858"/>
      <c r="IR41" s="2858"/>
      <c r="IS41" s="2858"/>
      <c r="IT41" s="2858"/>
      <c r="IU41" s="2858"/>
      <c r="IV41" s="2858"/>
      <c r="IW41" s="2858"/>
      <c r="IX41" s="2858"/>
      <c r="IY41" s="2858"/>
      <c r="IZ41" s="2858"/>
      <c r="JA41" s="2858"/>
      <c r="JB41" s="2858"/>
      <c r="JC41" s="2858"/>
      <c r="JD41" s="2858"/>
      <c r="JE41" s="2858"/>
      <c r="JF41" s="2858"/>
      <c r="JG41" s="2858"/>
      <c r="JH41" s="2858"/>
      <c r="JI41" s="2858"/>
      <c r="JJ41" s="2858"/>
      <c r="JK41" s="2858"/>
      <c r="JL41" s="2858"/>
      <c r="JM41" s="2858"/>
      <c r="JN41" s="2858"/>
      <c r="JO41" s="2858"/>
      <c r="JP41" s="2858"/>
      <c r="JQ41" s="2858"/>
      <c r="JR41" s="2858"/>
      <c r="JS41" s="2858"/>
      <c r="JT41" s="2858"/>
      <c r="JU41" s="2858"/>
      <c r="JV41" s="2858"/>
      <c r="JW41" s="2858"/>
      <c r="JX41" s="2858"/>
      <c r="JY41" s="2858"/>
      <c r="JZ41" s="2858"/>
      <c r="KA41" s="2858"/>
      <c r="KB41" s="2858"/>
      <c r="KC41" s="2858"/>
      <c r="KD41" s="2858"/>
      <c r="KE41" s="2858"/>
      <c r="KF41" s="2858"/>
      <c r="KG41" s="2858"/>
      <c r="KH41" s="2858"/>
      <c r="KI41" s="2858"/>
      <c r="KJ41" s="2858"/>
      <c r="KK41" s="2858"/>
      <c r="KL41" s="2858"/>
      <c r="KM41" s="2858"/>
      <c r="KN41" s="2858"/>
      <c r="KO41" s="2858"/>
      <c r="KP41" s="2858"/>
      <c r="KQ41" s="2858"/>
      <c r="KR41" s="2858"/>
      <c r="KS41" s="2858"/>
      <c r="KT41" s="2858"/>
      <c r="KU41" s="2858"/>
      <c r="KV41" s="2858"/>
      <c r="KW41" s="2858"/>
      <c r="KX41" s="2858"/>
      <c r="KY41" s="2858"/>
      <c r="KZ41" s="2858"/>
      <c r="LA41" s="2858"/>
      <c r="LB41" s="2858"/>
      <c r="LC41" s="2858"/>
      <c r="LD41" s="2858"/>
      <c r="LE41" s="2858"/>
      <c r="LF41" s="2858"/>
      <c r="LG41" s="2858"/>
      <c r="LH41" s="2858"/>
      <c r="LI41" s="2858"/>
      <c r="LJ41" s="2858"/>
      <c r="LK41" s="2858"/>
      <c r="LL41" s="2858"/>
      <c r="LM41" s="2858"/>
      <c r="LN41" s="2858"/>
      <c r="LO41" s="2858"/>
      <c r="LP41" s="2858"/>
      <c r="LQ41" s="2858"/>
      <c r="LR41" s="2858"/>
      <c r="LS41" s="2858"/>
      <c r="LT41" s="2858"/>
      <c r="LU41" s="2858"/>
      <c r="LV41" s="2858"/>
      <c r="LW41" s="2858"/>
      <c r="LX41" s="2858"/>
      <c r="LY41" s="2858"/>
      <c r="LZ41" s="2858"/>
      <c r="MA41" s="2858"/>
      <c r="MB41" s="2858"/>
      <c r="MC41" s="2858"/>
      <c r="MD41" s="2858"/>
      <c r="ME41" s="2858"/>
      <c r="MF41" s="2858"/>
      <c r="MG41" s="2858"/>
      <c r="MH41" s="2858"/>
      <c r="MI41" s="2858"/>
      <c r="MJ41" s="2858"/>
      <c r="MK41" s="2858"/>
      <c r="ML41" s="2858"/>
      <c r="MM41" s="2858"/>
      <c r="MN41" s="2858"/>
      <c r="MO41" s="2858"/>
      <c r="MP41" s="2858"/>
      <c r="MQ41" s="2858"/>
      <c r="MR41" s="2858"/>
      <c r="MS41" s="2858"/>
      <c r="MT41" s="2858"/>
      <c r="MU41" s="2858"/>
      <c r="MV41" s="2858"/>
      <c r="MW41" s="2858"/>
      <c r="MX41" s="2858"/>
      <c r="MY41" s="2858"/>
      <c r="MZ41" s="2858"/>
      <c r="NA41" s="2858"/>
      <c r="NB41" s="2858"/>
      <c r="NC41" s="2858"/>
      <c r="ND41" s="2858"/>
      <c r="NE41" s="2858"/>
      <c r="NF41" s="2858"/>
      <c r="NG41" s="2858"/>
      <c r="NH41" s="2858"/>
      <c r="NI41" s="2858"/>
      <c r="NJ41" s="2858"/>
      <c r="NK41" s="2858"/>
      <c r="NL41" s="2858"/>
      <c r="NM41" s="2858"/>
      <c r="NN41" s="2858"/>
      <c r="NO41" s="2858"/>
      <c r="NP41" s="2858"/>
      <c r="NQ41" s="2858"/>
      <c r="NR41" s="2858"/>
      <c r="NS41" s="2858"/>
      <c r="NT41" s="2858"/>
      <c r="NU41" s="2858"/>
      <c r="NV41" s="2858"/>
      <c r="NW41" s="2858"/>
      <c r="NX41" s="2858"/>
      <c r="NY41" s="2858"/>
      <c r="NZ41" s="2858"/>
      <c r="OA41" s="2858"/>
      <c r="OB41" s="2858"/>
      <c r="OC41" s="2858"/>
      <c r="OD41" s="2858"/>
      <c r="OE41" s="2858"/>
      <c r="OF41" s="2858"/>
      <c r="OG41" s="2858"/>
      <c r="OH41" s="2858"/>
      <c r="OI41" s="2858"/>
      <c r="OJ41" s="2858"/>
      <c r="OK41" s="2858"/>
      <c r="OL41" s="2858"/>
      <c r="OM41" s="2858"/>
      <c r="ON41" s="2858"/>
      <c r="OO41" s="2858"/>
      <c r="OP41" s="2858"/>
      <c r="OQ41" s="2858"/>
      <c r="OR41" s="2858"/>
      <c r="OS41" s="2858"/>
      <c r="OT41" s="2858"/>
      <c r="OU41" s="2858"/>
      <c r="OV41" s="2858"/>
      <c r="OW41" s="2858"/>
      <c r="OX41" s="2858"/>
      <c r="OY41" s="2858"/>
      <c r="OZ41" s="2858"/>
      <c r="PA41" s="2858"/>
      <c r="PB41" s="2858"/>
      <c r="PC41" s="2858"/>
      <c r="PD41" s="2858"/>
      <c r="PE41" s="2858"/>
      <c r="PF41" s="2858"/>
      <c r="PG41" s="2858"/>
      <c r="PH41" s="2858"/>
      <c r="PI41" s="2858"/>
      <c r="PJ41" s="2858"/>
      <c r="PK41" s="2858"/>
      <c r="PL41" s="2858"/>
      <c r="PM41" s="2858"/>
      <c r="PN41" s="2858"/>
      <c r="PO41" s="2858"/>
      <c r="PP41" s="2858"/>
      <c r="PQ41" s="2858"/>
      <c r="PR41" s="2858"/>
      <c r="PS41" s="2858"/>
      <c r="PT41" s="2858"/>
      <c r="PU41" s="2858"/>
      <c r="PV41" s="2858"/>
      <c r="PW41" s="2858"/>
      <c r="PX41" s="2858"/>
      <c r="PY41" s="2858"/>
      <c r="PZ41" s="2858"/>
      <c r="QA41" s="2858"/>
      <c r="QB41" s="2858"/>
      <c r="QC41" s="2858"/>
      <c r="QD41" s="2858"/>
      <c r="QE41" s="2858"/>
      <c r="QF41" s="2858"/>
      <c r="QG41" s="2858"/>
      <c r="QH41" s="2858"/>
      <c r="QI41" s="2858"/>
      <c r="QJ41" s="2858"/>
      <c r="QK41" s="2858"/>
      <c r="QL41" s="2858"/>
      <c r="QM41" s="2858"/>
      <c r="QN41" s="2858"/>
      <c r="QO41" s="2858"/>
      <c r="QP41" s="2858"/>
      <c r="QQ41" s="2858"/>
      <c r="QR41" s="2858"/>
      <c r="QS41" s="2858"/>
      <c r="QT41" s="2858"/>
      <c r="QU41" s="2858"/>
      <c r="QV41" s="2858"/>
      <c r="QW41" s="2858"/>
      <c r="QX41" s="2858"/>
      <c r="QY41" s="2858"/>
      <c r="QZ41" s="2858"/>
      <c r="RA41" s="2858"/>
      <c r="RB41" s="2858"/>
      <c r="RC41" s="2858"/>
      <c r="RD41" s="2858"/>
      <c r="RE41" s="2858"/>
      <c r="RF41" s="2858"/>
      <c r="RG41" s="2858"/>
      <c r="RH41" s="2858"/>
      <c r="RI41" s="2858"/>
      <c r="RJ41" s="2858"/>
      <c r="RK41" s="2858"/>
      <c r="RL41" s="2858"/>
      <c r="RM41" s="2858"/>
      <c r="RN41" s="2858"/>
      <c r="RO41" s="2858"/>
      <c r="RP41" s="2858"/>
      <c r="RQ41" s="2858"/>
      <c r="RR41" s="2858"/>
      <c r="RS41" s="2858"/>
      <c r="RT41" s="2858"/>
      <c r="RU41" s="2858"/>
      <c r="RV41" s="2858"/>
      <c r="RW41" s="2858"/>
      <c r="RX41" s="2858"/>
      <c r="RY41" s="2858"/>
      <c r="RZ41" s="2858"/>
      <c r="SA41" s="2858"/>
      <c r="SB41" s="2858"/>
      <c r="SC41" s="2858"/>
      <c r="SD41" s="2858"/>
      <c r="SE41" s="2858"/>
      <c r="SF41" s="2858"/>
      <c r="SG41" s="2858"/>
      <c r="SH41" s="2858"/>
      <c r="SI41" s="2858"/>
      <c r="SJ41" s="2858"/>
      <c r="SK41" s="2858"/>
      <c r="SL41" s="2858"/>
      <c r="SM41" s="2858"/>
      <c r="SN41" s="2858"/>
      <c r="SO41" s="2858"/>
      <c r="SP41" s="2858"/>
      <c r="SQ41" s="2858"/>
      <c r="SR41" s="2858"/>
      <c r="SS41" s="2858"/>
      <c r="ST41" s="2858"/>
      <c r="SU41" s="2858"/>
      <c r="SV41" s="2858"/>
      <c r="SW41" s="2858"/>
      <c r="SX41" s="2858"/>
      <c r="SY41" s="2858"/>
      <c r="SZ41" s="2858"/>
      <c r="TA41" s="2858"/>
      <c r="TB41" s="2858"/>
      <c r="TC41" s="2858"/>
      <c r="TD41" s="2858"/>
      <c r="TE41" s="2858"/>
      <c r="TF41" s="2858"/>
      <c r="TG41" s="2858"/>
      <c r="TH41" s="2858"/>
      <c r="TI41" s="2858"/>
      <c r="TJ41" s="2858"/>
      <c r="TK41" s="2858"/>
      <c r="TL41" s="2858"/>
      <c r="TM41" s="2858"/>
      <c r="TN41" s="2858"/>
      <c r="TO41" s="2858"/>
      <c r="TP41" s="2858"/>
      <c r="TQ41" s="2858"/>
      <c r="TR41" s="2858"/>
      <c r="TS41" s="2858"/>
      <c r="TT41" s="2858"/>
      <c r="TU41" s="3937"/>
      <c r="TV41" s="3937"/>
      <c r="TW41" s="3937"/>
      <c r="TX41" s="3937"/>
      <c r="TY41" s="3937"/>
      <c r="TZ41" s="3937"/>
      <c r="UA41" s="3937"/>
      <c r="UB41" s="3937"/>
      <c r="UC41" s="3937"/>
      <c r="UD41" s="3937"/>
      <c r="UE41" s="3937"/>
      <c r="UF41" s="3937"/>
      <c r="UG41" s="3937"/>
      <c r="UH41" s="3937"/>
      <c r="UI41" s="3937"/>
      <c r="UJ41" s="3937"/>
      <c r="UK41" s="3937"/>
      <c r="UL41" s="3937"/>
      <c r="UM41" s="3937"/>
      <c r="UN41" s="3937"/>
      <c r="UO41" s="3937"/>
      <c r="UP41" s="2858"/>
      <c r="UQ41" s="2858"/>
      <c r="UR41" s="2858"/>
      <c r="US41" s="2858"/>
      <c r="UT41" s="2858"/>
      <c r="UU41" s="2858"/>
      <c r="UV41" s="2858"/>
      <c r="UW41" s="2858"/>
      <c r="UX41" s="2858"/>
      <c r="UY41" s="2858"/>
      <c r="UZ41" s="2858"/>
      <c r="VA41" s="2858"/>
      <c r="VB41" s="2858"/>
      <c r="VC41" s="2858"/>
      <c r="VD41" s="2858"/>
      <c r="VE41" s="2858"/>
      <c r="VF41" s="2858"/>
      <c r="VG41" s="2858"/>
      <c r="VH41" s="2858"/>
      <c r="VI41" s="2858"/>
      <c r="VJ41" s="2858"/>
      <c r="VK41" s="2858"/>
      <c r="VL41" s="2858"/>
      <c r="VM41" s="2858"/>
      <c r="VN41" s="2858"/>
      <c r="VO41" s="2858"/>
      <c r="VP41" s="2858"/>
      <c r="VQ41" s="2858"/>
      <c r="VR41" s="2858"/>
      <c r="VS41" s="2858"/>
      <c r="VT41" s="2858"/>
      <c r="VU41" s="2858"/>
      <c r="VV41" s="2858"/>
      <c r="VW41" s="2858"/>
      <c r="VX41" s="2858"/>
      <c r="VY41" s="2858"/>
      <c r="VZ41" s="2858"/>
      <c r="WA41" s="2858"/>
      <c r="WB41" s="2858"/>
      <c r="WC41" s="2858"/>
      <c r="WD41" s="2858"/>
      <c r="WE41" s="2858"/>
      <c r="WF41" s="2858"/>
      <c r="WG41" s="2858"/>
      <c r="WH41" s="2858"/>
      <c r="WI41" s="2858"/>
      <c r="WJ41" s="2858"/>
      <c r="WK41" s="2858"/>
      <c r="WL41" s="2858"/>
      <c r="WM41" s="2858"/>
      <c r="WN41" s="2858"/>
      <c r="WO41" s="2858"/>
      <c r="WP41" s="2858"/>
      <c r="WQ41" s="2858"/>
      <c r="WR41" s="2858"/>
      <c r="WS41" s="2858"/>
      <c r="WT41" s="2858"/>
      <c r="WU41" s="2858"/>
      <c r="WV41" s="2858"/>
      <c r="WW41" s="2858"/>
      <c r="WX41" s="2858"/>
      <c r="WY41" s="2858"/>
      <c r="WZ41" s="2858"/>
      <c r="XA41" s="2858"/>
      <c r="XB41" s="2858"/>
      <c r="XC41" s="2858"/>
      <c r="XD41" s="2858"/>
      <c r="XE41" s="2858"/>
      <c r="XF41" s="2858"/>
      <c r="XG41" s="2858"/>
      <c r="XH41" s="2858"/>
      <c r="XI41" s="2858"/>
      <c r="XJ41" s="2858"/>
      <c r="XK41" s="2858"/>
      <c r="XL41" s="2858"/>
      <c r="XM41" s="2858"/>
      <c r="XN41" s="2858"/>
      <c r="XO41" s="2858"/>
      <c r="XP41" s="2858"/>
      <c r="XQ41" s="2858"/>
      <c r="XR41" s="2858"/>
      <c r="XS41" s="2858"/>
      <c r="XT41" s="2858"/>
      <c r="XU41" s="2858"/>
      <c r="XV41" s="2858"/>
      <c r="XW41" s="2858"/>
      <c r="XX41" s="2858"/>
      <c r="XY41" s="2858"/>
      <c r="XZ41" s="2858"/>
      <c r="YA41" s="2858"/>
      <c r="YB41" s="2858"/>
      <c r="YC41" s="2858"/>
      <c r="YD41" s="2858"/>
      <c r="YE41" s="2858"/>
      <c r="YF41" s="2858"/>
      <c r="YG41" s="2858"/>
      <c r="YH41" s="2858"/>
      <c r="YI41" s="2858"/>
      <c r="YJ41" s="2858"/>
      <c r="YK41" s="2858"/>
      <c r="YL41" s="2858"/>
      <c r="YM41" s="2858"/>
      <c r="YN41" s="2858"/>
      <c r="YO41" s="2858"/>
      <c r="YP41" s="2858"/>
      <c r="YQ41" s="2858"/>
      <c r="YR41" s="2858"/>
      <c r="YS41" s="2858"/>
      <c r="YT41" s="2858"/>
      <c r="YU41" s="2858"/>
      <c r="YV41" s="2858"/>
      <c r="YW41" s="2858"/>
      <c r="YX41" s="2858"/>
      <c r="YY41" s="2858"/>
      <c r="YZ41" s="2858"/>
      <c r="ZA41" s="2858"/>
      <c r="ZB41" s="2858"/>
      <c r="ZC41" s="2858"/>
      <c r="ZD41" s="2858"/>
      <c r="ZE41" s="2858"/>
      <c r="ZF41" s="2858"/>
      <c r="ZG41" s="2858"/>
      <c r="ZH41" s="2858"/>
      <c r="ZI41" s="2858"/>
      <c r="ZJ41" s="2858"/>
      <c r="ZK41" s="2858"/>
      <c r="ZL41" s="2858"/>
      <c r="ZM41" s="2858"/>
      <c r="ZN41" s="2858"/>
      <c r="ZO41" s="2858"/>
      <c r="ZP41" s="2858"/>
      <c r="ZQ41" s="2858"/>
      <c r="ZR41" s="2858"/>
      <c r="ZS41" s="2858"/>
      <c r="ZT41" s="2858"/>
      <c r="ZU41" s="2858"/>
      <c r="ZV41" s="2858"/>
      <c r="ZW41" s="2858"/>
      <c r="ZX41" s="2858"/>
      <c r="ZY41" s="2858"/>
      <c r="ZZ41" s="2858"/>
      <c r="AAA41" s="2858"/>
      <c r="AAB41" s="2858"/>
      <c r="AAC41" s="2858"/>
      <c r="AAD41" s="2858"/>
      <c r="AAE41" s="2858"/>
      <c r="AAF41" s="2858"/>
      <c r="AAG41" s="2858"/>
      <c r="AAH41" s="2858"/>
      <c r="AAI41" s="2858"/>
      <c r="AAJ41" s="2858"/>
      <c r="AAK41" s="2858"/>
      <c r="AAL41" s="2858"/>
      <c r="AAM41" s="2858"/>
      <c r="AAN41" s="2858"/>
      <c r="AAO41" s="2858"/>
      <c r="AAP41" s="2858"/>
      <c r="AAQ41" s="2858"/>
      <c r="AAR41" s="2858"/>
      <c r="AAS41" s="2858"/>
      <c r="AAT41" s="2858"/>
      <c r="AAU41" s="2858"/>
      <c r="AAV41" s="2858"/>
      <c r="AAW41" s="2858"/>
      <c r="AAX41" s="2858"/>
      <c r="AAY41" s="2858"/>
      <c r="AAZ41" s="2858"/>
      <c r="ABA41" s="2858"/>
      <c r="ABB41" s="2858"/>
      <c r="ABC41" s="2858"/>
      <c r="ABD41" s="2858"/>
      <c r="ABE41" s="2858"/>
      <c r="ABF41" s="2858"/>
      <c r="ABG41" s="2858"/>
      <c r="ABH41" s="2858"/>
      <c r="ABI41" s="2858"/>
      <c r="ABJ41" s="2858"/>
      <c r="ABK41" s="2858"/>
      <c r="ABL41" s="2858"/>
      <c r="ABM41" s="2858"/>
      <c r="ABN41" s="2858"/>
      <c r="ABO41" s="2858"/>
      <c r="ABP41" s="2858"/>
      <c r="ABQ41" s="2858"/>
      <c r="ABR41" s="2858"/>
      <c r="ABS41" s="2858"/>
      <c r="ABT41" s="2858"/>
      <c r="ABU41" s="2858"/>
      <c r="ABV41" s="2858"/>
      <c r="ABW41" s="2858"/>
      <c r="ABX41" s="2858"/>
      <c r="ABY41" s="2858"/>
      <c r="ABZ41" s="2858"/>
      <c r="ACA41" s="2858"/>
      <c r="ACB41" s="2858"/>
      <c r="ACC41" s="2858"/>
      <c r="ACD41" s="2858"/>
      <c r="ACE41" s="2858"/>
      <c r="ACF41" s="2858"/>
      <c r="ACG41" s="2858"/>
      <c r="ACH41" s="2858"/>
      <c r="ACI41" s="2858"/>
      <c r="ACJ41" s="2858"/>
      <c r="ACK41" s="2858"/>
      <c r="ACL41" s="2858"/>
      <c r="ACM41" s="2858"/>
      <c r="ACN41" s="2858"/>
      <c r="ACO41" s="2858"/>
      <c r="ACP41" s="2858"/>
      <c r="ACQ41" s="2858"/>
      <c r="ACR41" s="2858"/>
      <c r="ACS41" s="2858"/>
      <c r="ACT41" s="2858"/>
      <c r="ACU41" s="2858"/>
      <c r="ACV41" s="2858"/>
      <c r="ACW41" s="2858"/>
      <c r="ACX41" s="2858"/>
      <c r="ACY41" s="2858"/>
      <c r="ACZ41" s="2858"/>
      <c r="ADA41" s="2858"/>
      <c r="ADB41" s="2858"/>
      <c r="ADC41" s="2858"/>
      <c r="ADD41" s="2858"/>
      <c r="ADE41" s="2858"/>
      <c r="ADF41" s="2858"/>
      <c r="ADG41" s="2858"/>
      <c r="ADH41" s="2858"/>
      <c r="ADI41" s="2858"/>
      <c r="ADJ41" s="2858"/>
      <c r="ADK41" s="2858"/>
      <c r="ADL41" s="2858"/>
      <c r="ADM41" s="2858"/>
      <c r="ADN41" s="2858"/>
      <c r="ADO41" s="2858"/>
      <c r="ADP41" s="2858"/>
      <c r="ADQ41" s="2858"/>
      <c r="ADR41" s="2858"/>
      <c r="ADS41" s="2858"/>
      <c r="ADT41" s="2858"/>
      <c r="ADU41" s="2858"/>
      <c r="ADV41" s="2858"/>
      <c r="ADW41" s="2858"/>
      <c r="ADX41" s="2858"/>
      <c r="ADY41" s="2858"/>
      <c r="ADZ41" s="2858"/>
      <c r="AEA41" s="2858"/>
      <c r="AEB41" s="2858"/>
      <c r="AEC41" s="2858"/>
      <c r="AED41" s="2858"/>
      <c r="AEE41" s="2858"/>
      <c r="AEF41" s="2858"/>
      <c r="AEG41" s="2858"/>
      <c r="AEH41" s="2858"/>
      <c r="AEI41" s="2858"/>
      <c r="AEJ41" s="2858"/>
      <c r="AEK41" s="2858"/>
      <c r="AEL41" s="2858"/>
      <c r="AEM41" s="2858"/>
      <c r="AEN41" s="2858"/>
      <c r="AEO41" s="2858"/>
      <c r="AEP41" s="2858"/>
      <c r="AEQ41" s="2858"/>
      <c r="AER41" s="2858"/>
      <c r="AES41" s="2858"/>
      <c r="AET41" s="2858"/>
      <c r="AEU41" s="2858"/>
      <c r="AEV41" s="2858"/>
      <c r="AEW41" s="2858"/>
      <c r="AEX41" s="2858"/>
      <c r="AEY41" s="2858"/>
      <c r="AEZ41" s="2858"/>
      <c r="AFA41" s="2858"/>
      <c r="AFB41" s="2858"/>
      <c r="AFC41" s="2858"/>
      <c r="AFD41" s="2858"/>
      <c r="AFE41" s="2858"/>
      <c r="AFF41" s="2858"/>
      <c r="AFG41" s="2858"/>
      <c r="AFH41" s="2858"/>
      <c r="AFI41" s="2858"/>
      <c r="AFJ41" s="2858"/>
      <c r="AFK41" s="2858"/>
      <c r="AFL41" s="2858"/>
      <c r="AFM41" s="2858"/>
      <c r="AFN41" s="2858"/>
      <c r="AFO41" s="2858"/>
      <c r="AFP41" s="2858"/>
      <c r="AFQ41" s="2858"/>
      <c r="AFR41" s="2858"/>
      <c r="AFS41" s="2858"/>
      <c r="AFT41" s="2858"/>
      <c r="AFU41" s="2858"/>
      <c r="AFV41" s="2858"/>
      <c r="AFW41" s="2858"/>
      <c r="AFX41" s="2858"/>
      <c r="AFY41" s="2858"/>
      <c r="AFZ41" s="2858"/>
      <c r="AGA41" s="2858"/>
      <c r="AGB41" s="2858"/>
      <c r="AGC41" s="2858"/>
      <c r="AGD41" s="2858"/>
      <c r="AGE41" s="2858"/>
      <c r="AGF41" s="2858"/>
      <c r="AGG41" s="2858"/>
      <c r="AGH41" s="2858"/>
      <c r="AGI41" s="2858"/>
      <c r="AGJ41" s="2858"/>
      <c r="AGK41" s="2858"/>
      <c r="AGL41" s="2858"/>
      <c r="AGM41" s="2858"/>
      <c r="AGN41" s="2858"/>
      <c r="AGO41" s="2858"/>
      <c r="AGP41" s="2858"/>
      <c r="AGQ41" s="2858"/>
      <c r="AGR41" s="2858"/>
      <c r="AGS41" s="2858"/>
      <c r="AGT41" s="2858"/>
      <c r="AGU41" s="2858"/>
      <c r="AGV41" s="2858"/>
      <c r="AGW41" s="2858"/>
      <c r="AGX41" s="2858"/>
      <c r="AGY41" s="2858"/>
      <c r="AGZ41" s="2858"/>
      <c r="AHA41" s="2858"/>
      <c r="AHB41" s="2858"/>
      <c r="AHC41" s="2858"/>
      <c r="AHD41" s="2858"/>
      <c r="AHE41" s="2858"/>
      <c r="AHF41" s="2858"/>
      <c r="AHG41" s="2858"/>
      <c r="AHH41" s="2858"/>
      <c r="AHI41" s="2858"/>
      <c r="AHJ41" s="2858"/>
      <c r="AHK41" s="2858"/>
      <c r="AHL41" s="2858"/>
      <c r="AHM41" s="2858"/>
      <c r="AHN41" s="2858"/>
      <c r="AHO41" s="2858"/>
      <c r="AHP41" s="2858"/>
      <c r="AHQ41" s="2858"/>
      <c r="AHR41" s="2858"/>
      <c r="AHS41" s="2858"/>
      <c r="AHT41" s="2858"/>
      <c r="AHU41" s="2858"/>
      <c r="AHV41" s="2858"/>
      <c r="AHW41" s="2858"/>
      <c r="AHX41" s="2858"/>
      <c r="AHY41" s="2858"/>
      <c r="AHZ41" s="2858"/>
      <c r="AIA41" s="2858"/>
      <c r="AIB41" s="2858"/>
      <c r="AIC41" s="2858"/>
      <c r="AID41" s="2858"/>
      <c r="AIE41" s="2858"/>
      <c r="AIF41" s="2858"/>
      <c r="AIG41" s="2858"/>
      <c r="AIH41" s="2858"/>
      <c r="AII41" s="2858"/>
      <c r="AIJ41" s="2858"/>
      <c r="AIK41" s="2858"/>
      <c r="AIL41" s="2858"/>
      <c r="AIM41" s="2858"/>
      <c r="AIN41" s="2858"/>
      <c r="AIO41" s="2858"/>
      <c r="AIP41" s="2858"/>
      <c r="AIQ41" s="2858"/>
      <c r="AIR41" s="2858"/>
      <c r="AIS41" s="2858"/>
      <c r="AIT41" s="2858"/>
      <c r="AIU41" s="2858"/>
      <c r="AIV41" s="2858"/>
      <c r="AIW41" s="2858"/>
      <c r="AIX41" s="2858"/>
      <c r="AIY41" s="2858"/>
      <c r="AIZ41" s="2858"/>
      <c r="AJA41" s="2858"/>
      <c r="AJB41" s="2858"/>
      <c r="AJC41" s="2858"/>
      <c r="AJD41" s="2858"/>
      <c r="AJE41" s="2858"/>
      <c r="AJF41" s="2858"/>
      <c r="AJG41" s="2858"/>
      <c r="AJH41" s="2858"/>
      <c r="AJI41" s="2858"/>
      <c r="AJJ41" s="2858"/>
      <c r="AJK41" s="2858"/>
      <c r="AJL41" s="2858"/>
      <c r="AJM41" s="2858"/>
      <c r="AJN41" s="2858"/>
      <c r="AJO41" s="2858"/>
      <c r="AJP41" s="2858"/>
      <c r="AJQ41" s="2858"/>
      <c r="AJR41" s="2858"/>
      <c r="AJS41" s="2858"/>
      <c r="AJT41" s="2858"/>
      <c r="AJU41" s="2858"/>
      <c r="AJV41" s="2858"/>
      <c r="AJW41" s="2858"/>
      <c r="AJX41" s="2858"/>
      <c r="AJY41" s="2858"/>
      <c r="AJZ41" s="2858"/>
      <c r="AKA41" s="2858"/>
      <c r="AKB41" s="2858"/>
      <c r="AKC41" s="2858"/>
      <c r="AKD41" s="2858"/>
      <c r="AKE41" s="2858"/>
      <c r="AKF41" s="2858"/>
      <c r="AKG41" s="2858"/>
      <c r="AKH41" s="2858"/>
      <c r="AKI41" s="2858"/>
      <c r="AKJ41" s="2858"/>
      <c r="AKK41" s="2858"/>
      <c r="AKL41" s="2858"/>
      <c r="AKM41" s="2858"/>
      <c r="AKN41" s="2858"/>
      <c r="AKO41" s="2858"/>
      <c r="AKP41" s="2858"/>
      <c r="AKQ41" s="2858"/>
      <c r="AKR41" s="2858"/>
      <c r="AKS41" s="2858"/>
      <c r="AKT41" s="2858"/>
      <c r="AKU41" s="2858"/>
      <c r="AKV41" s="2858"/>
      <c r="AKW41" s="2858"/>
      <c r="AKX41" s="2858"/>
      <c r="AKY41" s="2858"/>
      <c r="AKZ41" s="2858"/>
      <c r="ALA41" s="2858"/>
      <c r="ALB41" s="2858"/>
      <c r="ALC41" s="2858"/>
      <c r="ALD41" s="2858"/>
      <c r="ALE41" s="2858"/>
      <c r="ALF41" s="2858"/>
      <c r="ALG41" s="2858"/>
      <c r="ALH41" s="2858"/>
      <c r="ALI41" s="2858"/>
      <c r="ALJ41" s="2858"/>
      <c r="ALK41" s="2858"/>
      <c r="ALL41" s="2858"/>
      <c r="ALM41" s="2858"/>
      <c r="ALN41" s="2858"/>
      <c r="ALO41" s="2858"/>
      <c r="ALP41" s="2858"/>
      <c r="ALQ41" s="2858"/>
      <c r="ALR41" s="2858"/>
      <c r="ALS41" s="2858"/>
      <c r="ALT41" s="2858"/>
      <c r="ALU41" s="2858"/>
      <c r="ALV41" s="2858"/>
      <c r="ALW41" s="2858"/>
      <c r="ALX41" s="2858"/>
      <c r="ALY41" s="2858"/>
      <c r="ALZ41" s="2858"/>
      <c r="AMA41" s="2858"/>
      <c r="AMB41" s="2858"/>
      <c r="AMC41" s="2858"/>
      <c r="AMD41" s="2858"/>
      <c r="AME41" s="2858"/>
      <c r="AMF41" s="2858"/>
      <c r="AMG41" s="2858"/>
      <c r="AMH41" s="2858"/>
      <c r="AMI41" s="2858"/>
      <c r="AMJ41" s="2858"/>
      <c r="AMK41" s="2858"/>
      <c r="AML41" s="2858"/>
      <c r="AMM41" s="2858"/>
      <c r="AMN41" s="2858"/>
      <c r="AMO41" s="2858"/>
      <c r="AMP41" s="2858"/>
      <c r="AMQ41" s="2858"/>
      <c r="AMR41" s="2858"/>
      <c r="AMS41" s="2858"/>
      <c r="AMT41" s="2858"/>
      <c r="AMU41" s="2858"/>
      <c r="AMV41" s="2858"/>
      <c r="AMW41" s="2858"/>
      <c r="AMX41" s="2858"/>
      <c r="AMY41" s="2858"/>
      <c r="AMZ41" s="2858"/>
      <c r="ANA41" s="2858"/>
      <c r="ANB41" s="2858"/>
      <c r="ANC41" s="2858"/>
      <c r="AND41" s="2858"/>
      <c r="ANE41" s="2858"/>
      <c r="ANF41" s="2858"/>
      <c r="ANG41" s="2858"/>
      <c r="ANH41" s="2858"/>
      <c r="ANI41" s="2858"/>
      <c r="ANJ41" s="2858"/>
      <c r="ANK41" s="2858"/>
      <c r="ANL41" s="2858"/>
      <c r="ANM41" s="2858"/>
      <c r="ANN41" s="2858"/>
      <c r="ANO41" s="2858"/>
      <c r="ANP41" s="2858"/>
      <c r="ANQ41" s="2858"/>
      <c r="ANR41" s="2858"/>
      <c r="ANS41" s="2858"/>
      <c r="ANT41" s="2858"/>
      <c r="ANU41" s="2858"/>
      <c r="ANV41" s="2858"/>
      <c r="ANW41" s="2858"/>
      <c r="ANX41" s="2858"/>
      <c r="ANY41" s="2858"/>
      <c r="ANZ41" s="2858"/>
      <c r="AOA41" s="2858"/>
      <c r="AOB41" s="2858"/>
      <c r="AOC41" s="2858"/>
      <c r="AOD41" s="2858"/>
      <c r="AOE41" s="2858"/>
      <c r="AOF41" s="2858"/>
      <c r="AOG41" s="2858"/>
      <c r="AOH41" s="2858"/>
      <c r="AOI41" s="2858"/>
      <c r="AOJ41" s="2858"/>
      <c r="AOK41" s="2858"/>
      <c r="AOL41" s="2858"/>
      <c r="AOM41" s="2858"/>
      <c r="AON41" s="2858"/>
      <c r="AOO41" s="2858"/>
      <c r="AOP41" s="2858"/>
      <c r="AOQ41" s="2858"/>
      <c r="AOR41" s="2858"/>
      <c r="AOS41" s="2858"/>
      <c r="AOT41" s="2858"/>
      <c r="AOU41" s="2858"/>
      <c r="AOV41" s="2858"/>
      <c r="AOW41" s="2858"/>
      <c r="AOX41" s="2858"/>
      <c r="AOY41" s="2858"/>
      <c r="AOZ41" s="2858"/>
      <c r="APA41" s="2858"/>
      <c r="APB41" s="2858"/>
      <c r="APC41" s="2858"/>
      <c r="APD41" s="2858"/>
      <c r="APE41" s="2858"/>
      <c r="APF41" s="2858"/>
      <c r="APG41" s="2858"/>
      <c r="APH41" s="2858"/>
      <c r="API41" s="2858"/>
      <c r="APJ41" s="2858"/>
      <c r="APK41" s="2858"/>
      <c r="APL41" s="2858"/>
      <c r="APM41" s="2858"/>
      <c r="APN41" s="2858"/>
      <c r="APO41" s="2858"/>
      <c r="APP41" s="2858"/>
      <c r="APQ41" s="2858"/>
      <c r="APR41" s="2858"/>
      <c r="APS41" s="2858"/>
      <c r="APT41" s="2858"/>
      <c r="APU41" s="2858"/>
      <c r="APV41" s="2858"/>
      <c r="APW41" s="2858"/>
      <c r="APX41" s="2858"/>
      <c r="APY41" s="2858"/>
      <c r="APZ41" s="2858"/>
      <c r="AQA41" s="2858"/>
      <c r="AQB41" s="2858"/>
      <c r="AQC41" s="2858"/>
      <c r="AQD41" s="2858"/>
      <c r="AQE41" s="2858"/>
      <c r="AQF41" s="2858"/>
      <c r="AQG41" s="2858"/>
      <c r="AQH41" s="2858"/>
      <c r="AQI41" s="2858"/>
      <c r="AQJ41" s="2858"/>
      <c r="AQK41" s="2858"/>
      <c r="AQL41" s="2858"/>
      <c r="AQM41" s="2858"/>
      <c r="AQN41" s="2858"/>
      <c r="AQO41" s="2858"/>
      <c r="AQP41" s="2858"/>
      <c r="AQQ41" s="2858"/>
      <c r="AQR41" s="2858"/>
      <c r="AQS41" s="2858"/>
      <c r="AQT41" s="2858"/>
      <c r="AQU41" s="2858"/>
      <c r="AQV41" s="2858"/>
      <c r="AQW41" s="2858"/>
      <c r="AQX41" s="2858"/>
      <c r="AQY41" s="2858"/>
      <c r="AQZ41" s="2858"/>
      <c r="ARA41" s="2858"/>
      <c r="ARB41" s="2858"/>
      <c r="ARC41" s="2858"/>
      <c r="ARD41" s="2858"/>
      <c r="ARE41" s="2858"/>
      <c r="ARF41" s="2858"/>
      <c r="ARG41" s="2858"/>
      <c r="ARH41" s="2858"/>
      <c r="ARI41" s="2858"/>
      <c r="ARJ41" s="2858"/>
      <c r="ARK41" s="2858"/>
      <c r="ARL41" s="2858"/>
      <c r="ARM41" s="2858"/>
      <c r="ARN41" s="2858"/>
      <c r="ARO41" s="2858"/>
      <c r="ARP41" s="2858"/>
      <c r="ARQ41" s="2858"/>
      <c r="ARR41" s="2858"/>
      <c r="ARS41" s="2858"/>
      <c r="ART41" s="2858"/>
      <c r="ARU41" s="2858"/>
      <c r="ARV41" s="2858"/>
      <c r="ARW41" s="2858"/>
      <c r="ARX41" s="2858"/>
      <c r="ARY41" s="2858"/>
      <c r="ARZ41" s="2858"/>
      <c r="ASA41" s="2858"/>
      <c r="ASB41" s="2858"/>
      <c r="ASC41" s="2858"/>
      <c r="ASD41" s="2858"/>
      <c r="ASE41" s="2858"/>
      <c r="ASF41" s="2858"/>
      <c r="ASG41" s="2858"/>
      <c r="ASH41" s="2858"/>
      <c r="ASI41" s="2858"/>
      <c r="ASJ41" s="2858"/>
      <c r="ASK41" s="2858"/>
      <c r="ASL41" s="2858"/>
      <c r="ASM41" s="2858"/>
      <c r="ASN41" s="2858"/>
      <c r="ASO41" s="2858"/>
      <c r="ASP41" s="2858"/>
      <c r="ASQ41" s="2858"/>
      <c r="ASR41" s="2858"/>
      <c r="ASS41" s="2858"/>
      <c r="AST41" s="2858"/>
      <c r="ASU41" s="2858"/>
      <c r="ASV41" s="2858"/>
      <c r="ASW41" s="2858"/>
      <c r="ASX41" s="2858"/>
      <c r="ASY41" s="2858"/>
      <c r="ASZ41" s="2858"/>
      <c r="ATA41" s="2858"/>
      <c r="ATB41" s="2858"/>
      <c r="ATC41" s="2858"/>
      <c r="ATD41" s="2858"/>
      <c r="ATE41" s="2858"/>
      <c r="ATF41" s="2858"/>
      <c r="ATG41" s="2858"/>
      <c r="ATH41" s="2858"/>
      <c r="ATI41" s="2858"/>
      <c r="ATJ41" s="2858"/>
      <c r="ATK41" s="2858"/>
      <c r="ATL41" s="2858"/>
      <c r="ATM41" s="2858"/>
      <c r="ATN41" s="2858"/>
      <c r="ATO41" s="2858"/>
      <c r="ATP41" s="2858"/>
      <c r="ATQ41" s="2858"/>
      <c r="ATR41" s="2858"/>
      <c r="ATS41" s="2858"/>
      <c r="ATT41" s="2858"/>
      <c r="ATU41" s="2858"/>
      <c r="ATV41" s="2858"/>
      <c r="ATW41" s="2858"/>
      <c r="ATX41" s="2858"/>
      <c r="ATY41" s="2858"/>
      <c r="ATZ41" s="2858"/>
      <c r="AUA41" s="2858"/>
      <c r="AUB41" s="2858"/>
      <c r="AUC41" s="2858"/>
      <c r="AUD41" s="2858"/>
      <c r="AUE41" s="2858"/>
      <c r="AUF41" s="2858"/>
      <c r="AUG41" s="2858"/>
      <c r="AUH41" s="2858"/>
      <c r="AUI41" s="2858"/>
      <c r="AUJ41" s="2858"/>
      <c r="AUK41" s="2858"/>
      <c r="AUL41" s="2858"/>
      <c r="AUM41" s="2858"/>
      <c r="AUN41" s="2858"/>
      <c r="AUO41" s="2858"/>
      <c r="AUP41" s="2858"/>
      <c r="AUQ41" s="2858"/>
      <c r="AUR41" s="2858"/>
      <c r="AUS41" s="2858"/>
      <c r="AUT41" s="2858"/>
      <c r="AUU41" s="2858"/>
      <c r="AUV41" s="2858"/>
      <c r="AUW41" s="2858"/>
      <c r="AUX41" s="2858"/>
      <c r="AUY41" s="2858"/>
      <c r="AUZ41" s="2858"/>
      <c r="AVA41" s="2858"/>
      <c r="AVB41" s="2858"/>
      <c r="AVC41" s="2858"/>
      <c r="AVD41" s="2858"/>
      <c r="AVE41" s="2858"/>
      <c r="AVF41" s="2858"/>
      <c r="AVG41" s="2858"/>
      <c r="AVH41" s="2858"/>
      <c r="AVI41" s="2858"/>
      <c r="AVJ41" s="2858"/>
      <c r="AVK41" s="2858"/>
      <c r="AVL41" s="2858"/>
      <c r="AVM41" s="2858"/>
      <c r="AVN41" s="2858"/>
      <c r="AVO41" s="2858"/>
      <c r="AVP41" s="2858"/>
      <c r="AVQ41" s="2858"/>
      <c r="AVR41" s="2858"/>
      <c r="AVS41" s="2858"/>
      <c r="AVT41" s="2858"/>
      <c r="AVU41" s="2858"/>
      <c r="AVV41" s="2858"/>
      <c r="AVW41" s="2858"/>
      <c r="AVX41" s="2858"/>
      <c r="AVY41" s="2858"/>
      <c r="AVZ41" s="2858"/>
      <c r="AWA41" s="2858"/>
      <c r="AWB41" s="2858"/>
      <c r="AWC41" s="2858"/>
      <c r="AWD41" s="2858"/>
      <c r="AWE41" s="2858"/>
      <c r="AWF41" s="2858"/>
      <c r="AWG41" s="2858"/>
      <c r="AWH41" s="2858"/>
      <c r="AWI41" s="2858"/>
      <c r="AWJ41" s="2858"/>
      <c r="AWK41" s="2858"/>
      <c r="AWL41" s="2858"/>
      <c r="AWM41" s="2858"/>
      <c r="AWN41" s="2858"/>
      <c r="AWO41" s="2858"/>
      <c r="AWP41" s="2858"/>
      <c r="AWQ41" s="2858"/>
      <c r="AWR41" s="2858"/>
      <c r="AWS41" s="2858"/>
      <c r="AWT41" s="2858"/>
      <c r="AWU41" s="2858"/>
      <c r="AWV41" s="2858"/>
      <c r="AWW41" s="2858"/>
      <c r="AWX41" s="2858"/>
      <c r="AWY41" s="2858"/>
      <c r="AWZ41" s="2858"/>
      <c r="AXA41" s="2858"/>
      <c r="AXB41" s="2858"/>
      <c r="AXC41" s="2858"/>
      <c r="AXD41" s="2858"/>
      <c r="AXE41" s="2858"/>
      <c r="AXF41" s="2858"/>
      <c r="AXG41" s="2858"/>
      <c r="AXH41" s="2858"/>
      <c r="AXI41" s="2858"/>
      <c r="AXJ41" s="2858"/>
      <c r="AXK41" s="2858"/>
      <c r="AXL41" s="2858"/>
      <c r="AXM41" s="2858"/>
      <c r="AXN41" s="2858"/>
      <c r="AXO41" s="2858"/>
      <c r="AXP41" s="2858"/>
      <c r="AXQ41" s="2858"/>
      <c r="AXR41" s="2858"/>
      <c r="AXS41" s="2858"/>
      <c r="AXT41" s="2858"/>
      <c r="AXU41" s="2858"/>
      <c r="AXV41" s="2858"/>
      <c r="AXW41" s="2858"/>
      <c r="AXX41" s="2858"/>
      <c r="AXY41" s="2858"/>
      <c r="AXZ41" s="2858"/>
      <c r="AYA41" s="2858"/>
      <c r="AYB41" s="2858"/>
      <c r="AYC41" s="2858"/>
      <c r="AYD41" s="2858"/>
      <c r="AYE41" s="2858"/>
      <c r="AYF41" s="2858"/>
      <c r="AYG41" s="2858"/>
      <c r="AYH41" s="2858"/>
      <c r="AYI41" s="2858"/>
      <c r="AYJ41" s="2858"/>
      <c r="AYK41" s="2858"/>
      <c r="AYL41" s="2858"/>
      <c r="AYM41" s="2858"/>
      <c r="AYN41" s="2858"/>
      <c r="AYO41" s="2858"/>
      <c r="AYP41" s="2858"/>
      <c r="AYQ41" s="2858"/>
      <c r="AYR41" s="2858"/>
      <c r="AYS41" s="2858"/>
      <c r="AYT41" s="2858"/>
      <c r="AYU41" s="2858"/>
      <c r="AYV41" s="2858"/>
      <c r="AYW41" s="2858"/>
      <c r="AYX41" s="2858"/>
      <c r="AYY41" s="2858"/>
      <c r="AYZ41" s="2858"/>
      <c r="AZA41" s="2858"/>
      <c r="AZB41" s="2858"/>
      <c r="AZC41" s="2858"/>
      <c r="AZD41" s="2858"/>
      <c r="AZE41" s="2858"/>
      <c r="AZF41" s="2858"/>
      <c r="AZG41" s="2858"/>
      <c r="AZH41" s="2858"/>
      <c r="AZI41" s="2858"/>
      <c r="AZJ41" s="2858"/>
      <c r="AZK41" s="2858"/>
      <c r="AZL41" s="2858"/>
      <c r="AZM41" s="2858"/>
      <c r="AZN41" s="2858"/>
      <c r="AZO41" s="2858"/>
      <c r="AZP41" s="2858"/>
      <c r="AZQ41" s="2858"/>
      <c r="AZR41" s="2858"/>
      <c r="AZS41" s="2858"/>
      <c r="AZT41" s="2858"/>
      <c r="AZU41" s="2858"/>
      <c r="AZV41" s="2858"/>
      <c r="AZW41" s="2858"/>
      <c r="AZX41" s="2858"/>
      <c r="AZY41" s="2858"/>
      <c r="AZZ41" s="2858"/>
      <c r="BAA41" s="2858"/>
      <c r="BAB41" s="2858"/>
      <c r="BAC41" s="2858"/>
      <c r="BAD41" s="2858"/>
      <c r="BAE41" s="2858"/>
      <c r="BAF41" s="2858"/>
      <c r="BAG41" s="2858"/>
      <c r="BAH41" s="2858"/>
      <c r="BAI41" s="2858"/>
      <c r="BAJ41" s="2858"/>
      <c r="BAK41" s="2858"/>
      <c r="BAL41" s="2858"/>
      <c r="BAM41" s="2858"/>
      <c r="BAN41" s="2858"/>
      <c r="BAO41" s="2858"/>
      <c r="BAP41" s="2858"/>
      <c r="BAQ41" s="2858"/>
      <c r="BAR41" s="2858"/>
      <c r="BAS41" s="2858"/>
      <c r="BAT41" s="2858"/>
      <c r="BAU41" s="2858"/>
      <c r="BAV41" s="2858"/>
      <c r="BAW41" s="2858"/>
      <c r="BAX41" s="2858"/>
      <c r="BAY41" s="2858"/>
      <c r="BAZ41" s="2858"/>
      <c r="BBA41" s="2858"/>
      <c r="BBB41" s="2858"/>
      <c r="BBC41" s="2858"/>
      <c r="BBD41" s="2858"/>
      <c r="BBE41" s="2858"/>
      <c r="BBF41" s="2858"/>
      <c r="BBG41" s="2858"/>
      <c r="BBH41" s="2858"/>
      <c r="BBI41" s="2858"/>
      <c r="BBJ41" s="2858"/>
      <c r="BBK41" s="2858"/>
      <c r="BBL41" s="2858"/>
      <c r="BBM41" s="2858"/>
      <c r="BBN41" s="2858"/>
      <c r="BBO41" s="2858"/>
      <c r="BBP41" s="2858"/>
      <c r="BBQ41" s="2858"/>
      <c r="BBR41" s="2858"/>
      <c r="BBS41" s="2858"/>
      <c r="BBT41" s="2858"/>
      <c r="BBU41" s="2858"/>
      <c r="BBV41" s="2858"/>
      <c r="BBW41" s="2858"/>
      <c r="BBX41" s="2858"/>
      <c r="BBY41" s="2858"/>
      <c r="BBZ41" s="2858"/>
      <c r="BCA41" s="2858"/>
      <c r="BCB41" s="2858"/>
      <c r="BCC41" s="2858"/>
      <c r="BCD41" s="2858"/>
      <c r="BCE41" s="2858"/>
      <c r="BCF41" s="2858"/>
      <c r="BCG41" s="2858"/>
      <c r="BCH41" s="2858"/>
      <c r="BCI41" s="2858"/>
      <c r="BCJ41" s="2858"/>
      <c r="BCK41" s="2858"/>
      <c r="BCL41" s="2858"/>
      <c r="BCM41" s="2858"/>
      <c r="BCN41" s="2858"/>
      <c r="BCO41" s="2858"/>
      <c r="BCP41" s="2858"/>
      <c r="BCQ41" s="2858"/>
      <c r="BCR41" s="2858"/>
      <c r="BCS41" s="2858"/>
      <c r="BCT41" s="2858"/>
      <c r="BCU41" s="2858"/>
      <c r="BCV41" s="2858"/>
      <c r="BCW41" s="2858"/>
      <c r="BCX41" s="2858"/>
      <c r="BCY41" s="2858"/>
      <c r="BCZ41" s="2858"/>
      <c r="BDA41" s="2858"/>
      <c r="BDB41" s="2858"/>
      <c r="BDC41" s="2858"/>
      <c r="BDD41" s="2858"/>
      <c r="BDE41" s="2858"/>
      <c r="BDF41" s="2858"/>
      <c r="BDG41" s="2858"/>
      <c r="BDH41" s="2858"/>
      <c r="BDI41" s="2858"/>
      <c r="BDJ41" s="2858"/>
      <c r="BDK41" s="2858"/>
      <c r="BDL41" s="2858"/>
      <c r="BDM41" s="2858"/>
      <c r="BDN41" s="2858"/>
      <c r="BDO41" s="2858"/>
      <c r="BDP41" s="2858"/>
      <c r="BDQ41" s="2858"/>
      <c r="BDR41" s="2858"/>
      <c r="BDS41" s="2858"/>
      <c r="BDT41" s="2858"/>
      <c r="BDU41" s="2858"/>
      <c r="BDV41" s="2858"/>
      <c r="BDW41" s="2858"/>
      <c r="BDX41" s="2858"/>
      <c r="BDY41" s="2858"/>
      <c r="BDZ41" s="2858"/>
      <c r="BEA41" s="2858"/>
      <c r="BEB41" s="2858"/>
      <c r="BEC41" s="2858"/>
      <c r="BED41" s="2858"/>
      <c r="BEE41" s="2858"/>
      <c r="BEF41" s="2858"/>
      <c r="BEG41" s="2858"/>
      <c r="BEH41" s="2858"/>
      <c r="BEI41" s="2858"/>
      <c r="BEJ41" s="2858"/>
      <c r="BEK41" s="2858"/>
      <c r="BEL41" s="2858"/>
      <c r="BEM41" s="2858"/>
      <c r="BEN41" s="2858"/>
      <c r="BEO41" s="2858"/>
      <c r="BEP41" s="2858"/>
      <c r="BEQ41" s="2858"/>
      <c r="BER41" s="2858"/>
      <c r="BES41" s="2858"/>
      <c r="BET41" s="2858"/>
      <c r="BEU41" s="2858"/>
      <c r="BEV41" s="2858"/>
      <c r="BEW41" s="2858"/>
      <c r="BEX41" s="2858"/>
      <c r="BEY41" s="2858"/>
      <c r="BEZ41" s="2858"/>
      <c r="BFA41" s="2858"/>
      <c r="BFB41" s="2858"/>
      <c r="BFC41" s="2858"/>
      <c r="BFD41" s="2858"/>
      <c r="BFE41" s="2858"/>
      <c r="BFF41" s="2858"/>
      <c r="BFG41" s="2858"/>
      <c r="BFH41" s="2858"/>
      <c r="BFI41" s="2858"/>
      <c r="BFJ41" s="2858"/>
      <c r="BFK41" s="2858"/>
      <c r="BFL41" s="2858"/>
      <c r="BFM41" s="2858"/>
      <c r="BFN41" s="2858"/>
      <c r="BFO41" s="2858"/>
      <c r="BFP41" s="2858"/>
      <c r="BFQ41" s="2858"/>
      <c r="BFR41" s="2858"/>
      <c r="BFS41" s="2858"/>
      <c r="BFT41" s="2858"/>
      <c r="BFU41" s="2858"/>
      <c r="BFV41" s="2858"/>
      <c r="BFW41" s="2858"/>
      <c r="BFX41" s="2858"/>
      <c r="BFY41" s="2858"/>
      <c r="BFZ41" s="2858"/>
      <c r="BGA41" s="2858"/>
      <c r="BGB41" s="2858"/>
      <c r="BGC41" s="2858"/>
      <c r="BGD41" s="2858"/>
      <c r="BGE41" s="2858"/>
      <c r="BGF41" s="2858"/>
      <c r="BGG41" s="2858"/>
      <c r="BGH41" s="2858"/>
      <c r="BGI41" s="2858"/>
      <c r="BGJ41" s="2858"/>
      <c r="BGK41" s="2858"/>
      <c r="BGL41" s="2858"/>
      <c r="BGM41" s="2858"/>
      <c r="BGN41" s="2858"/>
      <c r="BGO41" s="2858"/>
      <c r="BGP41" s="2858"/>
      <c r="BGQ41" s="2858"/>
      <c r="BGR41" s="2858"/>
      <c r="BGS41" s="2858"/>
      <c r="BGT41" s="2858"/>
      <c r="BGU41" s="2858"/>
      <c r="BGV41" s="2858"/>
      <c r="BGW41" s="2858"/>
      <c r="BGX41" s="2858"/>
      <c r="BGY41" s="2858"/>
      <c r="BGZ41" s="2858"/>
      <c r="BHA41" s="2858"/>
      <c r="BHB41" s="2858"/>
      <c r="BHC41" s="2858"/>
      <c r="BHD41" s="2858"/>
      <c r="BHE41" s="2858"/>
      <c r="BHF41" s="2858"/>
      <c r="BHG41" s="2858"/>
      <c r="BHH41" s="2858"/>
      <c r="BHI41" s="2858"/>
      <c r="BHJ41" s="2858"/>
      <c r="BHK41" s="2858"/>
      <c r="BHL41" s="2858"/>
      <c r="BHM41" s="2858"/>
      <c r="BHN41" s="2858"/>
      <c r="BHO41" s="2858"/>
      <c r="BHP41" s="2858"/>
      <c r="BHQ41" s="2858"/>
      <c r="BHR41" s="2858"/>
      <c r="BHS41" s="2858"/>
      <c r="BHT41" s="2858"/>
      <c r="BHU41" s="2858"/>
      <c r="BHV41" s="2858"/>
      <c r="BHW41" s="2858"/>
      <c r="BHX41" s="2858"/>
      <c r="BHY41" s="2858"/>
      <c r="BHZ41" s="2858"/>
      <c r="BIA41" s="2858"/>
      <c r="BIB41" s="2858"/>
      <c r="BIC41" s="2858"/>
      <c r="BID41" s="2858"/>
      <c r="BIE41" s="2858"/>
      <c r="BIF41" s="2858"/>
      <c r="BIG41" s="2858"/>
      <c r="BIH41" s="2858"/>
      <c r="BII41" s="2858"/>
      <c r="BIJ41" s="2858"/>
      <c r="BIK41" s="2858"/>
      <c r="BIL41" s="2858"/>
      <c r="BIM41" s="2858"/>
      <c r="BIN41" s="2858"/>
      <c r="BIO41" s="2858"/>
      <c r="BIP41" s="2858"/>
      <c r="BIQ41" s="2858"/>
      <c r="BIR41" s="2858"/>
      <c r="BIS41" s="2858"/>
      <c r="BIT41" s="2858"/>
      <c r="BIU41" s="2858"/>
      <c r="BIV41" s="2858"/>
      <c r="BIW41" s="2858"/>
      <c r="BIX41" s="2858"/>
      <c r="BIY41" s="2858"/>
      <c r="BIZ41" s="2858"/>
      <c r="BJA41" s="2858"/>
      <c r="BJB41" s="2858"/>
      <c r="BJC41" s="2858"/>
      <c r="BJD41" s="2858"/>
      <c r="BJE41" s="2858"/>
      <c r="BJF41" s="2858"/>
      <c r="BJG41" s="2858"/>
      <c r="BJH41" s="2858"/>
      <c r="BJI41" s="2858"/>
      <c r="BJJ41" s="2858"/>
      <c r="BJK41" s="2858"/>
      <c r="BJL41" s="2858"/>
      <c r="BJM41" s="2858"/>
      <c r="BJN41" s="2858"/>
      <c r="BJO41" s="2858"/>
      <c r="BJP41" s="2858"/>
      <c r="BJQ41" s="2858"/>
      <c r="BJR41" s="2858"/>
      <c r="BJS41" s="2858"/>
      <c r="BJT41" s="2858"/>
      <c r="BJU41" s="2858"/>
      <c r="BJV41" s="2858"/>
      <c r="BJW41" s="2858"/>
      <c r="BJX41" s="2858"/>
      <c r="BJY41" s="2858"/>
      <c r="BJZ41" s="2858"/>
      <c r="BKA41" s="2858"/>
      <c r="BKB41" s="2858"/>
      <c r="BKC41" s="2858"/>
      <c r="BKD41" s="2858"/>
      <c r="BKE41" s="2858"/>
      <c r="BKF41" s="2858"/>
      <c r="BKG41" s="2858"/>
      <c r="BKH41" s="2858"/>
      <c r="BKI41" s="2858"/>
      <c r="BKJ41" s="2858"/>
      <c r="BKK41" s="2858"/>
      <c r="BKL41" s="2858"/>
      <c r="BKM41" s="2858"/>
      <c r="BKN41" s="2858"/>
      <c r="BKO41" s="2858"/>
      <c r="BKP41" s="2858"/>
      <c r="BKQ41" s="2858"/>
      <c r="BKR41" s="2858"/>
      <c r="BKS41" s="2858"/>
      <c r="BKT41" s="2858"/>
      <c r="BKU41" s="2858"/>
      <c r="BKV41" s="2858"/>
      <c r="BKW41" s="2858"/>
      <c r="BKX41" s="2858"/>
      <c r="BKY41" s="2858"/>
      <c r="BKZ41" s="2858"/>
      <c r="BLA41" s="2858"/>
      <c r="BLB41" s="2858"/>
      <c r="BLC41" s="2858"/>
      <c r="BLD41" s="2858"/>
      <c r="BLE41" s="2858"/>
      <c r="BLF41" s="2858"/>
      <c r="BLG41" s="2858"/>
      <c r="BLH41" s="2858"/>
      <c r="BLI41" s="2858"/>
      <c r="BLJ41" s="2858"/>
      <c r="BLK41" s="2858"/>
      <c r="BLL41" s="2858"/>
      <c r="BLM41" s="2858"/>
      <c r="BLN41" s="2858"/>
      <c r="BLO41" s="2858"/>
      <c r="BLP41" s="2858"/>
      <c r="BLQ41" s="2858"/>
      <c r="BLR41" s="2858"/>
      <c r="BLS41" s="2858"/>
      <c r="BLT41" s="2858"/>
      <c r="BLU41" s="2858"/>
      <c r="BLV41" s="2858"/>
      <c r="BLW41" s="2858"/>
      <c r="BLX41" s="2858"/>
      <c r="BLY41" s="2858"/>
      <c r="BLZ41" s="2858"/>
      <c r="BMA41" s="2858"/>
      <c r="BMB41" s="2858"/>
      <c r="BMC41" s="2858"/>
      <c r="BMD41" s="2858"/>
      <c r="BME41" s="2858"/>
      <c r="BMF41" s="2858"/>
      <c r="BMG41" s="2858"/>
      <c r="BMH41" s="2858"/>
      <c r="BMI41" s="2858"/>
      <c r="BMJ41" s="2858"/>
      <c r="BMK41" s="2858"/>
      <c r="BML41" s="2858"/>
      <c r="BMM41" s="2858"/>
      <c r="BMN41" s="2858"/>
      <c r="BMO41" s="2858"/>
      <c r="BMP41" s="2858"/>
      <c r="BMQ41" s="2858"/>
      <c r="BMR41" s="2858"/>
      <c r="BMS41" s="2858"/>
      <c r="BMT41" s="2858"/>
      <c r="BMU41" s="2858"/>
      <c r="BMV41" s="2858"/>
      <c r="BMW41" s="2858"/>
      <c r="BMX41" s="2858"/>
      <c r="BMY41" s="2858"/>
      <c r="BMZ41" s="2858"/>
      <c r="BNA41" s="2858"/>
      <c r="BNB41" s="2858"/>
      <c r="BNC41" s="2858"/>
      <c r="BND41" s="2858"/>
      <c r="BNE41" s="2858"/>
      <c r="BNF41" s="2858"/>
      <c r="BNG41" s="2858"/>
      <c r="BNH41" s="2858"/>
      <c r="BNI41" s="2858"/>
      <c r="BNJ41" s="2858"/>
      <c r="BNK41" s="2858"/>
      <c r="BNL41" s="2858"/>
      <c r="BNM41" s="2858"/>
      <c r="BNN41" s="2858"/>
      <c r="BNO41" s="2858"/>
      <c r="BNP41" s="2858"/>
      <c r="BNQ41" s="2858"/>
      <c r="BNR41" s="2858"/>
      <c r="BNS41" s="2858"/>
      <c r="BNT41" s="2858"/>
      <c r="BNU41" s="2858"/>
      <c r="BNV41" s="2858"/>
      <c r="BNW41" s="2858"/>
      <c r="BNX41" s="2858"/>
      <c r="BNY41" s="2858"/>
      <c r="BNZ41" s="2858"/>
      <c r="BOA41" s="2858"/>
      <c r="BOB41" s="2858"/>
      <c r="BOC41" s="2858"/>
      <c r="BOD41" s="2858"/>
      <c r="BOE41" s="2858"/>
      <c r="BOF41" s="2858"/>
      <c r="BOG41" s="2858"/>
      <c r="BOH41" s="2858"/>
      <c r="BOI41" s="2858"/>
      <c r="BOJ41" s="2858"/>
      <c r="BOK41" s="2858"/>
      <c r="BOL41" s="2858"/>
      <c r="BOM41" s="2858"/>
      <c r="BON41" s="2858"/>
      <c r="BOO41" s="2858"/>
      <c r="BOP41" s="2858"/>
      <c r="BOQ41" s="2858"/>
      <c r="BOR41" s="2858"/>
      <c r="BOS41" s="2858"/>
      <c r="BOT41" s="2858"/>
      <c r="BOU41" s="2858"/>
      <c r="BOV41" s="2858"/>
      <c r="BOW41" s="2858"/>
      <c r="BOX41" s="2858"/>
      <c r="BOY41" s="2858"/>
      <c r="BOZ41" s="2858"/>
      <c r="BPA41" s="2858"/>
      <c r="BPB41" s="2858"/>
      <c r="BPC41" s="2858"/>
      <c r="BPD41" s="2858"/>
      <c r="BPE41" s="2858"/>
      <c r="BPF41" s="2858"/>
      <c r="BPG41" s="2858"/>
      <c r="BPH41" s="2858"/>
      <c r="BPI41" s="2858"/>
      <c r="BPJ41" s="2858"/>
      <c r="BPK41" s="2858"/>
      <c r="BPL41" s="2858"/>
      <c r="BPM41" s="2858"/>
      <c r="BPN41" s="2858"/>
      <c r="BPO41" s="2858"/>
      <c r="BPP41" s="2858"/>
      <c r="BPQ41" s="2858"/>
      <c r="BPR41" s="2858"/>
      <c r="BPS41" s="2858"/>
      <c r="BPT41" s="2858"/>
      <c r="BPU41" s="2858"/>
      <c r="BPV41" s="2858"/>
      <c r="BPW41" s="2858"/>
      <c r="BPX41" s="2858"/>
      <c r="BPY41" s="2858"/>
      <c r="BPZ41" s="2858"/>
      <c r="BQA41" s="2858"/>
      <c r="BQB41" s="2858"/>
      <c r="BQC41" s="2858"/>
      <c r="BQD41" s="2858"/>
      <c r="BQE41" s="2858"/>
      <c r="BQF41" s="2858"/>
      <c r="BQG41" s="2858"/>
      <c r="BQH41" s="2858"/>
      <c r="BQI41" s="2858"/>
      <c r="BQJ41" s="2858"/>
      <c r="BQK41" s="2858"/>
      <c r="BQL41" s="2858"/>
      <c r="BQM41" s="2858"/>
      <c r="BQN41" s="2858"/>
      <c r="BQO41" s="2858"/>
      <c r="BQP41" s="2858"/>
      <c r="BQQ41" s="2858"/>
      <c r="BQR41" s="2858"/>
      <c r="BQS41" s="2858"/>
      <c r="BQT41" s="2858"/>
      <c r="BQU41" s="2858"/>
      <c r="BQV41" s="2858"/>
      <c r="BQW41" s="2858"/>
      <c r="BQX41" s="2858"/>
      <c r="BQY41" s="2858"/>
      <c r="BQZ41" s="2858"/>
      <c r="BRA41" s="2858"/>
      <c r="BRB41" s="2858"/>
      <c r="BRC41" s="2858"/>
      <c r="BRD41" s="2858"/>
      <c r="BRE41" s="2858"/>
      <c r="BRF41" s="2858"/>
      <c r="BRG41" s="2858"/>
      <c r="BRH41" s="2858"/>
      <c r="BRI41" s="2858"/>
      <c r="BRJ41" s="2858"/>
      <c r="BRK41" s="2858"/>
      <c r="BRL41" s="2858"/>
      <c r="BRM41" s="2858"/>
      <c r="BRN41" s="2858"/>
      <c r="BRO41" s="2858"/>
      <c r="BRP41" s="2858"/>
      <c r="BRQ41" s="2858"/>
      <c r="BRR41" s="2858"/>
      <c r="BRS41" s="2858"/>
      <c r="BRT41" s="2858"/>
      <c r="BRU41" s="2858"/>
      <c r="BRV41" s="2858"/>
      <c r="BRW41" s="2858"/>
      <c r="BRX41" s="2858"/>
      <c r="BRY41" s="2858"/>
      <c r="BRZ41" s="2858"/>
      <c r="BSA41" s="2858"/>
      <c r="BSB41" s="2858"/>
      <c r="BSC41" s="2858"/>
      <c r="BSD41" s="2858"/>
      <c r="BSE41" s="2858"/>
      <c r="BSF41" s="2858"/>
      <c r="BSG41" s="2858"/>
      <c r="BSH41" s="2858"/>
      <c r="BSI41" s="2858"/>
      <c r="BSJ41" s="2858"/>
      <c r="BSK41" s="2858"/>
      <c r="BSL41" s="2858"/>
      <c r="BSM41" s="2858"/>
      <c r="BSN41" s="2858"/>
      <c r="BSO41" s="2858"/>
      <c r="BSP41" s="2858"/>
      <c r="BSQ41" s="2858"/>
      <c r="BSR41" s="2858"/>
      <c r="BSS41" s="2858"/>
      <c r="BST41" s="2858"/>
      <c r="BSU41" s="2858"/>
      <c r="BSV41" s="2858"/>
      <c r="BSW41" s="2858"/>
      <c r="BSX41" s="2858"/>
      <c r="BSY41" s="2858"/>
      <c r="BSZ41" s="2858"/>
      <c r="BTA41" s="2858"/>
      <c r="BTB41" s="2858"/>
      <c r="BTC41" s="2858"/>
      <c r="BTD41" s="2858"/>
      <c r="BTE41" s="2858"/>
      <c r="BTF41" s="2858"/>
      <c r="BTG41" s="2858"/>
      <c r="BTH41" s="2858"/>
      <c r="BTI41" s="2858"/>
      <c r="BTJ41" s="2858"/>
      <c r="BTK41" s="2858"/>
      <c r="BTL41" s="2858"/>
      <c r="BTM41" s="2858"/>
      <c r="BTN41" s="2858"/>
      <c r="BTO41" s="2858"/>
      <c r="BTP41" s="2858"/>
      <c r="BTQ41" s="2858"/>
      <c r="BTR41" s="2858"/>
      <c r="BTS41" s="2858"/>
      <c r="BTT41" s="2858"/>
      <c r="BTU41" s="2858"/>
      <c r="BTV41" s="2858"/>
      <c r="BTW41" s="2858"/>
      <c r="BTX41" s="2858"/>
      <c r="BTY41" s="2858"/>
      <c r="BTZ41" s="2858"/>
      <c r="BUA41" s="2858"/>
      <c r="BUB41" s="2858"/>
      <c r="BUC41" s="2858"/>
      <c r="BUD41" s="2858"/>
      <c r="BUE41" s="2858"/>
      <c r="BUF41" s="2858"/>
      <c r="BUG41" s="2858"/>
      <c r="BUH41" s="2858"/>
      <c r="BUI41" s="2858"/>
      <c r="BUJ41" s="2858"/>
      <c r="BUK41" s="2858"/>
      <c r="BUL41" s="2858"/>
      <c r="BUM41" s="2858"/>
      <c r="BUN41" s="2858"/>
      <c r="BUO41" s="2858"/>
      <c r="BUP41" s="2858"/>
      <c r="BUQ41" s="2858"/>
      <c r="BUR41" s="2858"/>
      <c r="BUS41" s="2858"/>
      <c r="BUT41" s="2858"/>
      <c r="BUU41" s="2858"/>
      <c r="BUV41" s="2858"/>
      <c r="BUW41" s="2858"/>
      <c r="BUX41" s="2858"/>
      <c r="BUY41" s="2858"/>
      <c r="BUZ41" s="2858"/>
      <c r="BVA41" s="2858"/>
      <c r="BVB41" s="2858"/>
      <c r="BVC41" s="2858"/>
      <c r="BVD41" s="2858"/>
      <c r="BVE41" s="2858"/>
      <c r="BVF41" s="2858"/>
      <c r="BVG41" s="2858"/>
      <c r="BVH41" s="2858"/>
      <c r="BVI41" s="2858"/>
      <c r="BVJ41" s="2858"/>
      <c r="BVK41" s="2858"/>
      <c r="BVL41" s="2858"/>
      <c r="BVM41" s="2858"/>
      <c r="BVN41" s="2858"/>
      <c r="BVO41" s="2858"/>
      <c r="BVP41" s="2858"/>
      <c r="BVQ41" s="2858"/>
      <c r="BVR41" s="2858"/>
      <c r="BVS41" s="2858"/>
      <c r="BVT41" s="2858"/>
      <c r="BVU41" s="2858"/>
      <c r="BVV41" s="2858"/>
      <c r="BVW41" s="2858"/>
      <c r="BVX41" s="2858"/>
      <c r="BVY41" s="2858"/>
      <c r="BVZ41" s="2858"/>
      <c r="BWA41" s="2858"/>
      <c r="BWB41" s="2858"/>
      <c r="BWC41" s="2858"/>
      <c r="BWD41" s="2858"/>
      <c r="BWE41" s="2858"/>
      <c r="BWF41" s="2858"/>
      <c r="BWG41" s="2858"/>
      <c r="BWH41" s="2858"/>
      <c r="BWI41" s="2858"/>
      <c r="BWJ41" s="2858"/>
      <c r="BWK41" s="2858"/>
      <c r="BWL41" s="2858"/>
      <c r="BWM41" s="2858"/>
      <c r="BWN41" s="2858"/>
      <c r="BWO41" s="2858"/>
      <c r="BWP41" s="2858"/>
      <c r="BWQ41" s="2858"/>
      <c r="BWR41" s="2858"/>
      <c r="BWS41" s="2858"/>
      <c r="BWT41" s="2858"/>
      <c r="BWU41" s="2858"/>
      <c r="BWV41" s="2858"/>
      <c r="BWW41" s="2858"/>
      <c r="BWX41" s="2858"/>
      <c r="BWY41" s="2858"/>
      <c r="BWZ41" s="2858"/>
      <c r="BXA41" s="2858"/>
      <c r="BXB41" s="2858"/>
      <c r="BXC41" s="2858"/>
      <c r="BXD41" s="2858"/>
      <c r="BXE41" s="2858"/>
      <c r="BXF41" s="2858"/>
      <c r="BXG41" s="2858"/>
      <c r="BXH41" s="2858"/>
      <c r="BXI41" s="2858"/>
      <c r="BXJ41" s="2858"/>
      <c r="BXK41" s="2858"/>
      <c r="BXL41" s="2858"/>
      <c r="BXM41" s="2858"/>
      <c r="BXN41" s="2858"/>
      <c r="BXO41" s="2858"/>
      <c r="BXP41" s="2858"/>
      <c r="BXQ41" s="2858"/>
      <c r="BXR41" s="2858"/>
      <c r="BXS41" s="2858"/>
      <c r="BXT41" s="2858"/>
      <c r="BXU41" s="2858"/>
      <c r="BXV41" s="2858"/>
      <c r="BXW41" s="2858"/>
      <c r="BXX41" s="2858"/>
      <c r="BXY41" s="2858"/>
      <c r="BXZ41" s="2858"/>
      <c r="BYA41" s="2858"/>
      <c r="BYB41" s="2858"/>
      <c r="BYC41" s="2858"/>
      <c r="BYD41" s="2858"/>
      <c r="BYE41" s="2858"/>
      <c r="BYF41" s="2858"/>
      <c r="BYG41" s="2858"/>
      <c r="BYH41" s="2858"/>
      <c r="BYI41" s="2858"/>
      <c r="BYJ41" s="2858"/>
      <c r="BYK41" s="2858"/>
      <c r="BYL41" s="2858"/>
      <c r="BYM41" s="2858"/>
      <c r="BYN41" s="2858"/>
      <c r="BYO41" s="2858"/>
      <c r="BYP41" s="2858"/>
      <c r="BYQ41" s="2858"/>
      <c r="BYR41" s="2858"/>
      <c r="BYS41" s="2858"/>
      <c r="BYT41" s="2858"/>
      <c r="BYU41" s="2858"/>
      <c r="BYV41" s="2858"/>
      <c r="BYW41" s="2858"/>
      <c r="BYX41" s="2858"/>
      <c r="BYY41" s="2858"/>
      <c r="BYZ41" s="2858"/>
      <c r="BZA41" s="2858"/>
      <c r="BZB41" s="2858"/>
      <c r="BZC41" s="2858"/>
      <c r="BZD41" s="2858"/>
      <c r="BZE41" s="2858"/>
      <c r="BZF41" s="2858"/>
      <c r="BZG41" s="2858"/>
      <c r="BZH41" s="2858"/>
      <c r="BZI41" s="2858"/>
      <c r="BZJ41" s="2858"/>
      <c r="BZK41" s="2858"/>
      <c r="BZL41" s="2858"/>
      <c r="BZM41" s="2858"/>
      <c r="BZN41" s="2858"/>
      <c r="BZO41" s="2858"/>
      <c r="BZP41" s="2858"/>
      <c r="BZQ41" s="2858"/>
      <c r="BZR41" s="2858"/>
      <c r="BZS41" s="2858"/>
      <c r="BZT41" s="2858"/>
      <c r="BZU41" s="2858"/>
      <c r="BZV41" s="2858"/>
      <c r="BZW41" s="2858"/>
      <c r="BZX41" s="2858"/>
      <c r="BZY41" s="2858"/>
      <c r="BZZ41" s="2858"/>
      <c r="CAA41" s="2858"/>
      <c r="CAB41" s="2858"/>
      <c r="CAC41" s="2858"/>
      <c r="CAD41" s="2858"/>
      <c r="CAE41" s="2858"/>
      <c r="CAF41" s="2858"/>
      <c r="CAG41" s="2858"/>
      <c r="CAH41" s="2858"/>
      <c r="CAI41" s="2858"/>
      <c r="CAJ41" s="2858"/>
      <c r="CAK41" s="2858"/>
      <c r="CAL41" s="2858"/>
      <c r="CAM41" s="2858"/>
      <c r="CAN41" s="2858"/>
      <c r="CAO41" s="2858"/>
      <c r="CAP41" s="2858"/>
      <c r="CAQ41" s="2858"/>
      <c r="CAR41" s="2858"/>
      <c r="CAS41" s="2858"/>
      <c r="CAT41" s="2858"/>
      <c r="CAU41" s="2858"/>
      <c r="CAV41" s="2858"/>
      <c r="CAW41" s="2858"/>
      <c r="CAX41" s="2858"/>
      <c r="CAY41" s="2858"/>
      <c r="CAZ41" s="2858"/>
      <c r="CBA41" s="2858"/>
      <c r="CBB41" s="2858"/>
      <c r="CBC41" s="2858"/>
      <c r="CBD41" s="2858"/>
      <c r="CBE41" s="2858"/>
      <c r="CBF41" s="2858"/>
      <c r="CBG41" s="2858"/>
      <c r="CBH41" s="2858"/>
      <c r="CBI41" s="2858"/>
      <c r="CBJ41" s="2858"/>
      <c r="CBK41" s="2858"/>
      <c r="CBL41" s="2858"/>
      <c r="CBM41" s="2858"/>
      <c r="CBN41" s="2858"/>
      <c r="CBO41" s="2858"/>
      <c r="CBP41" s="2858"/>
      <c r="CBQ41" s="2858"/>
      <c r="CBR41" s="2858"/>
      <c r="CBS41" s="2858"/>
      <c r="CBT41" s="2858"/>
      <c r="CBU41" s="2858"/>
      <c r="CBV41" s="2858"/>
      <c r="CBW41" s="2858"/>
      <c r="CBX41" s="2858"/>
      <c r="CBY41" s="2858"/>
      <c r="CBZ41" s="2858"/>
      <c r="CCA41" s="2858"/>
      <c r="CCB41" s="2858"/>
      <c r="CCC41" s="2858"/>
      <c r="CCD41" s="2858"/>
      <c r="CCE41" s="2858"/>
      <c r="CCF41" s="2858"/>
      <c r="CCG41" s="2858"/>
      <c r="CCH41" s="2858"/>
      <c r="CCI41" s="2858"/>
      <c r="CCJ41" s="2858"/>
      <c r="CCK41" s="2858"/>
      <c r="CCL41" s="2858"/>
      <c r="CCM41" s="2858"/>
      <c r="CCN41" s="2858"/>
      <c r="CCO41" s="2858"/>
      <c r="CCP41" s="2858"/>
      <c r="CCQ41" s="2858"/>
      <c r="CCR41" s="2858"/>
      <c r="CCS41" s="2858"/>
      <c r="CCT41" s="2858"/>
      <c r="CCU41" s="2858"/>
      <c r="CCV41" s="2858"/>
      <c r="CCW41" s="2858"/>
      <c r="CCX41" s="2858"/>
      <c r="CCY41" s="2858"/>
      <c r="CCZ41" s="2858"/>
      <c r="CDA41" s="2858"/>
      <c r="CDB41" s="2858"/>
      <c r="CDC41" s="2858"/>
      <c r="CDD41" s="2858"/>
      <c r="CDE41" s="2858"/>
      <c r="CDF41" s="2858"/>
      <c r="CDG41" s="2858"/>
      <c r="CDH41" s="2858"/>
      <c r="CDI41" s="2858"/>
      <c r="CDJ41" s="2858"/>
      <c r="CDK41" s="2858"/>
      <c r="CDL41" s="2858"/>
      <c r="CDM41" s="2858"/>
      <c r="CDN41" s="2858"/>
      <c r="CDO41" s="2858"/>
      <c r="CDP41" s="2858"/>
      <c r="CDQ41" s="2858"/>
      <c r="CDR41" s="2858"/>
      <c r="CDS41" s="2858"/>
      <c r="CDT41" s="2858"/>
      <c r="CDU41" s="2858"/>
      <c r="CDV41" s="2858"/>
      <c r="CDW41" s="2858"/>
      <c r="CDX41" s="2858"/>
      <c r="CDY41" s="2858"/>
      <c r="CDZ41" s="2858"/>
      <c r="CEA41" s="2858"/>
      <c r="CEB41" s="2858"/>
      <c r="CEC41" s="2858"/>
      <c r="CED41" s="2858"/>
      <c r="CEE41" s="2858"/>
      <c r="CEF41" s="2858"/>
      <c r="CEG41" s="2858"/>
      <c r="CEH41" s="2858"/>
      <c r="CEI41" s="2858"/>
      <c r="CEJ41" s="2858"/>
      <c r="CEK41" s="2858"/>
      <c r="CEL41" s="2858"/>
      <c r="CEM41" s="2858"/>
      <c r="CEN41" s="2858"/>
      <c r="CEO41" s="2858"/>
      <c r="CEP41" s="2858"/>
      <c r="CEQ41" s="2858"/>
      <c r="CER41" s="2858"/>
      <c r="CES41" s="2858"/>
      <c r="CET41" s="2858"/>
      <c r="CEU41" s="2858"/>
      <c r="CEV41" s="2858"/>
      <c r="CEW41" s="2858"/>
      <c r="CEX41" s="2858"/>
      <c r="CEY41" s="2858"/>
      <c r="CEZ41" s="2858"/>
      <c r="CFA41" s="2858"/>
      <c r="CFB41" s="2858"/>
      <c r="CFC41" s="2858"/>
      <c r="CFD41" s="2858"/>
      <c r="CFE41" s="2858"/>
      <c r="CFF41" s="2858"/>
      <c r="CFG41" s="2858"/>
      <c r="CFH41" s="2858"/>
      <c r="CFI41" s="2858"/>
      <c r="CFJ41" s="2858"/>
      <c r="CFK41" s="2858"/>
      <c r="CFL41" s="2858"/>
      <c r="CFM41" s="2858"/>
      <c r="CFN41" s="2858"/>
      <c r="CFO41" s="2858"/>
      <c r="CFP41" s="2858"/>
      <c r="CFQ41" s="2858"/>
      <c r="CFR41" s="2858"/>
      <c r="CFS41" s="2858"/>
      <c r="CFT41" s="2858"/>
      <c r="CFU41" s="2858"/>
      <c r="CFV41" s="2858"/>
      <c r="CFW41" s="2858"/>
      <c r="CFX41" s="2858"/>
      <c r="CFY41" s="2858"/>
      <c r="CFZ41" s="2858"/>
      <c r="CGA41" s="2858"/>
      <c r="CGB41" s="2858"/>
      <c r="CGC41" s="2858"/>
      <c r="CGD41" s="2858"/>
      <c r="CGE41" s="2858"/>
      <c r="CGF41" s="2858"/>
      <c r="CGG41" s="2858"/>
      <c r="CGH41" s="2858"/>
      <c r="CGI41" s="2858"/>
      <c r="CGJ41" s="2858"/>
      <c r="CGK41" s="2858"/>
      <c r="CGL41" s="2858"/>
      <c r="CGM41" s="2858"/>
      <c r="CGN41" s="2858"/>
      <c r="CGO41" s="2858"/>
      <c r="CGP41" s="2858"/>
      <c r="CGQ41" s="2858"/>
      <c r="CGR41" s="2858"/>
      <c r="CGS41" s="2858"/>
      <c r="CGT41" s="2858"/>
      <c r="CGU41" s="2858"/>
      <c r="CGV41" s="2858"/>
      <c r="CGW41" s="2858"/>
      <c r="CGX41" s="2858"/>
      <c r="CGY41" s="2858"/>
      <c r="CGZ41" s="2858"/>
      <c r="CHA41" s="2858"/>
      <c r="CHB41" s="2858"/>
      <c r="CHC41" s="2858"/>
      <c r="CHD41" s="2858"/>
      <c r="CHE41" s="2858"/>
      <c r="CHF41" s="2858"/>
      <c r="CHG41" s="2858"/>
      <c r="CHH41" s="2858"/>
      <c r="CHI41" s="2858"/>
      <c r="CHJ41" s="2858"/>
      <c r="CHK41" s="2858"/>
      <c r="CHL41" s="2858"/>
      <c r="CHM41" s="2858"/>
      <c r="CHN41" s="2858"/>
      <c r="CHO41" s="2858"/>
      <c r="CHP41" s="2858"/>
      <c r="CHQ41" s="2858"/>
      <c r="CHR41" s="2858"/>
      <c r="CHS41" s="2858"/>
      <c r="CHT41" s="2858"/>
      <c r="CHU41" s="2858"/>
      <c r="CHV41" s="2858"/>
      <c r="CHW41" s="2858"/>
      <c r="CHX41" s="2858"/>
      <c r="CHY41" s="2858"/>
      <c r="CHZ41" s="2858"/>
      <c r="CIA41" s="2858"/>
      <c r="CIB41" s="2858"/>
      <c r="CIC41" s="2858"/>
      <c r="CID41" s="2858"/>
      <c r="CIE41" s="2858"/>
      <c r="CIF41" s="2858"/>
      <c r="CIG41" s="2858"/>
      <c r="CIH41" s="2858"/>
      <c r="CII41" s="2858"/>
      <c r="CIJ41" s="2858"/>
      <c r="CIK41" s="2858"/>
      <c r="CIL41" s="2858"/>
      <c r="CIM41" s="2858"/>
      <c r="CIN41" s="2858"/>
      <c r="CIO41" s="2858"/>
      <c r="CIP41" s="2858"/>
      <c r="CIQ41" s="2858"/>
      <c r="CIR41" s="2858"/>
      <c r="CIS41" s="2858"/>
      <c r="CIT41" s="2858"/>
      <c r="CIU41" s="2858"/>
      <c r="CIV41" s="2858"/>
      <c r="CIW41" s="2858"/>
      <c r="CIX41" s="2858"/>
      <c r="CIY41" s="2858"/>
      <c r="CIZ41" s="2858"/>
      <c r="CJA41" s="2858"/>
      <c r="CJB41" s="2858"/>
      <c r="CJC41" s="2858"/>
      <c r="CJD41" s="2858"/>
      <c r="CJE41" s="2858"/>
      <c r="CJF41" s="2858"/>
      <c r="CJG41" s="2858"/>
      <c r="CJH41" s="2858"/>
      <c r="CJI41" s="2858"/>
      <c r="CJJ41" s="2858"/>
      <c r="CJK41" s="2858"/>
      <c r="CJL41" s="2858"/>
      <c r="CJM41" s="2858"/>
      <c r="CJN41" s="2858"/>
      <c r="CJO41" s="2858"/>
      <c r="CJP41" s="2858"/>
      <c r="CJQ41" s="2858"/>
      <c r="CJR41" s="2858"/>
      <c r="CJS41" s="2858"/>
      <c r="CJT41" s="2858"/>
      <c r="CJU41" s="2858"/>
      <c r="CJV41" s="2858"/>
      <c r="CJW41" s="2858"/>
      <c r="CJX41" s="2858"/>
      <c r="CJY41" s="2858"/>
      <c r="CJZ41" s="2858"/>
      <c r="CKA41" s="2858"/>
      <c r="CKB41" s="2858"/>
      <c r="CKC41" s="2858"/>
      <c r="CKD41" s="2858"/>
      <c r="CKE41" s="2858"/>
      <c r="CKF41" s="2858"/>
      <c r="CKG41" s="2858"/>
      <c r="CKH41" s="2858"/>
      <c r="CKI41" s="2858"/>
      <c r="CKJ41" s="2858"/>
      <c r="CKK41" s="2858"/>
      <c r="CKL41" s="2858"/>
      <c r="CKM41" s="2858"/>
      <c r="CKN41" s="2858"/>
      <c r="CKO41" s="2858"/>
      <c r="CKP41" s="2858"/>
      <c r="CKQ41" s="2858"/>
      <c r="CKR41" s="2858"/>
      <c r="CKS41" s="2858"/>
      <c r="CKT41" s="2858"/>
      <c r="CKU41" s="2858"/>
      <c r="CKV41" s="2858"/>
      <c r="CKW41" s="2858"/>
      <c r="CKX41" s="2858"/>
      <c r="CKY41" s="2858"/>
      <c r="CKZ41" s="2858"/>
      <c r="CLA41" s="2858"/>
      <c r="CLB41" s="2858"/>
      <c r="CLC41" s="2858"/>
      <c r="CLD41" s="2858"/>
      <c r="CLE41" s="2858"/>
      <c r="CLF41" s="2858"/>
      <c r="CLG41" s="2858"/>
      <c r="CLH41" s="2858"/>
      <c r="CLI41" s="2858"/>
      <c r="CLJ41" s="2858"/>
      <c r="CLK41" s="2858"/>
      <c r="CLL41" s="2858"/>
      <c r="CLM41" s="2858"/>
      <c r="CLN41" s="2858"/>
      <c r="CLO41" s="2858"/>
      <c r="CLP41" s="2858"/>
      <c r="CLQ41" s="2858"/>
      <c r="CLR41" s="2858"/>
      <c r="CLS41" s="2858"/>
      <c r="CLT41" s="2858"/>
      <c r="CLU41" s="2858"/>
      <c r="CLV41" s="2858"/>
      <c r="CLW41" s="2858"/>
    </row>
    <row r="42" spans="1:2363" ht="15" customHeight="1" x14ac:dyDescent="0.25">
      <c r="A42" s="3869"/>
      <c r="B42" s="3870"/>
      <c r="C42" s="3007"/>
      <c r="D42" s="3008" t="s">
        <v>676</v>
      </c>
      <c r="E42" s="3386"/>
      <c r="F42" s="2606"/>
      <c r="G42" s="1904"/>
      <c r="H42" s="1801"/>
      <c r="I42" s="1801"/>
      <c r="J42" s="2250"/>
      <c r="K42" s="1801"/>
      <c r="L42" s="1799"/>
      <c r="M42" s="1799"/>
      <c r="N42" s="1799"/>
      <c r="O42" s="2282">
        <f t="shared" si="85"/>
        <v>0</v>
      </c>
      <c r="P42" s="2296" t="s">
        <v>662</v>
      </c>
      <c r="Q42" s="1799"/>
      <c r="R42" s="2010"/>
      <c r="S42" s="2010"/>
      <c r="T42" s="2888"/>
      <c r="U42" s="2296"/>
      <c r="V42" s="2367">
        <f>+V39+V40+V41</f>
        <v>19176000</v>
      </c>
      <c r="W42" s="1808"/>
      <c r="X42" s="2934"/>
      <c r="Y42" s="3016"/>
      <c r="Z42" s="2343"/>
      <c r="AA42" s="1894">
        <v>0</v>
      </c>
      <c r="AB42" s="1894">
        <v>0</v>
      </c>
      <c r="AC42" s="1854">
        <f t="shared" si="59"/>
        <v>0</v>
      </c>
      <c r="AD42" s="1897">
        <v>0</v>
      </c>
      <c r="AE42" s="1897"/>
      <c r="AF42" s="1893">
        <v>0</v>
      </c>
      <c r="AG42" s="2870"/>
      <c r="AH42" s="1993">
        <f t="shared" ref="AH42:AH49" si="86">AD42+AF42</f>
        <v>0</v>
      </c>
      <c r="AI42" s="1851">
        <v>0</v>
      </c>
      <c r="AJ42" s="1894">
        <f t="shared" si="64"/>
        <v>0</v>
      </c>
      <c r="AK42" s="2453">
        <f t="shared" si="75"/>
        <v>0</v>
      </c>
      <c r="AL42" s="2518">
        <v>0</v>
      </c>
      <c r="AM42" s="2518">
        <v>0</v>
      </c>
      <c r="AN42" s="2698">
        <f t="shared" si="65"/>
        <v>0</v>
      </c>
      <c r="AO42" s="2673">
        <v>0</v>
      </c>
      <c r="AP42" s="2165">
        <v>0</v>
      </c>
      <c r="AQ42" s="2165">
        <v>0</v>
      </c>
      <c r="AR42" s="2165"/>
      <c r="AS42" s="2158">
        <f t="shared" si="66"/>
        <v>0</v>
      </c>
      <c r="AT42" s="1836">
        <v>0</v>
      </c>
      <c r="AU42" s="2169">
        <v>0</v>
      </c>
      <c r="AV42" s="2169">
        <v>0</v>
      </c>
      <c r="AW42" s="2160">
        <f t="shared" ref="AW42:AW48" si="87">AU42+AV42</f>
        <v>0</v>
      </c>
      <c r="AX42" s="2518">
        <v>0</v>
      </c>
      <c r="AY42" s="2518">
        <v>0</v>
      </c>
      <c r="AZ42" s="2698">
        <f t="shared" ref="AZ42:AZ45" si="88">AX42+AY42</f>
        <v>0</v>
      </c>
      <c r="BA42" s="3286">
        <v>0</v>
      </c>
      <c r="BB42" s="3076">
        <v>0</v>
      </c>
      <c r="BC42" s="3076">
        <f>+BC39+BC40</f>
        <v>0</v>
      </c>
      <c r="BD42" s="3076"/>
      <c r="BE42" s="3095">
        <f>+AZ42+BA42+BC42+BD42</f>
        <v>0</v>
      </c>
      <c r="BF42" s="2122"/>
      <c r="BG42" s="2169">
        <v>0</v>
      </c>
      <c r="BH42" s="2169">
        <v>0</v>
      </c>
      <c r="BI42" s="2160">
        <f t="shared" ref="BI42:BI49" si="89">BG42+BH42</f>
        <v>0</v>
      </c>
      <c r="BJ42" s="1892">
        <f>BM42-BR42</f>
        <v>0</v>
      </c>
      <c r="BK42" s="1851">
        <f>BJ42</f>
        <v>0</v>
      </c>
      <c r="BL42" s="1884">
        <f t="shared" si="68"/>
        <v>0</v>
      </c>
      <c r="BM42" s="2614">
        <f t="shared" si="77"/>
        <v>0</v>
      </c>
      <c r="BN42" s="1893">
        <f t="shared" si="69"/>
        <v>0</v>
      </c>
      <c r="BO42" s="1893">
        <f t="shared" si="70"/>
        <v>0</v>
      </c>
      <c r="BP42" s="1893">
        <f t="shared" si="78"/>
        <v>0</v>
      </c>
      <c r="BQ42" s="2870">
        <f t="shared" si="79"/>
        <v>0</v>
      </c>
      <c r="BR42" s="1839">
        <f t="shared" si="80"/>
        <v>0</v>
      </c>
      <c r="BS42" s="1848">
        <f t="shared" ref="BS42:BS49" si="90">AJ42+AV42</f>
        <v>0</v>
      </c>
      <c r="BT42" s="2456">
        <f t="shared" si="81"/>
        <v>0</v>
      </c>
      <c r="BU42" s="3155"/>
      <c r="BV42" s="3066"/>
      <c r="BW42" s="3066"/>
      <c r="BX42" s="3066"/>
      <c r="BY42" s="3155"/>
      <c r="BZ42" s="3155"/>
      <c r="CA42" s="3155"/>
      <c r="CB42" s="3155"/>
      <c r="CC42" s="3155"/>
      <c r="CD42" s="3155"/>
      <c r="CE42" s="3155"/>
      <c r="CF42" s="3155"/>
      <c r="CG42" s="3155"/>
      <c r="CH42" s="1163"/>
      <c r="CI42" s="1144"/>
      <c r="CJ42" s="1144"/>
      <c r="CK42" s="1144"/>
      <c r="CL42" s="1144"/>
      <c r="CM42" s="1144"/>
      <c r="CN42" s="1144"/>
      <c r="CO42" s="1144"/>
      <c r="CP42" s="1144"/>
      <c r="CQ42" s="1144"/>
      <c r="CR42" s="1144"/>
      <c r="CS42" s="1144"/>
      <c r="CT42" s="1144"/>
      <c r="CU42" s="1144"/>
      <c r="CV42" s="1144"/>
      <c r="CW42" s="2858"/>
      <c r="CX42" s="2858"/>
      <c r="CY42" s="2858"/>
      <c r="CZ42" s="2858"/>
      <c r="DA42" s="2858"/>
      <c r="DB42" s="2858"/>
      <c r="DC42" s="2858"/>
      <c r="DD42" s="2858"/>
      <c r="DE42" s="2858"/>
      <c r="DF42" s="2858"/>
      <c r="DG42" s="2858"/>
      <c r="DH42" s="2858"/>
      <c r="DI42" s="2858"/>
      <c r="DJ42" s="2858"/>
      <c r="DK42" s="2858"/>
      <c r="DL42" s="2858"/>
      <c r="DM42" s="2858"/>
      <c r="DN42" s="2858"/>
      <c r="DO42" s="2858"/>
      <c r="DP42" s="2858"/>
      <c r="DQ42" s="2858"/>
      <c r="DR42" s="2858"/>
      <c r="DS42" s="2858"/>
      <c r="DT42" s="2858"/>
      <c r="DU42" s="2858"/>
      <c r="DV42" s="2858"/>
      <c r="DW42" s="2858"/>
      <c r="DX42" s="2858"/>
      <c r="DY42" s="2858"/>
      <c r="DZ42" s="2858"/>
      <c r="EA42" s="2858"/>
      <c r="EB42" s="2858"/>
      <c r="EC42" s="2858"/>
      <c r="ED42" s="2858"/>
      <c r="EE42" s="2858"/>
      <c r="EF42" s="2858"/>
      <c r="EG42" s="2858"/>
      <c r="EH42" s="2858"/>
      <c r="EI42" s="2858"/>
      <c r="EJ42" s="2858"/>
      <c r="EK42" s="2858"/>
      <c r="EL42" s="2858"/>
      <c r="EM42" s="2858"/>
      <c r="EN42" s="2858"/>
      <c r="EO42" s="2858"/>
      <c r="EP42" s="2858"/>
      <c r="EQ42" s="2858"/>
      <c r="ER42" s="2858"/>
      <c r="ES42" s="2858"/>
      <c r="ET42" s="2858"/>
      <c r="EU42" s="2858"/>
      <c r="EV42" s="2858"/>
      <c r="EW42" s="2858"/>
      <c r="EX42" s="2858"/>
      <c r="EY42" s="2858"/>
      <c r="EZ42" s="2858"/>
      <c r="FA42" s="2858"/>
      <c r="FB42" s="2858"/>
      <c r="FC42" s="2858"/>
      <c r="FD42" s="2858"/>
      <c r="FE42" s="2858"/>
      <c r="FF42" s="2858"/>
      <c r="FG42" s="2858"/>
      <c r="FH42" s="2858"/>
      <c r="FI42" s="2858"/>
      <c r="FJ42" s="2858"/>
      <c r="FK42" s="2858"/>
      <c r="FL42" s="2858"/>
      <c r="FM42" s="2858"/>
      <c r="FN42" s="2858"/>
      <c r="FO42" s="2858"/>
      <c r="FP42" s="2858"/>
      <c r="FQ42" s="2858"/>
      <c r="FR42" s="2858"/>
      <c r="FS42" s="2858"/>
      <c r="FT42" s="2858"/>
      <c r="FU42" s="2858"/>
      <c r="FV42" s="2858"/>
      <c r="FW42" s="2858"/>
      <c r="FX42" s="2858"/>
      <c r="FY42" s="2858"/>
      <c r="FZ42" s="2858"/>
      <c r="GA42" s="2858"/>
      <c r="GB42" s="2858"/>
      <c r="GC42" s="2858"/>
      <c r="GD42" s="2858"/>
      <c r="GE42" s="2858"/>
      <c r="GF42" s="2858"/>
      <c r="GG42" s="2858"/>
      <c r="GH42" s="2858"/>
      <c r="GI42" s="2858"/>
      <c r="GJ42" s="2858"/>
      <c r="GK42" s="2858"/>
      <c r="GL42" s="2858"/>
      <c r="GM42" s="2858"/>
      <c r="GN42" s="2858"/>
      <c r="GO42" s="2858"/>
      <c r="GP42" s="2858"/>
      <c r="GQ42" s="2858"/>
      <c r="GR42" s="2858"/>
      <c r="GS42" s="2858"/>
      <c r="GT42" s="2858"/>
      <c r="GU42" s="2858"/>
      <c r="GV42" s="2858"/>
      <c r="GW42" s="2858"/>
      <c r="GX42" s="2858"/>
      <c r="GY42" s="2858"/>
      <c r="GZ42" s="2858"/>
      <c r="HA42" s="2858"/>
      <c r="HB42" s="2858"/>
      <c r="HC42" s="2858"/>
      <c r="HD42" s="2858"/>
      <c r="HE42" s="2858"/>
      <c r="HF42" s="2858"/>
      <c r="HG42" s="2858"/>
      <c r="HH42" s="2858"/>
      <c r="HI42" s="2858"/>
      <c r="HJ42" s="2858"/>
      <c r="HK42" s="2858"/>
      <c r="HL42" s="2858"/>
      <c r="HM42" s="2858"/>
      <c r="HN42" s="2858"/>
      <c r="HO42" s="2858"/>
      <c r="HP42" s="2858"/>
      <c r="HQ42" s="2858"/>
      <c r="HR42" s="2858"/>
      <c r="HS42" s="2858"/>
      <c r="HT42" s="2858"/>
      <c r="HU42" s="2858"/>
      <c r="HV42" s="2858"/>
      <c r="HW42" s="2858"/>
      <c r="HX42" s="2858"/>
      <c r="HY42" s="2858"/>
      <c r="HZ42" s="2858"/>
      <c r="IA42" s="2858"/>
      <c r="IB42" s="2858"/>
      <c r="IC42" s="2858"/>
      <c r="ID42" s="2858"/>
      <c r="IE42" s="2858"/>
      <c r="IF42" s="2858"/>
      <c r="IG42" s="2858"/>
      <c r="IH42" s="2858"/>
      <c r="II42" s="2858"/>
      <c r="IJ42" s="2858"/>
      <c r="IK42" s="2858"/>
      <c r="IL42" s="2858"/>
      <c r="IM42" s="2858"/>
      <c r="IN42" s="2858"/>
      <c r="IO42" s="2858"/>
      <c r="IP42" s="2858"/>
      <c r="IQ42" s="2858"/>
      <c r="IR42" s="2858"/>
      <c r="IS42" s="2858"/>
      <c r="IT42" s="2858"/>
      <c r="IU42" s="2858"/>
      <c r="IV42" s="2858"/>
      <c r="IW42" s="2858"/>
      <c r="IX42" s="2858"/>
      <c r="IY42" s="2858"/>
      <c r="IZ42" s="2858"/>
      <c r="JA42" s="2858"/>
      <c r="JB42" s="2858"/>
      <c r="JC42" s="2858"/>
      <c r="JD42" s="2858"/>
      <c r="JE42" s="2858"/>
      <c r="JF42" s="2858"/>
      <c r="JG42" s="2858"/>
      <c r="JH42" s="2858"/>
      <c r="JI42" s="2858"/>
      <c r="JJ42" s="2858"/>
      <c r="JK42" s="2858"/>
      <c r="JL42" s="2858"/>
      <c r="JM42" s="2858"/>
      <c r="JN42" s="2858"/>
      <c r="JO42" s="2858"/>
      <c r="JP42" s="2858"/>
      <c r="JQ42" s="2858"/>
      <c r="JR42" s="2858"/>
      <c r="JS42" s="2858"/>
      <c r="JT42" s="2858"/>
      <c r="JU42" s="2858"/>
      <c r="JV42" s="2858"/>
      <c r="JW42" s="2858"/>
      <c r="JX42" s="2858"/>
      <c r="JY42" s="2858"/>
      <c r="JZ42" s="2858"/>
      <c r="KA42" s="2858"/>
      <c r="KB42" s="2858"/>
      <c r="KC42" s="2858"/>
      <c r="KD42" s="2858"/>
      <c r="KE42" s="2858"/>
      <c r="KF42" s="2858"/>
      <c r="KG42" s="2858"/>
      <c r="KH42" s="2858"/>
      <c r="KI42" s="2858"/>
      <c r="KJ42" s="2858"/>
      <c r="KK42" s="2858"/>
      <c r="KL42" s="2858"/>
      <c r="KM42" s="2858"/>
      <c r="KN42" s="2858"/>
      <c r="KO42" s="2858"/>
      <c r="KP42" s="2858"/>
      <c r="KQ42" s="2858"/>
      <c r="KR42" s="2858"/>
      <c r="KS42" s="2858"/>
      <c r="KT42" s="2858"/>
      <c r="KU42" s="2858"/>
      <c r="KV42" s="2858"/>
      <c r="KW42" s="2858"/>
      <c r="KX42" s="2858"/>
      <c r="KY42" s="2858"/>
      <c r="KZ42" s="2858"/>
      <c r="LA42" s="2858"/>
      <c r="LB42" s="2858"/>
      <c r="LC42" s="2858"/>
      <c r="LD42" s="2858"/>
      <c r="LE42" s="2858"/>
      <c r="LF42" s="2858"/>
      <c r="LG42" s="2858"/>
      <c r="LH42" s="2858"/>
      <c r="LI42" s="2858"/>
      <c r="LJ42" s="2858"/>
      <c r="LK42" s="2858"/>
      <c r="LL42" s="2858"/>
      <c r="LM42" s="2858"/>
      <c r="LN42" s="2858"/>
      <c r="LO42" s="2858"/>
      <c r="LP42" s="2858"/>
      <c r="LQ42" s="2858"/>
      <c r="LR42" s="2858"/>
      <c r="LS42" s="2858"/>
      <c r="LT42" s="2858"/>
      <c r="LU42" s="2858"/>
      <c r="LV42" s="2858"/>
      <c r="LW42" s="2858"/>
      <c r="LX42" s="2858"/>
      <c r="LY42" s="2858"/>
      <c r="LZ42" s="2858"/>
      <c r="MA42" s="2858"/>
      <c r="MB42" s="2858"/>
      <c r="MC42" s="2858"/>
      <c r="MD42" s="2858"/>
      <c r="ME42" s="2858"/>
      <c r="MF42" s="2858"/>
      <c r="MG42" s="2858"/>
      <c r="MH42" s="2858"/>
      <c r="MI42" s="2858"/>
      <c r="MJ42" s="2858"/>
      <c r="MK42" s="2858"/>
      <c r="ML42" s="2858"/>
      <c r="MM42" s="2858"/>
      <c r="MN42" s="2858"/>
      <c r="MO42" s="2858"/>
      <c r="MP42" s="2858"/>
      <c r="MQ42" s="2858"/>
      <c r="MR42" s="2858"/>
      <c r="MS42" s="2858"/>
      <c r="MT42" s="2858"/>
      <c r="MU42" s="2858"/>
      <c r="MV42" s="2858"/>
      <c r="MW42" s="2858"/>
      <c r="MX42" s="2858"/>
      <c r="MY42" s="2858"/>
      <c r="MZ42" s="2858"/>
      <c r="NA42" s="2858"/>
      <c r="NB42" s="2858"/>
      <c r="NC42" s="2858"/>
      <c r="ND42" s="2858"/>
      <c r="NE42" s="2858"/>
      <c r="NF42" s="2858"/>
      <c r="NG42" s="2858"/>
      <c r="NH42" s="2858"/>
      <c r="NI42" s="2858"/>
      <c r="NJ42" s="2858"/>
      <c r="NK42" s="2858"/>
      <c r="NL42" s="2858"/>
      <c r="NM42" s="2858"/>
      <c r="NN42" s="2858"/>
      <c r="NO42" s="2858"/>
      <c r="NP42" s="2858"/>
      <c r="NQ42" s="2858"/>
      <c r="NR42" s="2858"/>
      <c r="NS42" s="2858"/>
      <c r="NT42" s="2858"/>
      <c r="NU42" s="2858"/>
      <c r="NV42" s="2858"/>
      <c r="NW42" s="2858"/>
      <c r="NX42" s="2858"/>
      <c r="NY42" s="2858"/>
      <c r="NZ42" s="2858"/>
      <c r="OA42" s="2858"/>
      <c r="OB42" s="2858"/>
      <c r="OC42" s="2858"/>
      <c r="OD42" s="2858"/>
      <c r="OE42" s="2858"/>
      <c r="OF42" s="2858"/>
      <c r="OG42" s="2858"/>
      <c r="OH42" s="2858"/>
      <c r="OI42" s="2858"/>
      <c r="OJ42" s="2858"/>
      <c r="OK42" s="2858"/>
      <c r="OL42" s="2858"/>
      <c r="OM42" s="2858"/>
      <c r="ON42" s="2858"/>
      <c r="OO42" s="2858"/>
      <c r="OP42" s="2858"/>
      <c r="OQ42" s="2858"/>
      <c r="OR42" s="2858"/>
      <c r="OS42" s="2858"/>
      <c r="OT42" s="2858"/>
      <c r="OU42" s="2858"/>
      <c r="OV42" s="2858"/>
      <c r="OW42" s="2858"/>
      <c r="OX42" s="2858"/>
      <c r="OY42" s="2858"/>
      <c r="OZ42" s="2858"/>
      <c r="PA42" s="2858"/>
      <c r="PB42" s="2858"/>
      <c r="PC42" s="2858"/>
      <c r="PD42" s="2858"/>
      <c r="PE42" s="2858"/>
      <c r="PF42" s="2858"/>
      <c r="PG42" s="2858"/>
      <c r="PH42" s="2858"/>
      <c r="PI42" s="2858"/>
      <c r="PJ42" s="2858"/>
      <c r="PK42" s="2858"/>
      <c r="PL42" s="2858"/>
      <c r="PM42" s="2858"/>
      <c r="PN42" s="2858"/>
      <c r="PO42" s="2858"/>
      <c r="PP42" s="2858"/>
      <c r="PQ42" s="2858"/>
      <c r="PR42" s="2858"/>
      <c r="PS42" s="2858"/>
      <c r="PT42" s="2858"/>
      <c r="PU42" s="2858"/>
      <c r="PV42" s="2858"/>
      <c r="PW42" s="2858"/>
      <c r="PX42" s="2858"/>
      <c r="PY42" s="2858"/>
      <c r="PZ42" s="2858"/>
      <c r="QA42" s="2858"/>
      <c r="QB42" s="2858"/>
      <c r="QC42" s="2858"/>
      <c r="QD42" s="2858"/>
      <c r="QE42" s="2858"/>
      <c r="QF42" s="2858"/>
      <c r="QG42" s="2858"/>
      <c r="QH42" s="2858"/>
      <c r="QI42" s="2858"/>
      <c r="QJ42" s="2858"/>
      <c r="QK42" s="2858"/>
      <c r="QL42" s="2858"/>
      <c r="QM42" s="2858"/>
      <c r="QN42" s="2858"/>
      <c r="QO42" s="2858"/>
      <c r="QP42" s="2858"/>
      <c r="QQ42" s="2858"/>
      <c r="QR42" s="2858"/>
      <c r="QS42" s="2858"/>
      <c r="QT42" s="2858"/>
      <c r="QU42" s="2858"/>
      <c r="QV42" s="2858"/>
      <c r="QW42" s="2858"/>
      <c r="QX42" s="2858"/>
      <c r="QY42" s="2858"/>
      <c r="QZ42" s="2858"/>
      <c r="RA42" s="2858"/>
      <c r="RB42" s="2858"/>
      <c r="RC42" s="2858"/>
      <c r="RD42" s="2858"/>
      <c r="RE42" s="2858"/>
      <c r="RF42" s="2858"/>
      <c r="RG42" s="2858"/>
      <c r="RH42" s="2858"/>
      <c r="RI42" s="2858"/>
      <c r="RJ42" s="2858"/>
      <c r="RK42" s="2858"/>
      <c r="RL42" s="2858"/>
      <c r="RM42" s="2858"/>
      <c r="RN42" s="2858"/>
      <c r="RO42" s="2858"/>
      <c r="RP42" s="2858"/>
      <c r="RQ42" s="2858"/>
      <c r="RR42" s="2858"/>
      <c r="RS42" s="2858"/>
      <c r="RT42" s="2858"/>
      <c r="RU42" s="2858"/>
      <c r="RV42" s="2858"/>
      <c r="RW42" s="2858"/>
      <c r="RX42" s="2858"/>
      <c r="RY42" s="2858"/>
      <c r="RZ42" s="2858"/>
      <c r="SA42" s="2858"/>
      <c r="SB42" s="2858"/>
      <c r="SC42" s="2858"/>
      <c r="SD42" s="2858"/>
      <c r="SE42" s="2858"/>
      <c r="SF42" s="2858"/>
      <c r="SG42" s="2858"/>
      <c r="SH42" s="2858"/>
      <c r="SI42" s="2858"/>
      <c r="SJ42" s="2858"/>
      <c r="SK42" s="2858"/>
      <c r="SL42" s="2858"/>
      <c r="SM42" s="2858"/>
      <c r="SN42" s="2858"/>
      <c r="SO42" s="2858"/>
      <c r="SP42" s="2858"/>
      <c r="SQ42" s="2858"/>
      <c r="SR42" s="2858"/>
      <c r="SS42" s="2858"/>
      <c r="ST42" s="2858"/>
      <c r="SU42" s="2858"/>
      <c r="SV42" s="2858"/>
      <c r="SW42" s="2858"/>
      <c r="SX42" s="2858"/>
      <c r="SY42" s="2858"/>
      <c r="SZ42" s="2858"/>
      <c r="TA42" s="2858"/>
      <c r="TB42" s="2858"/>
      <c r="TC42" s="2858"/>
      <c r="TD42" s="2858"/>
      <c r="TE42" s="2858"/>
      <c r="TF42" s="2858"/>
      <c r="TG42" s="2858"/>
      <c r="TH42" s="2858"/>
      <c r="TI42" s="2858"/>
      <c r="TJ42" s="2858"/>
      <c r="TK42" s="2858"/>
      <c r="TL42" s="2858"/>
      <c r="TM42" s="2858"/>
      <c r="TN42" s="2858"/>
      <c r="TO42" s="2858"/>
      <c r="TP42" s="2858"/>
      <c r="TQ42" s="2858"/>
      <c r="TR42" s="2858"/>
      <c r="TS42" s="2858"/>
      <c r="TT42" s="2858"/>
      <c r="TU42" s="3937"/>
      <c r="TV42" s="3937"/>
      <c r="TW42" s="3937"/>
      <c r="TX42" s="3937"/>
      <c r="TY42" s="3937"/>
      <c r="TZ42" s="3937"/>
      <c r="UA42" s="3937"/>
      <c r="UB42" s="3937"/>
      <c r="UC42" s="3937"/>
      <c r="UD42" s="3937"/>
      <c r="UE42" s="3937"/>
      <c r="UF42" s="3937"/>
      <c r="UG42" s="3937"/>
      <c r="UH42" s="3937"/>
      <c r="UI42" s="3937"/>
      <c r="UJ42" s="3937"/>
      <c r="UK42" s="3937"/>
      <c r="UL42" s="3937"/>
      <c r="UM42" s="3937"/>
      <c r="UN42" s="3937"/>
      <c r="UO42" s="3937"/>
      <c r="UP42" s="2858"/>
      <c r="UQ42" s="2858"/>
      <c r="UR42" s="2858"/>
      <c r="US42" s="2858"/>
      <c r="UT42" s="2858"/>
      <c r="UU42" s="2858"/>
      <c r="UV42" s="2858"/>
      <c r="UW42" s="2858"/>
      <c r="UX42" s="2858"/>
      <c r="UY42" s="2858"/>
      <c r="UZ42" s="2858"/>
      <c r="VA42" s="2858"/>
      <c r="VB42" s="2858"/>
      <c r="VC42" s="2858"/>
      <c r="VD42" s="2858"/>
      <c r="VE42" s="2858"/>
      <c r="VF42" s="2858"/>
      <c r="VG42" s="2858"/>
      <c r="VH42" s="2858"/>
      <c r="VI42" s="2858"/>
      <c r="VJ42" s="2858"/>
      <c r="VK42" s="2858"/>
      <c r="VL42" s="2858"/>
      <c r="VM42" s="2858"/>
      <c r="VN42" s="2858"/>
      <c r="VO42" s="2858"/>
      <c r="VP42" s="2858"/>
      <c r="VQ42" s="2858"/>
      <c r="VR42" s="2858"/>
      <c r="VS42" s="2858"/>
      <c r="VT42" s="2858"/>
      <c r="VU42" s="2858"/>
      <c r="VV42" s="2858"/>
      <c r="VW42" s="2858"/>
      <c r="VX42" s="2858"/>
      <c r="VY42" s="2858"/>
      <c r="VZ42" s="2858"/>
      <c r="WA42" s="2858"/>
      <c r="WB42" s="2858"/>
      <c r="WC42" s="2858"/>
      <c r="WD42" s="2858"/>
      <c r="WE42" s="2858"/>
      <c r="WF42" s="2858"/>
      <c r="WG42" s="2858"/>
      <c r="WH42" s="2858"/>
      <c r="WI42" s="2858"/>
      <c r="WJ42" s="2858"/>
      <c r="WK42" s="2858"/>
      <c r="WL42" s="2858"/>
      <c r="WM42" s="2858"/>
      <c r="WN42" s="2858"/>
      <c r="WO42" s="2858"/>
      <c r="WP42" s="2858"/>
      <c r="WQ42" s="2858"/>
      <c r="WR42" s="2858"/>
      <c r="WS42" s="2858"/>
      <c r="WT42" s="2858"/>
      <c r="WU42" s="2858"/>
      <c r="WV42" s="2858"/>
      <c r="WW42" s="2858"/>
      <c r="WX42" s="2858"/>
      <c r="WY42" s="2858"/>
      <c r="WZ42" s="2858"/>
      <c r="XA42" s="2858"/>
      <c r="XB42" s="2858"/>
      <c r="XC42" s="2858"/>
      <c r="XD42" s="2858"/>
      <c r="XE42" s="2858"/>
      <c r="XF42" s="2858"/>
      <c r="XG42" s="2858"/>
      <c r="XH42" s="2858"/>
      <c r="XI42" s="2858"/>
      <c r="XJ42" s="2858"/>
      <c r="XK42" s="2858"/>
      <c r="XL42" s="2858"/>
      <c r="XM42" s="2858"/>
      <c r="XN42" s="2858"/>
      <c r="XO42" s="2858"/>
      <c r="XP42" s="2858"/>
      <c r="XQ42" s="2858"/>
      <c r="XR42" s="2858"/>
      <c r="XS42" s="2858"/>
      <c r="XT42" s="2858"/>
      <c r="XU42" s="2858"/>
      <c r="XV42" s="2858"/>
      <c r="XW42" s="2858"/>
      <c r="XX42" s="2858"/>
      <c r="XY42" s="2858"/>
      <c r="XZ42" s="2858"/>
      <c r="YA42" s="2858"/>
      <c r="YB42" s="2858"/>
      <c r="YC42" s="2858"/>
      <c r="YD42" s="2858"/>
      <c r="YE42" s="2858"/>
      <c r="YF42" s="2858"/>
      <c r="YG42" s="2858"/>
      <c r="YH42" s="2858"/>
      <c r="YI42" s="2858"/>
      <c r="YJ42" s="2858"/>
      <c r="YK42" s="2858"/>
      <c r="YL42" s="2858"/>
      <c r="YM42" s="2858"/>
      <c r="YN42" s="2858"/>
      <c r="YO42" s="2858"/>
      <c r="YP42" s="2858"/>
      <c r="YQ42" s="2858"/>
      <c r="YR42" s="2858"/>
      <c r="YS42" s="2858"/>
      <c r="YT42" s="2858"/>
      <c r="YU42" s="2858"/>
      <c r="YV42" s="2858"/>
      <c r="YW42" s="2858"/>
      <c r="YX42" s="2858"/>
      <c r="YY42" s="2858"/>
      <c r="YZ42" s="2858"/>
      <c r="ZA42" s="2858"/>
      <c r="ZB42" s="2858"/>
      <c r="ZC42" s="2858"/>
      <c r="ZD42" s="2858"/>
      <c r="ZE42" s="2858"/>
      <c r="ZF42" s="2858"/>
      <c r="ZG42" s="2858"/>
      <c r="ZH42" s="2858"/>
      <c r="ZI42" s="2858"/>
      <c r="ZJ42" s="2858"/>
      <c r="ZK42" s="2858"/>
      <c r="ZL42" s="2858"/>
      <c r="ZM42" s="2858"/>
      <c r="ZN42" s="2858"/>
      <c r="ZO42" s="2858"/>
      <c r="ZP42" s="2858"/>
      <c r="ZQ42" s="2858"/>
      <c r="ZR42" s="2858"/>
      <c r="ZS42" s="2858"/>
      <c r="ZT42" s="2858"/>
      <c r="ZU42" s="2858"/>
      <c r="ZV42" s="2858"/>
      <c r="ZW42" s="2858"/>
      <c r="ZX42" s="2858"/>
      <c r="ZY42" s="2858"/>
      <c r="ZZ42" s="2858"/>
      <c r="AAA42" s="2858"/>
      <c r="AAB42" s="2858"/>
      <c r="AAC42" s="2858"/>
      <c r="AAD42" s="2858"/>
      <c r="AAE42" s="2858"/>
      <c r="AAF42" s="2858"/>
      <c r="AAG42" s="2858"/>
      <c r="AAH42" s="2858"/>
      <c r="AAI42" s="2858"/>
      <c r="AAJ42" s="2858"/>
      <c r="AAK42" s="2858"/>
      <c r="AAL42" s="2858"/>
      <c r="AAM42" s="2858"/>
      <c r="AAN42" s="2858"/>
      <c r="AAO42" s="2858"/>
      <c r="AAP42" s="2858"/>
      <c r="AAQ42" s="2858"/>
      <c r="AAR42" s="2858"/>
      <c r="AAS42" s="2858"/>
      <c r="AAT42" s="2858"/>
      <c r="AAU42" s="2858"/>
      <c r="AAV42" s="2858"/>
      <c r="AAW42" s="2858"/>
      <c r="AAX42" s="2858"/>
      <c r="AAY42" s="2858"/>
      <c r="AAZ42" s="2858"/>
      <c r="ABA42" s="2858"/>
      <c r="ABB42" s="2858"/>
      <c r="ABC42" s="2858"/>
      <c r="ABD42" s="2858"/>
      <c r="ABE42" s="2858"/>
      <c r="ABF42" s="2858"/>
      <c r="ABG42" s="2858"/>
      <c r="ABH42" s="2858"/>
      <c r="ABI42" s="2858"/>
      <c r="ABJ42" s="2858"/>
      <c r="ABK42" s="2858"/>
      <c r="ABL42" s="2858"/>
      <c r="ABM42" s="2858"/>
      <c r="ABN42" s="2858"/>
      <c r="ABO42" s="2858"/>
      <c r="ABP42" s="2858"/>
      <c r="ABQ42" s="2858"/>
      <c r="ABR42" s="2858"/>
      <c r="ABS42" s="2858"/>
      <c r="ABT42" s="2858"/>
      <c r="ABU42" s="2858"/>
      <c r="ABV42" s="2858"/>
      <c r="ABW42" s="2858"/>
      <c r="ABX42" s="2858"/>
      <c r="ABY42" s="2858"/>
      <c r="ABZ42" s="2858"/>
      <c r="ACA42" s="2858"/>
      <c r="ACB42" s="2858"/>
      <c r="ACC42" s="2858"/>
      <c r="ACD42" s="2858"/>
      <c r="ACE42" s="2858"/>
      <c r="ACF42" s="2858"/>
      <c r="ACG42" s="2858"/>
      <c r="ACH42" s="2858"/>
      <c r="ACI42" s="2858"/>
      <c r="ACJ42" s="2858"/>
      <c r="ACK42" s="2858"/>
      <c r="ACL42" s="2858"/>
      <c r="ACM42" s="2858"/>
      <c r="ACN42" s="2858"/>
      <c r="ACO42" s="2858"/>
      <c r="ACP42" s="2858"/>
      <c r="ACQ42" s="2858"/>
      <c r="ACR42" s="2858"/>
      <c r="ACS42" s="2858"/>
      <c r="ACT42" s="2858"/>
      <c r="ACU42" s="2858"/>
      <c r="ACV42" s="2858"/>
      <c r="ACW42" s="2858"/>
      <c r="ACX42" s="2858"/>
      <c r="ACY42" s="2858"/>
      <c r="ACZ42" s="2858"/>
      <c r="ADA42" s="2858"/>
      <c r="ADB42" s="2858"/>
      <c r="ADC42" s="2858"/>
      <c r="ADD42" s="2858"/>
      <c r="ADE42" s="2858"/>
      <c r="ADF42" s="2858"/>
      <c r="ADG42" s="2858"/>
      <c r="ADH42" s="2858"/>
      <c r="ADI42" s="2858"/>
      <c r="ADJ42" s="2858"/>
      <c r="ADK42" s="2858"/>
      <c r="ADL42" s="2858"/>
      <c r="ADM42" s="2858"/>
      <c r="ADN42" s="2858"/>
      <c r="ADO42" s="2858"/>
      <c r="ADP42" s="2858"/>
      <c r="ADQ42" s="2858"/>
      <c r="ADR42" s="2858"/>
      <c r="ADS42" s="2858"/>
      <c r="ADT42" s="2858"/>
      <c r="ADU42" s="2858"/>
      <c r="ADV42" s="2858"/>
      <c r="ADW42" s="2858"/>
      <c r="ADX42" s="2858"/>
      <c r="ADY42" s="2858"/>
      <c r="ADZ42" s="2858"/>
      <c r="AEA42" s="2858"/>
      <c r="AEB42" s="2858"/>
      <c r="AEC42" s="2858"/>
      <c r="AED42" s="2858"/>
      <c r="AEE42" s="2858"/>
      <c r="AEF42" s="2858"/>
      <c r="AEG42" s="2858"/>
      <c r="AEH42" s="2858"/>
      <c r="AEI42" s="2858"/>
      <c r="AEJ42" s="2858"/>
      <c r="AEK42" s="2858"/>
      <c r="AEL42" s="2858"/>
      <c r="AEM42" s="2858"/>
      <c r="AEN42" s="2858"/>
      <c r="AEO42" s="2858"/>
      <c r="AEP42" s="2858"/>
      <c r="AEQ42" s="2858"/>
      <c r="AER42" s="2858"/>
      <c r="AES42" s="2858"/>
      <c r="AET42" s="2858"/>
      <c r="AEU42" s="2858"/>
      <c r="AEV42" s="2858"/>
      <c r="AEW42" s="2858"/>
      <c r="AEX42" s="2858"/>
      <c r="AEY42" s="2858"/>
      <c r="AEZ42" s="2858"/>
      <c r="AFA42" s="2858"/>
      <c r="AFB42" s="2858"/>
      <c r="AFC42" s="2858"/>
      <c r="AFD42" s="2858"/>
      <c r="AFE42" s="2858"/>
      <c r="AFF42" s="2858"/>
      <c r="AFG42" s="2858"/>
      <c r="AFH42" s="2858"/>
      <c r="AFI42" s="2858"/>
      <c r="AFJ42" s="2858"/>
      <c r="AFK42" s="2858"/>
      <c r="AFL42" s="2858"/>
      <c r="AFM42" s="2858"/>
      <c r="AFN42" s="2858"/>
      <c r="AFO42" s="2858"/>
      <c r="AFP42" s="2858"/>
      <c r="AFQ42" s="2858"/>
      <c r="AFR42" s="2858"/>
      <c r="AFS42" s="2858"/>
      <c r="AFT42" s="2858"/>
      <c r="AFU42" s="2858"/>
      <c r="AFV42" s="2858"/>
      <c r="AFW42" s="2858"/>
      <c r="AFX42" s="2858"/>
      <c r="AFY42" s="2858"/>
      <c r="AFZ42" s="2858"/>
      <c r="AGA42" s="2858"/>
      <c r="AGB42" s="2858"/>
      <c r="AGC42" s="2858"/>
      <c r="AGD42" s="2858"/>
      <c r="AGE42" s="2858"/>
      <c r="AGF42" s="2858"/>
      <c r="AGG42" s="2858"/>
      <c r="AGH42" s="2858"/>
      <c r="AGI42" s="2858"/>
      <c r="AGJ42" s="2858"/>
      <c r="AGK42" s="2858"/>
      <c r="AGL42" s="2858"/>
      <c r="AGM42" s="2858"/>
      <c r="AGN42" s="2858"/>
      <c r="AGO42" s="2858"/>
      <c r="AGP42" s="2858"/>
      <c r="AGQ42" s="2858"/>
      <c r="AGR42" s="2858"/>
      <c r="AGS42" s="2858"/>
      <c r="AGT42" s="2858"/>
      <c r="AGU42" s="2858"/>
      <c r="AGV42" s="2858"/>
      <c r="AGW42" s="2858"/>
      <c r="AGX42" s="2858"/>
      <c r="AGY42" s="2858"/>
      <c r="AGZ42" s="2858"/>
      <c r="AHA42" s="2858"/>
      <c r="AHB42" s="2858"/>
      <c r="AHC42" s="2858"/>
      <c r="AHD42" s="2858"/>
      <c r="AHE42" s="2858"/>
      <c r="AHF42" s="2858"/>
      <c r="AHG42" s="2858"/>
      <c r="AHH42" s="2858"/>
      <c r="AHI42" s="2858"/>
      <c r="AHJ42" s="2858"/>
      <c r="AHK42" s="2858"/>
      <c r="AHL42" s="2858"/>
      <c r="AHM42" s="2858"/>
      <c r="AHN42" s="2858"/>
      <c r="AHO42" s="2858"/>
      <c r="AHP42" s="2858"/>
      <c r="AHQ42" s="2858"/>
      <c r="AHR42" s="2858"/>
      <c r="AHS42" s="2858"/>
      <c r="AHT42" s="2858"/>
      <c r="AHU42" s="2858"/>
      <c r="AHV42" s="2858"/>
      <c r="AHW42" s="2858"/>
      <c r="AHX42" s="2858"/>
      <c r="AHY42" s="2858"/>
      <c r="AHZ42" s="2858"/>
      <c r="AIA42" s="2858"/>
      <c r="AIB42" s="2858"/>
      <c r="AIC42" s="2858"/>
      <c r="AID42" s="2858"/>
      <c r="AIE42" s="2858"/>
      <c r="AIF42" s="2858"/>
      <c r="AIG42" s="2858"/>
      <c r="AIH42" s="2858"/>
      <c r="AII42" s="2858"/>
      <c r="AIJ42" s="2858"/>
      <c r="AIK42" s="2858"/>
      <c r="AIL42" s="2858"/>
      <c r="AIM42" s="2858"/>
      <c r="AIN42" s="2858"/>
      <c r="AIO42" s="2858"/>
      <c r="AIP42" s="2858"/>
      <c r="AIQ42" s="2858"/>
      <c r="AIR42" s="2858"/>
      <c r="AIS42" s="2858"/>
      <c r="AIT42" s="2858"/>
      <c r="AIU42" s="2858"/>
      <c r="AIV42" s="2858"/>
      <c r="AIW42" s="2858"/>
      <c r="AIX42" s="2858"/>
      <c r="AIY42" s="2858"/>
      <c r="AIZ42" s="2858"/>
      <c r="AJA42" s="2858"/>
      <c r="AJB42" s="2858"/>
      <c r="AJC42" s="2858"/>
      <c r="AJD42" s="2858"/>
      <c r="AJE42" s="2858"/>
      <c r="AJF42" s="2858"/>
      <c r="AJG42" s="2858"/>
      <c r="AJH42" s="2858"/>
      <c r="AJI42" s="2858"/>
      <c r="AJJ42" s="2858"/>
      <c r="AJK42" s="2858"/>
      <c r="AJL42" s="2858"/>
      <c r="AJM42" s="2858"/>
      <c r="AJN42" s="2858"/>
      <c r="AJO42" s="2858"/>
      <c r="AJP42" s="2858"/>
      <c r="AJQ42" s="2858"/>
      <c r="AJR42" s="2858"/>
      <c r="AJS42" s="2858"/>
      <c r="AJT42" s="2858"/>
      <c r="AJU42" s="2858"/>
      <c r="AJV42" s="2858"/>
      <c r="AJW42" s="2858"/>
      <c r="AJX42" s="2858"/>
      <c r="AJY42" s="2858"/>
      <c r="AJZ42" s="2858"/>
      <c r="AKA42" s="2858"/>
      <c r="AKB42" s="2858"/>
      <c r="AKC42" s="2858"/>
      <c r="AKD42" s="2858"/>
      <c r="AKE42" s="2858"/>
      <c r="AKF42" s="2858"/>
      <c r="AKG42" s="2858"/>
      <c r="AKH42" s="2858"/>
      <c r="AKI42" s="2858"/>
      <c r="AKJ42" s="2858"/>
      <c r="AKK42" s="2858"/>
      <c r="AKL42" s="2858"/>
      <c r="AKM42" s="2858"/>
      <c r="AKN42" s="2858"/>
      <c r="AKO42" s="2858"/>
      <c r="AKP42" s="2858"/>
      <c r="AKQ42" s="2858"/>
      <c r="AKR42" s="2858"/>
      <c r="AKS42" s="2858"/>
      <c r="AKT42" s="2858"/>
      <c r="AKU42" s="2858"/>
      <c r="AKV42" s="2858"/>
      <c r="AKW42" s="2858"/>
      <c r="AKX42" s="2858"/>
      <c r="AKY42" s="2858"/>
      <c r="AKZ42" s="2858"/>
      <c r="ALA42" s="2858"/>
      <c r="ALB42" s="2858"/>
      <c r="ALC42" s="2858"/>
      <c r="ALD42" s="2858"/>
      <c r="ALE42" s="2858"/>
      <c r="ALF42" s="2858"/>
      <c r="ALG42" s="2858"/>
      <c r="ALH42" s="2858"/>
      <c r="ALI42" s="2858"/>
      <c r="ALJ42" s="2858"/>
      <c r="ALK42" s="2858"/>
      <c r="ALL42" s="2858"/>
      <c r="ALM42" s="2858"/>
      <c r="ALN42" s="2858"/>
      <c r="ALO42" s="2858"/>
      <c r="ALP42" s="2858"/>
      <c r="ALQ42" s="2858"/>
      <c r="ALR42" s="2858"/>
      <c r="ALS42" s="2858"/>
      <c r="ALT42" s="2858"/>
      <c r="ALU42" s="2858"/>
      <c r="ALV42" s="2858"/>
      <c r="ALW42" s="2858"/>
      <c r="ALX42" s="2858"/>
      <c r="ALY42" s="2858"/>
      <c r="ALZ42" s="2858"/>
      <c r="AMA42" s="2858"/>
      <c r="AMB42" s="2858"/>
      <c r="AMC42" s="2858"/>
      <c r="AMD42" s="2858"/>
      <c r="AME42" s="2858"/>
      <c r="AMF42" s="2858"/>
      <c r="AMG42" s="2858"/>
      <c r="AMH42" s="2858"/>
      <c r="AMI42" s="2858"/>
      <c r="AMJ42" s="2858"/>
      <c r="AMK42" s="2858"/>
      <c r="AML42" s="2858"/>
      <c r="AMM42" s="2858"/>
      <c r="AMN42" s="2858"/>
      <c r="AMO42" s="2858"/>
      <c r="AMP42" s="2858"/>
      <c r="AMQ42" s="2858"/>
      <c r="AMR42" s="2858"/>
      <c r="AMS42" s="2858"/>
      <c r="AMT42" s="2858"/>
      <c r="AMU42" s="2858"/>
      <c r="AMV42" s="2858"/>
      <c r="AMW42" s="2858"/>
      <c r="AMX42" s="2858"/>
      <c r="AMY42" s="2858"/>
      <c r="AMZ42" s="2858"/>
      <c r="ANA42" s="2858"/>
      <c r="ANB42" s="2858"/>
      <c r="ANC42" s="2858"/>
      <c r="AND42" s="2858"/>
      <c r="ANE42" s="2858"/>
      <c r="ANF42" s="2858"/>
      <c r="ANG42" s="2858"/>
      <c r="ANH42" s="2858"/>
      <c r="ANI42" s="2858"/>
      <c r="ANJ42" s="2858"/>
      <c r="ANK42" s="2858"/>
      <c r="ANL42" s="2858"/>
      <c r="ANM42" s="2858"/>
      <c r="ANN42" s="2858"/>
      <c r="ANO42" s="2858"/>
      <c r="ANP42" s="2858"/>
      <c r="ANQ42" s="2858"/>
      <c r="ANR42" s="2858"/>
      <c r="ANS42" s="2858"/>
      <c r="ANT42" s="2858"/>
      <c r="ANU42" s="2858"/>
      <c r="ANV42" s="2858"/>
      <c r="ANW42" s="2858"/>
      <c r="ANX42" s="2858"/>
      <c r="ANY42" s="2858"/>
      <c r="ANZ42" s="2858"/>
      <c r="AOA42" s="2858"/>
      <c r="AOB42" s="2858"/>
      <c r="AOC42" s="2858"/>
      <c r="AOD42" s="2858"/>
      <c r="AOE42" s="2858"/>
      <c r="AOF42" s="2858"/>
      <c r="AOG42" s="2858"/>
      <c r="AOH42" s="2858"/>
      <c r="AOI42" s="2858"/>
      <c r="AOJ42" s="2858"/>
      <c r="AOK42" s="2858"/>
      <c r="AOL42" s="2858"/>
      <c r="AOM42" s="2858"/>
      <c r="AON42" s="2858"/>
      <c r="AOO42" s="2858"/>
      <c r="AOP42" s="2858"/>
      <c r="AOQ42" s="2858"/>
      <c r="AOR42" s="2858"/>
      <c r="AOS42" s="2858"/>
      <c r="AOT42" s="2858"/>
      <c r="AOU42" s="2858"/>
      <c r="AOV42" s="2858"/>
      <c r="AOW42" s="2858"/>
      <c r="AOX42" s="2858"/>
      <c r="AOY42" s="2858"/>
      <c r="AOZ42" s="2858"/>
      <c r="APA42" s="2858"/>
      <c r="APB42" s="2858"/>
      <c r="APC42" s="2858"/>
      <c r="APD42" s="2858"/>
      <c r="APE42" s="2858"/>
      <c r="APF42" s="2858"/>
      <c r="APG42" s="2858"/>
      <c r="APH42" s="2858"/>
      <c r="API42" s="2858"/>
      <c r="APJ42" s="2858"/>
      <c r="APK42" s="2858"/>
      <c r="APL42" s="2858"/>
      <c r="APM42" s="2858"/>
      <c r="APN42" s="2858"/>
      <c r="APO42" s="2858"/>
      <c r="APP42" s="2858"/>
      <c r="APQ42" s="2858"/>
      <c r="APR42" s="2858"/>
      <c r="APS42" s="2858"/>
      <c r="APT42" s="2858"/>
      <c r="APU42" s="2858"/>
      <c r="APV42" s="2858"/>
      <c r="APW42" s="2858"/>
      <c r="APX42" s="2858"/>
      <c r="APY42" s="2858"/>
      <c r="APZ42" s="2858"/>
      <c r="AQA42" s="2858"/>
      <c r="AQB42" s="2858"/>
      <c r="AQC42" s="2858"/>
      <c r="AQD42" s="2858"/>
      <c r="AQE42" s="2858"/>
      <c r="AQF42" s="2858"/>
      <c r="AQG42" s="2858"/>
      <c r="AQH42" s="2858"/>
      <c r="AQI42" s="2858"/>
      <c r="AQJ42" s="2858"/>
      <c r="AQK42" s="2858"/>
      <c r="AQL42" s="2858"/>
      <c r="AQM42" s="2858"/>
      <c r="AQN42" s="2858"/>
      <c r="AQO42" s="2858"/>
      <c r="AQP42" s="2858"/>
      <c r="AQQ42" s="2858"/>
      <c r="AQR42" s="2858"/>
      <c r="AQS42" s="2858"/>
      <c r="AQT42" s="2858"/>
      <c r="AQU42" s="2858"/>
      <c r="AQV42" s="2858"/>
      <c r="AQW42" s="2858"/>
      <c r="AQX42" s="2858"/>
      <c r="AQY42" s="2858"/>
      <c r="AQZ42" s="2858"/>
      <c r="ARA42" s="2858"/>
      <c r="ARB42" s="2858"/>
      <c r="ARC42" s="2858"/>
      <c r="ARD42" s="2858"/>
      <c r="ARE42" s="2858"/>
      <c r="ARF42" s="2858"/>
      <c r="ARG42" s="2858"/>
      <c r="ARH42" s="2858"/>
      <c r="ARI42" s="2858"/>
      <c r="ARJ42" s="2858"/>
      <c r="ARK42" s="2858"/>
      <c r="ARL42" s="2858"/>
      <c r="ARM42" s="2858"/>
      <c r="ARN42" s="2858"/>
      <c r="ARO42" s="2858"/>
      <c r="ARP42" s="2858"/>
      <c r="ARQ42" s="2858"/>
      <c r="ARR42" s="2858"/>
      <c r="ARS42" s="2858"/>
      <c r="ART42" s="2858"/>
      <c r="ARU42" s="2858"/>
      <c r="ARV42" s="2858"/>
      <c r="ARW42" s="2858"/>
      <c r="ARX42" s="2858"/>
      <c r="ARY42" s="2858"/>
      <c r="ARZ42" s="2858"/>
      <c r="ASA42" s="2858"/>
      <c r="ASB42" s="2858"/>
      <c r="ASC42" s="2858"/>
      <c r="ASD42" s="2858"/>
      <c r="ASE42" s="2858"/>
      <c r="ASF42" s="2858"/>
      <c r="ASG42" s="2858"/>
      <c r="ASH42" s="2858"/>
      <c r="ASI42" s="2858"/>
      <c r="ASJ42" s="2858"/>
      <c r="ASK42" s="2858"/>
      <c r="ASL42" s="2858"/>
      <c r="ASM42" s="2858"/>
      <c r="ASN42" s="2858"/>
      <c r="ASO42" s="2858"/>
      <c r="ASP42" s="2858"/>
      <c r="ASQ42" s="2858"/>
      <c r="ASR42" s="2858"/>
      <c r="ASS42" s="2858"/>
      <c r="AST42" s="2858"/>
      <c r="ASU42" s="2858"/>
      <c r="ASV42" s="2858"/>
      <c r="ASW42" s="2858"/>
      <c r="ASX42" s="2858"/>
      <c r="ASY42" s="2858"/>
      <c r="ASZ42" s="2858"/>
      <c r="ATA42" s="2858"/>
      <c r="ATB42" s="2858"/>
      <c r="ATC42" s="2858"/>
      <c r="ATD42" s="2858"/>
      <c r="ATE42" s="2858"/>
      <c r="ATF42" s="2858"/>
      <c r="ATG42" s="2858"/>
      <c r="ATH42" s="2858"/>
      <c r="ATI42" s="2858"/>
      <c r="ATJ42" s="2858"/>
      <c r="ATK42" s="2858"/>
      <c r="ATL42" s="2858"/>
      <c r="ATM42" s="2858"/>
      <c r="ATN42" s="2858"/>
      <c r="ATO42" s="2858"/>
      <c r="ATP42" s="2858"/>
      <c r="ATQ42" s="2858"/>
      <c r="ATR42" s="2858"/>
      <c r="ATS42" s="2858"/>
      <c r="ATT42" s="2858"/>
      <c r="ATU42" s="2858"/>
      <c r="ATV42" s="2858"/>
      <c r="ATW42" s="2858"/>
      <c r="ATX42" s="2858"/>
      <c r="ATY42" s="2858"/>
      <c r="ATZ42" s="2858"/>
      <c r="AUA42" s="2858"/>
      <c r="AUB42" s="2858"/>
      <c r="AUC42" s="2858"/>
      <c r="AUD42" s="2858"/>
      <c r="AUE42" s="2858"/>
      <c r="AUF42" s="2858"/>
      <c r="AUG42" s="2858"/>
      <c r="AUH42" s="2858"/>
      <c r="AUI42" s="2858"/>
      <c r="AUJ42" s="2858"/>
      <c r="AUK42" s="2858"/>
      <c r="AUL42" s="2858"/>
      <c r="AUM42" s="2858"/>
      <c r="AUN42" s="2858"/>
      <c r="AUO42" s="2858"/>
      <c r="AUP42" s="2858"/>
      <c r="AUQ42" s="2858"/>
      <c r="AUR42" s="2858"/>
      <c r="AUS42" s="2858"/>
      <c r="AUT42" s="2858"/>
      <c r="AUU42" s="2858"/>
      <c r="AUV42" s="2858"/>
      <c r="AUW42" s="2858"/>
      <c r="AUX42" s="2858"/>
      <c r="AUY42" s="2858"/>
      <c r="AUZ42" s="2858"/>
      <c r="AVA42" s="2858"/>
      <c r="AVB42" s="2858"/>
      <c r="AVC42" s="2858"/>
      <c r="AVD42" s="2858"/>
      <c r="AVE42" s="2858"/>
      <c r="AVF42" s="2858"/>
      <c r="AVG42" s="2858"/>
      <c r="AVH42" s="2858"/>
      <c r="AVI42" s="2858"/>
      <c r="AVJ42" s="2858"/>
      <c r="AVK42" s="2858"/>
      <c r="AVL42" s="2858"/>
      <c r="AVM42" s="2858"/>
      <c r="AVN42" s="2858"/>
      <c r="AVO42" s="2858"/>
      <c r="AVP42" s="2858"/>
      <c r="AVQ42" s="2858"/>
      <c r="AVR42" s="2858"/>
      <c r="AVS42" s="2858"/>
      <c r="AVT42" s="2858"/>
      <c r="AVU42" s="2858"/>
      <c r="AVV42" s="2858"/>
      <c r="AVW42" s="2858"/>
      <c r="AVX42" s="2858"/>
      <c r="AVY42" s="2858"/>
      <c r="AVZ42" s="2858"/>
      <c r="AWA42" s="2858"/>
      <c r="AWB42" s="2858"/>
      <c r="AWC42" s="2858"/>
      <c r="AWD42" s="2858"/>
      <c r="AWE42" s="2858"/>
      <c r="AWF42" s="2858"/>
      <c r="AWG42" s="2858"/>
      <c r="AWH42" s="2858"/>
      <c r="AWI42" s="2858"/>
      <c r="AWJ42" s="2858"/>
      <c r="AWK42" s="2858"/>
      <c r="AWL42" s="2858"/>
      <c r="AWM42" s="2858"/>
      <c r="AWN42" s="2858"/>
      <c r="AWO42" s="2858"/>
      <c r="AWP42" s="2858"/>
      <c r="AWQ42" s="2858"/>
      <c r="AWR42" s="2858"/>
      <c r="AWS42" s="2858"/>
      <c r="AWT42" s="2858"/>
      <c r="AWU42" s="2858"/>
      <c r="AWV42" s="2858"/>
      <c r="AWW42" s="2858"/>
      <c r="AWX42" s="2858"/>
      <c r="AWY42" s="2858"/>
      <c r="AWZ42" s="2858"/>
      <c r="AXA42" s="2858"/>
      <c r="AXB42" s="2858"/>
      <c r="AXC42" s="2858"/>
      <c r="AXD42" s="2858"/>
      <c r="AXE42" s="2858"/>
      <c r="AXF42" s="2858"/>
      <c r="AXG42" s="2858"/>
      <c r="AXH42" s="2858"/>
      <c r="AXI42" s="2858"/>
      <c r="AXJ42" s="2858"/>
      <c r="AXK42" s="2858"/>
      <c r="AXL42" s="2858"/>
      <c r="AXM42" s="2858"/>
      <c r="AXN42" s="2858"/>
      <c r="AXO42" s="2858"/>
      <c r="AXP42" s="2858"/>
      <c r="AXQ42" s="2858"/>
      <c r="AXR42" s="2858"/>
      <c r="AXS42" s="2858"/>
      <c r="AXT42" s="2858"/>
      <c r="AXU42" s="2858"/>
      <c r="AXV42" s="2858"/>
      <c r="AXW42" s="2858"/>
      <c r="AXX42" s="2858"/>
      <c r="AXY42" s="2858"/>
      <c r="AXZ42" s="2858"/>
      <c r="AYA42" s="2858"/>
      <c r="AYB42" s="2858"/>
      <c r="AYC42" s="2858"/>
      <c r="AYD42" s="2858"/>
      <c r="AYE42" s="2858"/>
      <c r="AYF42" s="2858"/>
      <c r="AYG42" s="2858"/>
      <c r="AYH42" s="2858"/>
      <c r="AYI42" s="2858"/>
      <c r="AYJ42" s="2858"/>
      <c r="AYK42" s="2858"/>
      <c r="AYL42" s="2858"/>
      <c r="AYM42" s="2858"/>
      <c r="AYN42" s="2858"/>
      <c r="AYO42" s="2858"/>
      <c r="AYP42" s="2858"/>
      <c r="AYQ42" s="2858"/>
      <c r="AYR42" s="2858"/>
      <c r="AYS42" s="2858"/>
      <c r="AYT42" s="2858"/>
      <c r="AYU42" s="2858"/>
      <c r="AYV42" s="2858"/>
      <c r="AYW42" s="2858"/>
      <c r="AYX42" s="2858"/>
      <c r="AYY42" s="2858"/>
      <c r="AYZ42" s="2858"/>
      <c r="AZA42" s="2858"/>
      <c r="AZB42" s="2858"/>
      <c r="AZC42" s="2858"/>
      <c r="AZD42" s="2858"/>
      <c r="AZE42" s="2858"/>
      <c r="AZF42" s="2858"/>
      <c r="AZG42" s="2858"/>
      <c r="AZH42" s="2858"/>
      <c r="AZI42" s="2858"/>
      <c r="AZJ42" s="2858"/>
      <c r="AZK42" s="2858"/>
      <c r="AZL42" s="2858"/>
      <c r="AZM42" s="2858"/>
      <c r="AZN42" s="2858"/>
      <c r="AZO42" s="2858"/>
      <c r="AZP42" s="2858"/>
      <c r="AZQ42" s="2858"/>
      <c r="AZR42" s="2858"/>
      <c r="AZS42" s="2858"/>
      <c r="AZT42" s="2858"/>
      <c r="AZU42" s="2858"/>
      <c r="AZV42" s="2858"/>
      <c r="AZW42" s="2858"/>
      <c r="AZX42" s="2858"/>
      <c r="AZY42" s="2858"/>
      <c r="AZZ42" s="2858"/>
      <c r="BAA42" s="2858"/>
      <c r="BAB42" s="2858"/>
      <c r="BAC42" s="2858"/>
      <c r="BAD42" s="2858"/>
      <c r="BAE42" s="2858"/>
      <c r="BAF42" s="2858"/>
      <c r="BAG42" s="2858"/>
      <c r="BAH42" s="2858"/>
      <c r="BAI42" s="2858"/>
      <c r="BAJ42" s="2858"/>
      <c r="BAK42" s="2858"/>
      <c r="BAL42" s="2858"/>
      <c r="BAM42" s="2858"/>
      <c r="BAN42" s="2858"/>
      <c r="BAO42" s="2858"/>
      <c r="BAP42" s="2858"/>
      <c r="BAQ42" s="2858"/>
      <c r="BAR42" s="2858"/>
      <c r="BAS42" s="2858"/>
      <c r="BAT42" s="2858"/>
      <c r="BAU42" s="2858"/>
      <c r="BAV42" s="2858"/>
      <c r="BAW42" s="2858"/>
      <c r="BAX42" s="2858"/>
      <c r="BAY42" s="2858"/>
      <c r="BAZ42" s="2858"/>
      <c r="BBA42" s="2858"/>
      <c r="BBB42" s="2858"/>
      <c r="BBC42" s="2858"/>
      <c r="BBD42" s="2858"/>
      <c r="BBE42" s="2858"/>
      <c r="BBF42" s="2858"/>
      <c r="BBG42" s="2858"/>
      <c r="BBH42" s="2858"/>
      <c r="BBI42" s="2858"/>
      <c r="BBJ42" s="2858"/>
      <c r="BBK42" s="2858"/>
      <c r="BBL42" s="2858"/>
      <c r="BBM42" s="2858"/>
      <c r="BBN42" s="2858"/>
      <c r="BBO42" s="2858"/>
      <c r="BBP42" s="2858"/>
      <c r="BBQ42" s="2858"/>
      <c r="BBR42" s="2858"/>
      <c r="BBS42" s="2858"/>
      <c r="BBT42" s="2858"/>
      <c r="BBU42" s="2858"/>
      <c r="BBV42" s="2858"/>
      <c r="BBW42" s="2858"/>
      <c r="BBX42" s="2858"/>
      <c r="BBY42" s="2858"/>
      <c r="BBZ42" s="2858"/>
      <c r="BCA42" s="2858"/>
      <c r="BCB42" s="2858"/>
      <c r="BCC42" s="2858"/>
      <c r="BCD42" s="2858"/>
      <c r="BCE42" s="2858"/>
      <c r="BCF42" s="2858"/>
      <c r="BCG42" s="2858"/>
      <c r="BCH42" s="2858"/>
      <c r="BCI42" s="2858"/>
      <c r="BCJ42" s="2858"/>
      <c r="BCK42" s="2858"/>
      <c r="BCL42" s="2858"/>
      <c r="BCM42" s="2858"/>
      <c r="BCN42" s="2858"/>
      <c r="BCO42" s="2858"/>
      <c r="BCP42" s="2858"/>
      <c r="BCQ42" s="2858"/>
      <c r="BCR42" s="2858"/>
      <c r="BCS42" s="2858"/>
      <c r="BCT42" s="2858"/>
      <c r="BCU42" s="2858"/>
      <c r="BCV42" s="2858"/>
      <c r="BCW42" s="2858"/>
      <c r="BCX42" s="2858"/>
      <c r="BCY42" s="2858"/>
      <c r="BCZ42" s="2858"/>
      <c r="BDA42" s="2858"/>
      <c r="BDB42" s="2858"/>
      <c r="BDC42" s="2858"/>
      <c r="BDD42" s="2858"/>
      <c r="BDE42" s="2858"/>
      <c r="BDF42" s="2858"/>
      <c r="BDG42" s="2858"/>
      <c r="BDH42" s="2858"/>
      <c r="BDI42" s="2858"/>
      <c r="BDJ42" s="2858"/>
      <c r="BDK42" s="2858"/>
      <c r="BDL42" s="2858"/>
      <c r="BDM42" s="2858"/>
      <c r="BDN42" s="2858"/>
      <c r="BDO42" s="2858"/>
      <c r="BDP42" s="2858"/>
      <c r="BDQ42" s="2858"/>
      <c r="BDR42" s="2858"/>
      <c r="BDS42" s="2858"/>
      <c r="BDT42" s="2858"/>
      <c r="BDU42" s="2858"/>
      <c r="BDV42" s="2858"/>
      <c r="BDW42" s="2858"/>
      <c r="BDX42" s="2858"/>
      <c r="BDY42" s="2858"/>
      <c r="BDZ42" s="2858"/>
      <c r="BEA42" s="2858"/>
      <c r="BEB42" s="2858"/>
      <c r="BEC42" s="2858"/>
      <c r="BED42" s="2858"/>
      <c r="BEE42" s="2858"/>
      <c r="BEF42" s="2858"/>
      <c r="BEG42" s="2858"/>
      <c r="BEH42" s="2858"/>
      <c r="BEI42" s="2858"/>
      <c r="BEJ42" s="2858"/>
      <c r="BEK42" s="2858"/>
      <c r="BEL42" s="2858"/>
      <c r="BEM42" s="2858"/>
      <c r="BEN42" s="2858"/>
      <c r="BEO42" s="2858"/>
      <c r="BEP42" s="2858"/>
      <c r="BEQ42" s="2858"/>
      <c r="BER42" s="2858"/>
      <c r="BES42" s="2858"/>
      <c r="BET42" s="2858"/>
      <c r="BEU42" s="2858"/>
      <c r="BEV42" s="2858"/>
      <c r="BEW42" s="2858"/>
      <c r="BEX42" s="2858"/>
      <c r="BEY42" s="2858"/>
      <c r="BEZ42" s="2858"/>
      <c r="BFA42" s="2858"/>
      <c r="BFB42" s="2858"/>
      <c r="BFC42" s="2858"/>
      <c r="BFD42" s="2858"/>
      <c r="BFE42" s="2858"/>
      <c r="BFF42" s="2858"/>
      <c r="BFG42" s="2858"/>
      <c r="BFH42" s="2858"/>
      <c r="BFI42" s="2858"/>
      <c r="BFJ42" s="2858"/>
      <c r="BFK42" s="2858"/>
      <c r="BFL42" s="2858"/>
      <c r="BFM42" s="2858"/>
      <c r="BFN42" s="2858"/>
      <c r="BFO42" s="2858"/>
      <c r="BFP42" s="2858"/>
      <c r="BFQ42" s="2858"/>
      <c r="BFR42" s="2858"/>
      <c r="BFS42" s="2858"/>
      <c r="BFT42" s="2858"/>
      <c r="BFU42" s="2858"/>
      <c r="BFV42" s="2858"/>
      <c r="BFW42" s="2858"/>
      <c r="BFX42" s="2858"/>
      <c r="BFY42" s="2858"/>
      <c r="BFZ42" s="2858"/>
      <c r="BGA42" s="2858"/>
      <c r="BGB42" s="2858"/>
      <c r="BGC42" s="2858"/>
      <c r="BGD42" s="2858"/>
      <c r="BGE42" s="2858"/>
      <c r="BGF42" s="2858"/>
      <c r="BGG42" s="2858"/>
      <c r="BGH42" s="2858"/>
      <c r="BGI42" s="2858"/>
      <c r="BGJ42" s="2858"/>
      <c r="BGK42" s="2858"/>
      <c r="BGL42" s="2858"/>
      <c r="BGM42" s="2858"/>
      <c r="BGN42" s="2858"/>
      <c r="BGO42" s="2858"/>
      <c r="BGP42" s="2858"/>
      <c r="BGQ42" s="2858"/>
      <c r="BGR42" s="2858"/>
      <c r="BGS42" s="2858"/>
      <c r="BGT42" s="2858"/>
      <c r="BGU42" s="2858"/>
      <c r="BGV42" s="2858"/>
      <c r="BGW42" s="2858"/>
      <c r="BGX42" s="2858"/>
      <c r="BGY42" s="2858"/>
      <c r="BGZ42" s="2858"/>
      <c r="BHA42" s="2858"/>
      <c r="BHB42" s="2858"/>
      <c r="BHC42" s="2858"/>
      <c r="BHD42" s="2858"/>
      <c r="BHE42" s="2858"/>
      <c r="BHF42" s="2858"/>
      <c r="BHG42" s="2858"/>
      <c r="BHH42" s="2858"/>
      <c r="BHI42" s="2858"/>
      <c r="BHJ42" s="2858"/>
      <c r="BHK42" s="2858"/>
      <c r="BHL42" s="2858"/>
      <c r="BHM42" s="2858"/>
      <c r="BHN42" s="2858"/>
      <c r="BHO42" s="2858"/>
      <c r="BHP42" s="2858"/>
      <c r="BHQ42" s="2858"/>
      <c r="BHR42" s="2858"/>
      <c r="BHS42" s="2858"/>
      <c r="BHT42" s="2858"/>
      <c r="BHU42" s="2858"/>
      <c r="BHV42" s="2858"/>
      <c r="BHW42" s="2858"/>
      <c r="BHX42" s="2858"/>
      <c r="BHY42" s="2858"/>
      <c r="BHZ42" s="2858"/>
      <c r="BIA42" s="2858"/>
      <c r="BIB42" s="2858"/>
      <c r="BIC42" s="2858"/>
      <c r="BID42" s="2858"/>
      <c r="BIE42" s="2858"/>
      <c r="BIF42" s="2858"/>
      <c r="BIG42" s="2858"/>
      <c r="BIH42" s="2858"/>
      <c r="BII42" s="2858"/>
      <c r="BIJ42" s="2858"/>
      <c r="BIK42" s="2858"/>
      <c r="BIL42" s="2858"/>
      <c r="BIM42" s="2858"/>
      <c r="BIN42" s="2858"/>
      <c r="BIO42" s="2858"/>
      <c r="BIP42" s="2858"/>
      <c r="BIQ42" s="2858"/>
      <c r="BIR42" s="2858"/>
      <c r="BIS42" s="2858"/>
      <c r="BIT42" s="2858"/>
      <c r="BIU42" s="2858"/>
      <c r="BIV42" s="2858"/>
      <c r="BIW42" s="2858"/>
      <c r="BIX42" s="2858"/>
      <c r="BIY42" s="2858"/>
      <c r="BIZ42" s="2858"/>
      <c r="BJA42" s="2858"/>
      <c r="BJB42" s="2858"/>
      <c r="BJC42" s="2858"/>
      <c r="BJD42" s="2858"/>
      <c r="BJE42" s="2858"/>
      <c r="BJF42" s="2858"/>
      <c r="BJG42" s="2858"/>
      <c r="BJH42" s="2858"/>
      <c r="BJI42" s="2858"/>
      <c r="BJJ42" s="2858"/>
      <c r="BJK42" s="2858"/>
      <c r="BJL42" s="2858"/>
      <c r="BJM42" s="2858"/>
      <c r="BJN42" s="2858"/>
      <c r="BJO42" s="2858"/>
      <c r="BJP42" s="2858"/>
      <c r="BJQ42" s="2858"/>
      <c r="BJR42" s="2858"/>
      <c r="BJS42" s="2858"/>
      <c r="BJT42" s="2858"/>
      <c r="BJU42" s="2858"/>
      <c r="BJV42" s="2858"/>
      <c r="BJW42" s="2858"/>
      <c r="BJX42" s="2858"/>
      <c r="BJY42" s="2858"/>
      <c r="BJZ42" s="2858"/>
      <c r="BKA42" s="2858"/>
      <c r="BKB42" s="2858"/>
      <c r="BKC42" s="2858"/>
      <c r="BKD42" s="2858"/>
      <c r="BKE42" s="2858"/>
      <c r="BKF42" s="2858"/>
      <c r="BKG42" s="2858"/>
      <c r="BKH42" s="2858"/>
      <c r="BKI42" s="2858"/>
      <c r="BKJ42" s="2858"/>
      <c r="BKK42" s="2858"/>
      <c r="BKL42" s="2858"/>
      <c r="BKM42" s="2858"/>
      <c r="BKN42" s="2858"/>
      <c r="BKO42" s="2858"/>
      <c r="BKP42" s="2858"/>
      <c r="BKQ42" s="2858"/>
      <c r="BKR42" s="2858"/>
      <c r="BKS42" s="2858"/>
      <c r="BKT42" s="2858"/>
      <c r="BKU42" s="2858"/>
      <c r="BKV42" s="2858"/>
      <c r="BKW42" s="2858"/>
      <c r="BKX42" s="2858"/>
      <c r="BKY42" s="2858"/>
      <c r="BKZ42" s="2858"/>
      <c r="BLA42" s="2858"/>
      <c r="BLB42" s="2858"/>
      <c r="BLC42" s="2858"/>
      <c r="BLD42" s="2858"/>
      <c r="BLE42" s="2858"/>
      <c r="BLF42" s="2858"/>
      <c r="BLG42" s="2858"/>
      <c r="BLH42" s="2858"/>
      <c r="BLI42" s="2858"/>
      <c r="BLJ42" s="2858"/>
      <c r="BLK42" s="2858"/>
      <c r="BLL42" s="2858"/>
      <c r="BLM42" s="2858"/>
      <c r="BLN42" s="2858"/>
      <c r="BLO42" s="2858"/>
      <c r="BLP42" s="2858"/>
      <c r="BLQ42" s="2858"/>
      <c r="BLR42" s="2858"/>
      <c r="BLS42" s="2858"/>
      <c r="BLT42" s="2858"/>
      <c r="BLU42" s="2858"/>
      <c r="BLV42" s="2858"/>
      <c r="BLW42" s="2858"/>
      <c r="BLX42" s="2858"/>
      <c r="BLY42" s="2858"/>
      <c r="BLZ42" s="2858"/>
      <c r="BMA42" s="2858"/>
      <c r="BMB42" s="2858"/>
      <c r="BMC42" s="2858"/>
      <c r="BMD42" s="2858"/>
      <c r="BME42" s="2858"/>
      <c r="BMF42" s="2858"/>
      <c r="BMG42" s="2858"/>
      <c r="BMH42" s="2858"/>
      <c r="BMI42" s="2858"/>
      <c r="BMJ42" s="2858"/>
      <c r="BMK42" s="2858"/>
      <c r="BML42" s="2858"/>
      <c r="BMM42" s="2858"/>
      <c r="BMN42" s="2858"/>
      <c r="BMO42" s="2858"/>
      <c r="BMP42" s="2858"/>
      <c r="BMQ42" s="2858"/>
      <c r="BMR42" s="2858"/>
      <c r="BMS42" s="2858"/>
      <c r="BMT42" s="2858"/>
      <c r="BMU42" s="2858"/>
      <c r="BMV42" s="2858"/>
      <c r="BMW42" s="2858"/>
      <c r="BMX42" s="2858"/>
      <c r="BMY42" s="2858"/>
      <c r="BMZ42" s="2858"/>
      <c r="BNA42" s="2858"/>
      <c r="BNB42" s="2858"/>
      <c r="BNC42" s="2858"/>
      <c r="BND42" s="2858"/>
      <c r="BNE42" s="2858"/>
      <c r="BNF42" s="2858"/>
      <c r="BNG42" s="2858"/>
      <c r="BNH42" s="2858"/>
      <c r="BNI42" s="2858"/>
      <c r="BNJ42" s="2858"/>
      <c r="BNK42" s="2858"/>
      <c r="BNL42" s="2858"/>
      <c r="BNM42" s="2858"/>
      <c r="BNN42" s="2858"/>
      <c r="BNO42" s="2858"/>
      <c r="BNP42" s="2858"/>
      <c r="BNQ42" s="2858"/>
      <c r="BNR42" s="2858"/>
      <c r="BNS42" s="2858"/>
      <c r="BNT42" s="2858"/>
      <c r="BNU42" s="2858"/>
      <c r="BNV42" s="2858"/>
      <c r="BNW42" s="2858"/>
      <c r="BNX42" s="2858"/>
      <c r="BNY42" s="2858"/>
      <c r="BNZ42" s="2858"/>
      <c r="BOA42" s="2858"/>
      <c r="BOB42" s="2858"/>
      <c r="BOC42" s="2858"/>
      <c r="BOD42" s="2858"/>
      <c r="BOE42" s="2858"/>
      <c r="BOF42" s="2858"/>
      <c r="BOG42" s="2858"/>
      <c r="BOH42" s="2858"/>
      <c r="BOI42" s="2858"/>
      <c r="BOJ42" s="2858"/>
      <c r="BOK42" s="2858"/>
      <c r="BOL42" s="2858"/>
      <c r="BOM42" s="2858"/>
      <c r="BON42" s="2858"/>
      <c r="BOO42" s="2858"/>
      <c r="BOP42" s="2858"/>
      <c r="BOQ42" s="2858"/>
      <c r="BOR42" s="2858"/>
      <c r="BOS42" s="2858"/>
      <c r="BOT42" s="2858"/>
      <c r="BOU42" s="2858"/>
      <c r="BOV42" s="2858"/>
      <c r="BOW42" s="2858"/>
      <c r="BOX42" s="2858"/>
      <c r="BOY42" s="2858"/>
      <c r="BOZ42" s="2858"/>
      <c r="BPA42" s="2858"/>
      <c r="BPB42" s="2858"/>
      <c r="BPC42" s="2858"/>
      <c r="BPD42" s="2858"/>
      <c r="BPE42" s="2858"/>
      <c r="BPF42" s="2858"/>
      <c r="BPG42" s="2858"/>
      <c r="BPH42" s="2858"/>
      <c r="BPI42" s="2858"/>
      <c r="BPJ42" s="2858"/>
      <c r="BPK42" s="2858"/>
      <c r="BPL42" s="2858"/>
      <c r="BPM42" s="2858"/>
      <c r="BPN42" s="2858"/>
      <c r="BPO42" s="2858"/>
      <c r="BPP42" s="2858"/>
      <c r="BPQ42" s="2858"/>
      <c r="BPR42" s="2858"/>
      <c r="BPS42" s="2858"/>
      <c r="BPT42" s="2858"/>
      <c r="BPU42" s="2858"/>
      <c r="BPV42" s="2858"/>
      <c r="BPW42" s="2858"/>
      <c r="BPX42" s="2858"/>
      <c r="BPY42" s="2858"/>
      <c r="BPZ42" s="2858"/>
      <c r="BQA42" s="2858"/>
      <c r="BQB42" s="2858"/>
      <c r="BQC42" s="2858"/>
      <c r="BQD42" s="2858"/>
      <c r="BQE42" s="2858"/>
      <c r="BQF42" s="2858"/>
      <c r="BQG42" s="2858"/>
      <c r="BQH42" s="2858"/>
      <c r="BQI42" s="2858"/>
      <c r="BQJ42" s="2858"/>
      <c r="BQK42" s="2858"/>
      <c r="BQL42" s="2858"/>
      <c r="BQM42" s="2858"/>
      <c r="BQN42" s="2858"/>
      <c r="BQO42" s="2858"/>
      <c r="BQP42" s="2858"/>
      <c r="BQQ42" s="2858"/>
      <c r="BQR42" s="2858"/>
      <c r="BQS42" s="2858"/>
      <c r="BQT42" s="2858"/>
      <c r="BQU42" s="2858"/>
      <c r="BQV42" s="2858"/>
      <c r="BQW42" s="2858"/>
      <c r="BQX42" s="2858"/>
      <c r="BQY42" s="2858"/>
      <c r="BQZ42" s="2858"/>
      <c r="BRA42" s="2858"/>
      <c r="BRB42" s="2858"/>
      <c r="BRC42" s="2858"/>
      <c r="BRD42" s="2858"/>
      <c r="BRE42" s="2858"/>
      <c r="BRF42" s="2858"/>
      <c r="BRG42" s="2858"/>
      <c r="BRH42" s="2858"/>
      <c r="BRI42" s="2858"/>
      <c r="BRJ42" s="2858"/>
      <c r="BRK42" s="2858"/>
      <c r="BRL42" s="2858"/>
      <c r="BRM42" s="2858"/>
      <c r="BRN42" s="2858"/>
      <c r="BRO42" s="2858"/>
      <c r="BRP42" s="2858"/>
      <c r="BRQ42" s="2858"/>
      <c r="BRR42" s="2858"/>
      <c r="BRS42" s="2858"/>
      <c r="BRT42" s="2858"/>
      <c r="BRU42" s="2858"/>
      <c r="BRV42" s="2858"/>
      <c r="BRW42" s="2858"/>
      <c r="BRX42" s="2858"/>
      <c r="BRY42" s="2858"/>
      <c r="BRZ42" s="2858"/>
      <c r="BSA42" s="2858"/>
      <c r="BSB42" s="2858"/>
      <c r="BSC42" s="2858"/>
      <c r="BSD42" s="2858"/>
      <c r="BSE42" s="2858"/>
      <c r="BSF42" s="2858"/>
      <c r="BSG42" s="2858"/>
      <c r="BSH42" s="2858"/>
      <c r="BSI42" s="2858"/>
      <c r="BSJ42" s="2858"/>
      <c r="BSK42" s="2858"/>
      <c r="BSL42" s="2858"/>
      <c r="BSM42" s="2858"/>
      <c r="BSN42" s="2858"/>
      <c r="BSO42" s="2858"/>
      <c r="BSP42" s="2858"/>
      <c r="BSQ42" s="2858"/>
      <c r="BSR42" s="2858"/>
      <c r="BSS42" s="2858"/>
      <c r="BST42" s="2858"/>
      <c r="BSU42" s="2858"/>
      <c r="BSV42" s="2858"/>
      <c r="BSW42" s="2858"/>
      <c r="BSX42" s="2858"/>
      <c r="BSY42" s="2858"/>
      <c r="BSZ42" s="2858"/>
      <c r="BTA42" s="2858"/>
      <c r="BTB42" s="2858"/>
      <c r="BTC42" s="2858"/>
      <c r="BTD42" s="2858"/>
      <c r="BTE42" s="2858"/>
      <c r="BTF42" s="2858"/>
      <c r="BTG42" s="2858"/>
      <c r="BTH42" s="2858"/>
      <c r="BTI42" s="2858"/>
      <c r="BTJ42" s="2858"/>
      <c r="BTK42" s="2858"/>
      <c r="BTL42" s="2858"/>
      <c r="BTM42" s="2858"/>
      <c r="BTN42" s="2858"/>
      <c r="BTO42" s="2858"/>
      <c r="BTP42" s="2858"/>
      <c r="BTQ42" s="2858"/>
      <c r="BTR42" s="2858"/>
      <c r="BTS42" s="2858"/>
      <c r="BTT42" s="2858"/>
      <c r="BTU42" s="2858"/>
      <c r="BTV42" s="2858"/>
      <c r="BTW42" s="2858"/>
      <c r="BTX42" s="2858"/>
      <c r="BTY42" s="2858"/>
      <c r="BTZ42" s="2858"/>
      <c r="BUA42" s="2858"/>
      <c r="BUB42" s="2858"/>
      <c r="BUC42" s="2858"/>
      <c r="BUD42" s="2858"/>
      <c r="BUE42" s="2858"/>
      <c r="BUF42" s="2858"/>
      <c r="BUG42" s="2858"/>
      <c r="BUH42" s="2858"/>
      <c r="BUI42" s="2858"/>
      <c r="BUJ42" s="2858"/>
      <c r="BUK42" s="2858"/>
      <c r="BUL42" s="2858"/>
      <c r="BUM42" s="2858"/>
      <c r="BUN42" s="2858"/>
      <c r="BUO42" s="2858"/>
      <c r="BUP42" s="2858"/>
      <c r="BUQ42" s="2858"/>
      <c r="BUR42" s="2858"/>
      <c r="BUS42" s="2858"/>
      <c r="BUT42" s="2858"/>
      <c r="BUU42" s="2858"/>
      <c r="BUV42" s="2858"/>
      <c r="BUW42" s="2858"/>
      <c r="BUX42" s="2858"/>
      <c r="BUY42" s="2858"/>
      <c r="BUZ42" s="2858"/>
      <c r="BVA42" s="2858"/>
      <c r="BVB42" s="2858"/>
      <c r="BVC42" s="2858"/>
      <c r="BVD42" s="2858"/>
      <c r="BVE42" s="2858"/>
      <c r="BVF42" s="2858"/>
      <c r="BVG42" s="2858"/>
      <c r="BVH42" s="2858"/>
      <c r="BVI42" s="2858"/>
      <c r="BVJ42" s="2858"/>
      <c r="BVK42" s="2858"/>
      <c r="BVL42" s="2858"/>
      <c r="BVM42" s="2858"/>
      <c r="BVN42" s="2858"/>
      <c r="BVO42" s="2858"/>
      <c r="BVP42" s="2858"/>
      <c r="BVQ42" s="2858"/>
      <c r="BVR42" s="2858"/>
      <c r="BVS42" s="2858"/>
      <c r="BVT42" s="2858"/>
      <c r="BVU42" s="2858"/>
      <c r="BVV42" s="2858"/>
      <c r="BVW42" s="2858"/>
      <c r="BVX42" s="2858"/>
      <c r="BVY42" s="2858"/>
      <c r="BVZ42" s="2858"/>
      <c r="BWA42" s="2858"/>
      <c r="BWB42" s="2858"/>
      <c r="BWC42" s="2858"/>
      <c r="BWD42" s="2858"/>
      <c r="BWE42" s="2858"/>
      <c r="BWF42" s="2858"/>
      <c r="BWG42" s="2858"/>
      <c r="BWH42" s="2858"/>
      <c r="BWI42" s="2858"/>
      <c r="BWJ42" s="2858"/>
      <c r="BWK42" s="2858"/>
      <c r="BWL42" s="2858"/>
      <c r="BWM42" s="2858"/>
      <c r="BWN42" s="2858"/>
      <c r="BWO42" s="2858"/>
      <c r="BWP42" s="2858"/>
      <c r="BWQ42" s="2858"/>
      <c r="BWR42" s="2858"/>
      <c r="BWS42" s="2858"/>
      <c r="BWT42" s="2858"/>
      <c r="BWU42" s="2858"/>
      <c r="BWV42" s="2858"/>
      <c r="BWW42" s="2858"/>
      <c r="BWX42" s="2858"/>
      <c r="BWY42" s="2858"/>
      <c r="BWZ42" s="2858"/>
      <c r="BXA42" s="2858"/>
      <c r="BXB42" s="2858"/>
      <c r="BXC42" s="2858"/>
      <c r="BXD42" s="2858"/>
      <c r="BXE42" s="2858"/>
      <c r="BXF42" s="2858"/>
      <c r="BXG42" s="2858"/>
      <c r="BXH42" s="2858"/>
      <c r="BXI42" s="2858"/>
      <c r="BXJ42" s="2858"/>
      <c r="BXK42" s="2858"/>
      <c r="BXL42" s="2858"/>
      <c r="BXM42" s="2858"/>
      <c r="BXN42" s="2858"/>
      <c r="BXO42" s="2858"/>
      <c r="BXP42" s="2858"/>
      <c r="BXQ42" s="2858"/>
      <c r="BXR42" s="2858"/>
      <c r="BXS42" s="2858"/>
      <c r="BXT42" s="2858"/>
      <c r="BXU42" s="2858"/>
      <c r="BXV42" s="2858"/>
      <c r="BXW42" s="2858"/>
      <c r="BXX42" s="2858"/>
      <c r="BXY42" s="2858"/>
      <c r="BXZ42" s="2858"/>
      <c r="BYA42" s="2858"/>
      <c r="BYB42" s="2858"/>
      <c r="BYC42" s="2858"/>
      <c r="BYD42" s="2858"/>
      <c r="BYE42" s="2858"/>
      <c r="BYF42" s="2858"/>
      <c r="BYG42" s="2858"/>
      <c r="BYH42" s="2858"/>
      <c r="BYI42" s="2858"/>
      <c r="BYJ42" s="2858"/>
      <c r="BYK42" s="2858"/>
      <c r="BYL42" s="2858"/>
      <c r="BYM42" s="2858"/>
      <c r="BYN42" s="2858"/>
      <c r="BYO42" s="2858"/>
      <c r="BYP42" s="2858"/>
      <c r="BYQ42" s="2858"/>
      <c r="BYR42" s="2858"/>
      <c r="BYS42" s="2858"/>
      <c r="BYT42" s="2858"/>
      <c r="BYU42" s="2858"/>
      <c r="BYV42" s="2858"/>
      <c r="BYW42" s="2858"/>
      <c r="BYX42" s="2858"/>
      <c r="BYY42" s="2858"/>
      <c r="BYZ42" s="2858"/>
      <c r="BZA42" s="2858"/>
      <c r="BZB42" s="2858"/>
      <c r="BZC42" s="2858"/>
      <c r="BZD42" s="2858"/>
      <c r="BZE42" s="2858"/>
      <c r="BZF42" s="2858"/>
      <c r="BZG42" s="2858"/>
      <c r="BZH42" s="2858"/>
      <c r="BZI42" s="2858"/>
      <c r="BZJ42" s="2858"/>
      <c r="BZK42" s="2858"/>
      <c r="BZL42" s="2858"/>
      <c r="BZM42" s="2858"/>
      <c r="BZN42" s="2858"/>
      <c r="BZO42" s="2858"/>
      <c r="BZP42" s="2858"/>
      <c r="BZQ42" s="2858"/>
      <c r="BZR42" s="2858"/>
      <c r="BZS42" s="2858"/>
      <c r="BZT42" s="2858"/>
      <c r="BZU42" s="2858"/>
      <c r="BZV42" s="2858"/>
      <c r="BZW42" s="2858"/>
      <c r="BZX42" s="2858"/>
      <c r="BZY42" s="2858"/>
      <c r="BZZ42" s="2858"/>
      <c r="CAA42" s="2858"/>
      <c r="CAB42" s="2858"/>
      <c r="CAC42" s="2858"/>
      <c r="CAD42" s="2858"/>
      <c r="CAE42" s="2858"/>
      <c r="CAF42" s="2858"/>
      <c r="CAG42" s="2858"/>
      <c r="CAH42" s="2858"/>
      <c r="CAI42" s="2858"/>
      <c r="CAJ42" s="2858"/>
      <c r="CAK42" s="2858"/>
      <c r="CAL42" s="2858"/>
      <c r="CAM42" s="2858"/>
      <c r="CAN42" s="2858"/>
      <c r="CAO42" s="2858"/>
      <c r="CAP42" s="2858"/>
      <c r="CAQ42" s="2858"/>
      <c r="CAR42" s="2858"/>
      <c r="CAS42" s="2858"/>
      <c r="CAT42" s="2858"/>
      <c r="CAU42" s="2858"/>
      <c r="CAV42" s="2858"/>
      <c r="CAW42" s="2858"/>
      <c r="CAX42" s="2858"/>
      <c r="CAY42" s="2858"/>
      <c r="CAZ42" s="2858"/>
      <c r="CBA42" s="2858"/>
      <c r="CBB42" s="2858"/>
      <c r="CBC42" s="2858"/>
      <c r="CBD42" s="2858"/>
      <c r="CBE42" s="2858"/>
      <c r="CBF42" s="2858"/>
      <c r="CBG42" s="2858"/>
      <c r="CBH42" s="2858"/>
      <c r="CBI42" s="2858"/>
      <c r="CBJ42" s="2858"/>
      <c r="CBK42" s="2858"/>
      <c r="CBL42" s="2858"/>
      <c r="CBM42" s="2858"/>
      <c r="CBN42" s="2858"/>
      <c r="CBO42" s="2858"/>
      <c r="CBP42" s="2858"/>
      <c r="CBQ42" s="2858"/>
      <c r="CBR42" s="2858"/>
      <c r="CBS42" s="2858"/>
      <c r="CBT42" s="2858"/>
      <c r="CBU42" s="2858"/>
      <c r="CBV42" s="2858"/>
      <c r="CBW42" s="2858"/>
      <c r="CBX42" s="2858"/>
      <c r="CBY42" s="2858"/>
      <c r="CBZ42" s="2858"/>
      <c r="CCA42" s="2858"/>
      <c r="CCB42" s="2858"/>
      <c r="CCC42" s="2858"/>
      <c r="CCD42" s="2858"/>
      <c r="CCE42" s="2858"/>
      <c r="CCF42" s="2858"/>
      <c r="CCG42" s="2858"/>
      <c r="CCH42" s="2858"/>
      <c r="CCI42" s="2858"/>
      <c r="CCJ42" s="2858"/>
      <c r="CCK42" s="2858"/>
      <c r="CCL42" s="2858"/>
      <c r="CCM42" s="2858"/>
      <c r="CCN42" s="2858"/>
      <c r="CCO42" s="2858"/>
      <c r="CCP42" s="2858"/>
      <c r="CCQ42" s="2858"/>
      <c r="CCR42" s="2858"/>
      <c r="CCS42" s="2858"/>
      <c r="CCT42" s="2858"/>
      <c r="CCU42" s="2858"/>
      <c r="CCV42" s="2858"/>
      <c r="CCW42" s="2858"/>
      <c r="CCX42" s="2858"/>
      <c r="CCY42" s="2858"/>
      <c r="CCZ42" s="2858"/>
      <c r="CDA42" s="2858"/>
      <c r="CDB42" s="2858"/>
      <c r="CDC42" s="2858"/>
      <c r="CDD42" s="2858"/>
      <c r="CDE42" s="2858"/>
      <c r="CDF42" s="2858"/>
      <c r="CDG42" s="2858"/>
      <c r="CDH42" s="2858"/>
      <c r="CDI42" s="2858"/>
      <c r="CDJ42" s="2858"/>
      <c r="CDK42" s="2858"/>
      <c r="CDL42" s="2858"/>
      <c r="CDM42" s="2858"/>
      <c r="CDN42" s="2858"/>
      <c r="CDO42" s="2858"/>
      <c r="CDP42" s="2858"/>
      <c r="CDQ42" s="2858"/>
      <c r="CDR42" s="2858"/>
      <c r="CDS42" s="2858"/>
      <c r="CDT42" s="2858"/>
      <c r="CDU42" s="2858"/>
      <c r="CDV42" s="2858"/>
      <c r="CDW42" s="2858"/>
      <c r="CDX42" s="2858"/>
      <c r="CDY42" s="2858"/>
      <c r="CDZ42" s="2858"/>
      <c r="CEA42" s="2858"/>
      <c r="CEB42" s="2858"/>
      <c r="CEC42" s="2858"/>
      <c r="CED42" s="2858"/>
      <c r="CEE42" s="2858"/>
      <c r="CEF42" s="2858"/>
      <c r="CEG42" s="2858"/>
      <c r="CEH42" s="2858"/>
      <c r="CEI42" s="2858"/>
      <c r="CEJ42" s="2858"/>
      <c r="CEK42" s="2858"/>
      <c r="CEL42" s="2858"/>
      <c r="CEM42" s="2858"/>
      <c r="CEN42" s="2858"/>
      <c r="CEO42" s="2858"/>
      <c r="CEP42" s="2858"/>
      <c r="CEQ42" s="2858"/>
      <c r="CER42" s="2858"/>
      <c r="CES42" s="2858"/>
      <c r="CET42" s="2858"/>
      <c r="CEU42" s="2858"/>
      <c r="CEV42" s="2858"/>
      <c r="CEW42" s="2858"/>
      <c r="CEX42" s="2858"/>
      <c r="CEY42" s="2858"/>
      <c r="CEZ42" s="2858"/>
      <c r="CFA42" s="2858"/>
      <c r="CFB42" s="2858"/>
      <c r="CFC42" s="2858"/>
      <c r="CFD42" s="2858"/>
      <c r="CFE42" s="2858"/>
      <c r="CFF42" s="2858"/>
      <c r="CFG42" s="2858"/>
      <c r="CFH42" s="2858"/>
      <c r="CFI42" s="2858"/>
      <c r="CFJ42" s="2858"/>
      <c r="CFK42" s="2858"/>
      <c r="CFL42" s="2858"/>
      <c r="CFM42" s="2858"/>
      <c r="CFN42" s="2858"/>
      <c r="CFO42" s="2858"/>
      <c r="CFP42" s="2858"/>
      <c r="CFQ42" s="2858"/>
      <c r="CFR42" s="2858"/>
      <c r="CFS42" s="2858"/>
      <c r="CFT42" s="2858"/>
      <c r="CFU42" s="2858"/>
      <c r="CFV42" s="2858"/>
      <c r="CFW42" s="2858"/>
      <c r="CFX42" s="2858"/>
      <c r="CFY42" s="2858"/>
      <c r="CFZ42" s="2858"/>
      <c r="CGA42" s="2858"/>
      <c r="CGB42" s="2858"/>
      <c r="CGC42" s="2858"/>
      <c r="CGD42" s="2858"/>
      <c r="CGE42" s="2858"/>
      <c r="CGF42" s="2858"/>
      <c r="CGG42" s="2858"/>
      <c r="CGH42" s="2858"/>
      <c r="CGI42" s="2858"/>
      <c r="CGJ42" s="2858"/>
      <c r="CGK42" s="2858"/>
      <c r="CGL42" s="2858"/>
      <c r="CGM42" s="2858"/>
      <c r="CGN42" s="2858"/>
      <c r="CGO42" s="2858"/>
      <c r="CGP42" s="2858"/>
      <c r="CGQ42" s="2858"/>
      <c r="CGR42" s="2858"/>
      <c r="CGS42" s="2858"/>
      <c r="CGT42" s="2858"/>
      <c r="CGU42" s="2858"/>
      <c r="CGV42" s="2858"/>
      <c r="CGW42" s="2858"/>
      <c r="CGX42" s="2858"/>
      <c r="CGY42" s="2858"/>
      <c r="CGZ42" s="2858"/>
      <c r="CHA42" s="2858"/>
      <c r="CHB42" s="2858"/>
      <c r="CHC42" s="2858"/>
      <c r="CHD42" s="2858"/>
      <c r="CHE42" s="2858"/>
      <c r="CHF42" s="2858"/>
      <c r="CHG42" s="2858"/>
      <c r="CHH42" s="2858"/>
      <c r="CHI42" s="2858"/>
      <c r="CHJ42" s="2858"/>
      <c r="CHK42" s="2858"/>
      <c r="CHL42" s="2858"/>
      <c r="CHM42" s="2858"/>
      <c r="CHN42" s="2858"/>
      <c r="CHO42" s="2858"/>
      <c r="CHP42" s="2858"/>
      <c r="CHQ42" s="2858"/>
      <c r="CHR42" s="2858"/>
      <c r="CHS42" s="2858"/>
      <c r="CHT42" s="2858"/>
      <c r="CHU42" s="2858"/>
      <c r="CHV42" s="2858"/>
      <c r="CHW42" s="2858"/>
      <c r="CHX42" s="2858"/>
      <c r="CHY42" s="2858"/>
      <c r="CHZ42" s="2858"/>
      <c r="CIA42" s="2858"/>
      <c r="CIB42" s="2858"/>
      <c r="CIC42" s="2858"/>
      <c r="CID42" s="2858"/>
      <c r="CIE42" s="2858"/>
      <c r="CIF42" s="2858"/>
      <c r="CIG42" s="2858"/>
      <c r="CIH42" s="2858"/>
      <c r="CII42" s="2858"/>
      <c r="CIJ42" s="2858"/>
      <c r="CIK42" s="2858"/>
      <c r="CIL42" s="2858"/>
      <c r="CIM42" s="2858"/>
      <c r="CIN42" s="2858"/>
      <c r="CIO42" s="2858"/>
      <c r="CIP42" s="2858"/>
      <c r="CIQ42" s="2858"/>
      <c r="CIR42" s="2858"/>
      <c r="CIS42" s="2858"/>
      <c r="CIT42" s="2858"/>
      <c r="CIU42" s="2858"/>
      <c r="CIV42" s="2858"/>
      <c r="CIW42" s="2858"/>
      <c r="CIX42" s="2858"/>
      <c r="CIY42" s="2858"/>
      <c r="CIZ42" s="2858"/>
      <c r="CJA42" s="2858"/>
      <c r="CJB42" s="2858"/>
      <c r="CJC42" s="2858"/>
      <c r="CJD42" s="2858"/>
      <c r="CJE42" s="2858"/>
      <c r="CJF42" s="2858"/>
      <c r="CJG42" s="2858"/>
      <c r="CJH42" s="2858"/>
      <c r="CJI42" s="2858"/>
      <c r="CJJ42" s="2858"/>
      <c r="CJK42" s="2858"/>
      <c r="CJL42" s="2858"/>
      <c r="CJM42" s="2858"/>
      <c r="CJN42" s="2858"/>
      <c r="CJO42" s="2858"/>
      <c r="CJP42" s="2858"/>
      <c r="CJQ42" s="2858"/>
      <c r="CJR42" s="2858"/>
      <c r="CJS42" s="2858"/>
      <c r="CJT42" s="2858"/>
      <c r="CJU42" s="2858"/>
      <c r="CJV42" s="2858"/>
      <c r="CJW42" s="2858"/>
      <c r="CJX42" s="2858"/>
      <c r="CJY42" s="2858"/>
      <c r="CJZ42" s="2858"/>
      <c r="CKA42" s="2858"/>
      <c r="CKB42" s="2858"/>
      <c r="CKC42" s="2858"/>
      <c r="CKD42" s="2858"/>
      <c r="CKE42" s="2858"/>
      <c r="CKF42" s="2858"/>
      <c r="CKG42" s="2858"/>
      <c r="CKH42" s="2858"/>
      <c r="CKI42" s="2858"/>
      <c r="CKJ42" s="2858"/>
      <c r="CKK42" s="2858"/>
      <c r="CKL42" s="2858"/>
      <c r="CKM42" s="2858"/>
      <c r="CKN42" s="2858"/>
      <c r="CKO42" s="2858"/>
      <c r="CKP42" s="2858"/>
      <c r="CKQ42" s="2858"/>
      <c r="CKR42" s="2858"/>
      <c r="CKS42" s="2858"/>
      <c r="CKT42" s="2858"/>
      <c r="CKU42" s="2858"/>
      <c r="CKV42" s="2858"/>
      <c r="CKW42" s="2858"/>
      <c r="CKX42" s="2858"/>
      <c r="CKY42" s="2858"/>
      <c r="CKZ42" s="2858"/>
      <c r="CLA42" s="2858"/>
      <c r="CLB42" s="2858"/>
      <c r="CLC42" s="2858"/>
      <c r="CLD42" s="2858"/>
      <c r="CLE42" s="2858"/>
      <c r="CLF42" s="2858"/>
      <c r="CLG42" s="2858"/>
      <c r="CLH42" s="2858"/>
      <c r="CLI42" s="2858"/>
      <c r="CLJ42" s="2858"/>
      <c r="CLK42" s="2858"/>
      <c r="CLL42" s="2858"/>
      <c r="CLM42" s="2858"/>
      <c r="CLN42" s="2858"/>
      <c r="CLO42" s="2858"/>
      <c r="CLP42" s="2858"/>
      <c r="CLQ42" s="2858"/>
      <c r="CLR42" s="2858"/>
      <c r="CLS42" s="2858"/>
      <c r="CLT42" s="2858"/>
      <c r="CLU42" s="2858"/>
      <c r="CLV42" s="2858"/>
      <c r="CLW42" s="2858"/>
    </row>
    <row r="43" spans="1:2363" ht="15" customHeight="1" x14ac:dyDescent="0.25">
      <c r="A43" s="3869"/>
      <c r="B43" s="3870"/>
      <c r="C43" s="2632">
        <v>6</v>
      </c>
      <c r="D43" s="3321"/>
      <c r="E43" s="3370"/>
      <c r="F43" s="3211"/>
      <c r="G43" s="2616"/>
      <c r="H43" s="2251"/>
      <c r="I43" s="3211"/>
      <c r="J43" s="2250"/>
      <c r="K43" s="2251"/>
      <c r="L43" s="2250"/>
      <c r="M43" s="2250"/>
      <c r="N43" s="1799">
        <f>F43+I43+L43</f>
        <v>0</v>
      </c>
      <c r="O43" s="2282">
        <f t="shared" si="85"/>
        <v>0</v>
      </c>
      <c r="P43" s="2302"/>
      <c r="Q43" s="2303"/>
      <c r="R43" s="2723"/>
      <c r="S43" s="2723"/>
      <c r="T43" s="2889"/>
      <c r="U43" s="2296"/>
      <c r="V43" s="2297">
        <f>+P43+Q43+R43+S43+T43+U43</f>
        <v>0</v>
      </c>
      <c r="W43" s="1919"/>
      <c r="X43" s="2935"/>
      <c r="Y43" s="3014"/>
      <c r="Z43" s="2129">
        <f>6800*0.25*O43</f>
        <v>0</v>
      </c>
      <c r="AA43" s="1894">
        <v>418452.93</v>
      </c>
      <c r="AB43" s="1894">
        <v>418452.93</v>
      </c>
      <c r="AC43" s="1966">
        <f t="shared" si="59"/>
        <v>0</v>
      </c>
      <c r="AD43" s="1897">
        <v>418452.93</v>
      </c>
      <c r="AE43" s="1897">
        <f>8773539.45-92034.54</f>
        <v>8681504.9100000001</v>
      </c>
      <c r="AF43" s="1893">
        <v>0</v>
      </c>
      <c r="AG43" s="2870"/>
      <c r="AH43" s="2373">
        <f>AD43+AF43+AE43+AG43</f>
        <v>9099957.8399999999</v>
      </c>
      <c r="AI43" s="1839">
        <v>0</v>
      </c>
      <c r="AJ43" s="1894">
        <v>0</v>
      </c>
      <c r="AK43" s="2458">
        <f t="shared" si="75"/>
        <v>0</v>
      </c>
      <c r="AL43" s="2170">
        <v>0</v>
      </c>
      <c r="AM43" s="2170">
        <v>0</v>
      </c>
      <c r="AN43" s="2695">
        <f>+AL43-AM43</f>
        <v>0</v>
      </c>
      <c r="AO43" s="2182">
        <v>0</v>
      </c>
      <c r="AP43" s="2167">
        <v>0</v>
      </c>
      <c r="AQ43" s="2167">
        <v>0</v>
      </c>
      <c r="AR43" s="2167"/>
      <c r="AS43" s="2158">
        <f t="shared" si="66"/>
        <v>0</v>
      </c>
      <c r="AT43" s="2507">
        <v>0</v>
      </c>
      <c r="AU43" s="2159">
        <v>0</v>
      </c>
      <c r="AV43" s="2174">
        <v>0</v>
      </c>
      <c r="AW43" s="2160">
        <f t="shared" si="87"/>
        <v>0</v>
      </c>
      <c r="AX43" s="2170">
        <v>0</v>
      </c>
      <c r="AY43" s="2170">
        <v>0</v>
      </c>
      <c r="AZ43" s="2695">
        <f>AX43-AY43</f>
        <v>0</v>
      </c>
      <c r="BA43" s="3305">
        <v>0</v>
      </c>
      <c r="BB43" s="3094">
        <v>0</v>
      </c>
      <c r="BC43" s="3094">
        <v>0</v>
      </c>
      <c r="BD43" s="3094"/>
      <c r="BE43" s="3095">
        <f>+BA43+BB43+BC43+BD43+AZ43</f>
        <v>0</v>
      </c>
      <c r="BF43" s="2507">
        <v>0</v>
      </c>
      <c r="BG43" s="2159">
        <v>0</v>
      </c>
      <c r="BH43" s="2174">
        <v>0</v>
      </c>
      <c r="BI43" s="2160">
        <f>BG43+BH43</f>
        <v>0</v>
      </c>
      <c r="BJ43" s="2048">
        <v>0</v>
      </c>
      <c r="BK43" s="1851">
        <v>0</v>
      </c>
      <c r="BL43" s="1884">
        <f t="shared" si="68"/>
        <v>0</v>
      </c>
      <c r="BM43" s="1850">
        <v>0</v>
      </c>
      <c r="BN43" s="2101">
        <v>0</v>
      </c>
      <c r="BO43" s="1893">
        <v>0</v>
      </c>
      <c r="BP43" s="1893">
        <v>0</v>
      </c>
      <c r="BQ43" s="2870">
        <f>BM43+BN43</f>
        <v>0</v>
      </c>
      <c r="BR43" s="3051">
        <f>+AU43+AI43</f>
        <v>0</v>
      </c>
      <c r="BS43" s="1848">
        <f t="shared" si="90"/>
        <v>0</v>
      </c>
      <c r="BT43" s="2456">
        <f t="shared" si="81"/>
        <v>0</v>
      </c>
      <c r="BU43" s="3155"/>
      <c r="BV43" s="3066"/>
      <c r="BW43" s="3066"/>
      <c r="BX43" s="3066"/>
      <c r="BY43" s="3155"/>
      <c r="BZ43" s="3155"/>
      <c r="CA43" s="3155"/>
      <c r="CB43" s="3155"/>
      <c r="CC43" s="3155"/>
      <c r="CD43" s="3155"/>
      <c r="CE43" s="3155"/>
      <c r="CF43" s="3155"/>
      <c r="CG43" s="3155"/>
      <c r="CH43" s="1163"/>
      <c r="CI43" s="1144"/>
      <c r="CJ43" s="1144"/>
      <c r="CK43" s="1144"/>
      <c r="CL43" s="1144"/>
      <c r="CM43" s="1144"/>
      <c r="CN43" s="1144"/>
      <c r="CO43" s="1144"/>
      <c r="CP43" s="1144"/>
      <c r="CQ43" s="1144"/>
      <c r="CR43" s="1144"/>
      <c r="CS43" s="1144"/>
      <c r="CT43" s="1144"/>
      <c r="CU43" s="1144"/>
      <c r="CV43" s="1144"/>
      <c r="CW43" s="2858"/>
      <c r="CX43" s="2858"/>
      <c r="CY43" s="2858"/>
      <c r="CZ43" s="2858"/>
      <c r="DA43" s="2858"/>
      <c r="DB43" s="2858"/>
      <c r="DC43" s="2858"/>
      <c r="DD43" s="2858"/>
      <c r="DE43" s="2858"/>
      <c r="DF43" s="2858"/>
      <c r="DG43" s="2858"/>
      <c r="DH43" s="2858"/>
      <c r="DI43" s="2858"/>
      <c r="DJ43" s="2858"/>
      <c r="DK43" s="2858"/>
      <c r="DL43" s="2858"/>
      <c r="DM43" s="2858"/>
      <c r="DN43" s="2858"/>
      <c r="DO43" s="2858"/>
      <c r="DP43" s="2858"/>
      <c r="DQ43" s="2858"/>
      <c r="DR43" s="2858"/>
      <c r="DS43" s="2858"/>
      <c r="DT43" s="2858"/>
      <c r="DU43" s="2858"/>
      <c r="DV43" s="2858"/>
      <c r="DW43" s="2858"/>
      <c r="DX43" s="2858"/>
      <c r="DY43" s="2858"/>
      <c r="DZ43" s="2858"/>
      <c r="EA43" s="2858"/>
      <c r="EB43" s="2858"/>
      <c r="EC43" s="2858"/>
      <c r="ED43" s="2858"/>
      <c r="EE43" s="2858"/>
      <c r="EF43" s="2858"/>
      <c r="EG43" s="2858"/>
      <c r="EH43" s="2858"/>
      <c r="EI43" s="2858"/>
      <c r="EJ43" s="2858"/>
      <c r="EK43" s="2858"/>
      <c r="EL43" s="2858"/>
      <c r="EM43" s="2858"/>
      <c r="EN43" s="2858"/>
      <c r="EO43" s="2858"/>
      <c r="EP43" s="2858"/>
      <c r="EQ43" s="2858"/>
      <c r="ER43" s="2858"/>
      <c r="ES43" s="2858"/>
      <c r="ET43" s="2858"/>
      <c r="EU43" s="2858"/>
      <c r="EV43" s="2858"/>
      <c r="EW43" s="2858"/>
      <c r="EX43" s="2858"/>
      <c r="EY43" s="2858"/>
      <c r="EZ43" s="2858"/>
      <c r="FA43" s="2858"/>
      <c r="FB43" s="2858"/>
      <c r="FC43" s="2858"/>
      <c r="FD43" s="2858"/>
      <c r="FE43" s="2858"/>
      <c r="FF43" s="2858"/>
      <c r="FG43" s="2858"/>
      <c r="FH43" s="2858"/>
      <c r="FI43" s="2858"/>
      <c r="FJ43" s="2858"/>
      <c r="FK43" s="2858"/>
      <c r="FL43" s="2858"/>
      <c r="FM43" s="2858"/>
      <c r="FN43" s="2858"/>
      <c r="FO43" s="2858"/>
      <c r="FP43" s="2858"/>
      <c r="FQ43" s="2858"/>
      <c r="FR43" s="2858"/>
      <c r="FS43" s="2858"/>
      <c r="FT43" s="2858"/>
      <c r="FU43" s="2858"/>
      <c r="FV43" s="2858"/>
      <c r="FW43" s="2858"/>
      <c r="FX43" s="2858"/>
      <c r="FY43" s="2858"/>
      <c r="FZ43" s="2858"/>
      <c r="GA43" s="2858"/>
      <c r="GB43" s="2858"/>
      <c r="GC43" s="2858"/>
      <c r="GD43" s="2858"/>
      <c r="GE43" s="2858"/>
      <c r="GF43" s="2858"/>
      <c r="GG43" s="2858"/>
      <c r="GH43" s="2858"/>
      <c r="GI43" s="2858"/>
      <c r="GJ43" s="2858"/>
      <c r="GK43" s="2858"/>
      <c r="GL43" s="2858"/>
      <c r="GM43" s="2858"/>
      <c r="GN43" s="2858"/>
      <c r="GO43" s="2858"/>
      <c r="GP43" s="2858"/>
      <c r="GQ43" s="2858"/>
      <c r="GR43" s="2858"/>
      <c r="GS43" s="2858"/>
      <c r="GT43" s="2858"/>
      <c r="GU43" s="2858"/>
      <c r="GV43" s="2858"/>
      <c r="GW43" s="2858"/>
      <c r="GX43" s="2858"/>
      <c r="GY43" s="2858"/>
      <c r="GZ43" s="2858"/>
      <c r="HA43" s="2858"/>
      <c r="HB43" s="2858"/>
      <c r="HC43" s="2858"/>
      <c r="HD43" s="2858"/>
      <c r="HE43" s="2858"/>
      <c r="HF43" s="2858"/>
      <c r="HG43" s="2858"/>
      <c r="HH43" s="2858"/>
      <c r="HI43" s="2858"/>
      <c r="HJ43" s="2858"/>
      <c r="HK43" s="2858"/>
      <c r="HL43" s="2858"/>
      <c r="HM43" s="2858"/>
      <c r="HN43" s="2858"/>
      <c r="HO43" s="2858"/>
      <c r="HP43" s="2858"/>
      <c r="HQ43" s="2858"/>
      <c r="HR43" s="2858"/>
      <c r="HS43" s="2858"/>
      <c r="HT43" s="2858"/>
      <c r="HU43" s="2858"/>
      <c r="HV43" s="2858"/>
      <c r="HW43" s="2858"/>
      <c r="HX43" s="2858"/>
      <c r="HY43" s="2858"/>
      <c r="HZ43" s="2858"/>
      <c r="IA43" s="2858"/>
      <c r="IB43" s="2858"/>
      <c r="IC43" s="2858"/>
      <c r="ID43" s="2858"/>
      <c r="IE43" s="2858"/>
      <c r="IF43" s="2858"/>
      <c r="IG43" s="2858"/>
      <c r="IH43" s="2858"/>
      <c r="II43" s="2858"/>
      <c r="IJ43" s="2858"/>
      <c r="IK43" s="2858"/>
      <c r="IL43" s="2858"/>
      <c r="IM43" s="2858"/>
      <c r="IN43" s="2858"/>
      <c r="IO43" s="2858"/>
      <c r="IP43" s="2858"/>
      <c r="IQ43" s="2858"/>
      <c r="IR43" s="2858"/>
      <c r="IS43" s="2858"/>
      <c r="IT43" s="2858"/>
      <c r="IU43" s="2858"/>
      <c r="IV43" s="2858"/>
      <c r="IW43" s="2858"/>
      <c r="IX43" s="2858"/>
      <c r="IY43" s="2858"/>
      <c r="IZ43" s="2858"/>
      <c r="JA43" s="2858"/>
      <c r="JB43" s="2858"/>
      <c r="JC43" s="2858"/>
      <c r="JD43" s="2858"/>
      <c r="JE43" s="2858"/>
      <c r="JF43" s="2858"/>
      <c r="JG43" s="2858"/>
      <c r="JH43" s="2858"/>
      <c r="JI43" s="2858"/>
      <c r="JJ43" s="2858"/>
      <c r="JK43" s="2858"/>
      <c r="JL43" s="2858"/>
      <c r="JM43" s="2858"/>
      <c r="JN43" s="2858"/>
      <c r="JO43" s="2858"/>
      <c r="JP43" s="2858"/>
      <c r="JQ43" s="2858"/>
      <c r="JR43" s="2858"/>
      <c r="JS43" s="2858"/>
      <c r="JT43" s="2858"/>
      <c r="JU43" s="2858"/>
      <c r="JV43" s="2858"/>
      <c r="JW43" s="2858"/>
      <c r="JX43" s="2858"/>
      <c r="JY43" s="2858"/>
      <c r="JZ43" s="2858"/>
      <c r="KA43" s="2858"/>
      <c r="KB43" s="2858"/>
      <c r="KC43" s="2858"/>
      <c r="KD43" s="2858"/>
      <c r="KE43" s="2858"/>
      <c r="KF43" s="2858"/>
      <c r="KG43" s="2858"/>
      <c r="KH43" s="2858"/>
      <c r="KI43" s="2858"/>
      <c r="KJ43" s="2858"/>
      <c r="KK43" s="2858"/>
      <c r="KL43" s="2858"/>
      <c r="KM43" s="2858"/>
      <c r="KN43" s="2858"/>
      <c r="KO43" s="2858"/>
      <c r="KP43" s="2858"/>
      <c r="KQ43" s="2858"/>
      <c r="KR43" s="2858"/>
      <c r="KS43" s="2858"/>
      <c r="KT43" s="2858"/>
      <c r="KU43" s="2858"/>
      <c r="KV43" s="2858"/>
      <c r="KW43" s="2858"/>
      <c r="KX43" s="2858"/>
      <c r="KY43" s="2858"/>
      <c r="KZ43" s="2858"/>
      <c r="LA43" s="2858"/>
      <c r="LB43" s="2858"/>
      <c r="LC43" s="2858"/>
      <c r="LD43" s="2858"/>
      <c r="LE43" s="2858"/>
      <c r="LF43" s="2858"/>
      <c r="LG43" s="2858"/>
      <c r="LH43" s="2858"/>
      <c r="LI43" s="2858"/>
      <c r="LJ43" s="2858"/>
      <c r="LK43" s="2858"/>
      <c r="LL43" s="2858"/>
      <c r="LM43" s="2858"/>
      <c r="LN43" s="2858"/>
      <c r="LO43" s="2858"/>
      <c r="LP43" s="2858"/>
      <c r="LQ43" s="2858"/>
      <c r="LR43" s="2858"/>
      <c r="LS43" s="2858"/>
      <c r="LT43" s="2858"/>
      <c r="LU43" s="2858"/>
      <c r="LV43" s="2858"/>
      <c r="LW43" s="2858"/>
      <c r="LX43" s="2858"/>
      <c r="LY43" s="2858"/>
      <c r="LZ43" s="2858"/>
      <c r="MA43" s="2858"/>
      <c r="MB43" s="2858"/>
      <c r="MC43" s="2858"/>
      <c r="MD43" s="2858"/>
      <c r="ME43" s="2858"/>
      <c r="MF43" s="2858"/>
      <c r="MG43" s="2858"/>
      <c r="MH43" s="2858"/>
      <c r="MI43" s="2858"/>
      <c r="MJ43" s="2858"/>
      <c r="MK43" s="2858"/>
      <c r="ML43" s="2858"/>
      <c r="MM43" s="2858"/>
      <c r="MN43" s="2858"/>
      <c r="MO43" s="2858"/>
      <c r="MP43" s="2858"/>
      <c r="MQ43" s="2858"/>
      <c r="MR43" s="2858"/>
      <c r="MS43" s="2858"/>
      <c r="MT43" s="2858"/>
      <c r="MU43" s="2858"/>
      <c r="MV43" s="2858"/>
      <c r="MW43" s="2858"/>
      <c r="MX43" s="2858"/>
      <c r="MY43" s="2858"/>
      <c r="MZ43" s="2858"/>
      <c r="NA43" s="2858"/>
      <c r="NB43" s="2858"/>
      <c r="NC43" s="2858"/>
      <c r="ND43" s="2858"/>
      <c r="NE43" s="2858"/>
      <c r="NF43" s="2858"/>
      <c r="NG43" s="2858"/>
      <c r="NH43" s="2858"/>
      <c r="NI43" s="2858"/>
      <c r="NJ43" s="2858"/>
      <c r="NK43" s="2858"/>
      <c r="NL43" s="2858"/>
      <c r="NM43" s="2858"/>
      <c r="NN43" s="2858"/>
      <c r="NO43" s="2858"/>
      <c r="NP43" s="2858"/>
      <c r="NQ43" s="2858"/>
      <c r="NR43" s="2858"/>
      <c r="NS43" s="2858"/>
      <c r="NT43" s="2858"/>
      <c r="NU43" s="2858"/>
      <c r="NV43" s="2858"/>
      <c r="NW43" s="2858"/>
      <c r="NX43" s="2858"/>
      <c r="NY43" s="2858"/>
      <c r="NZ43" s="2858"/>
      <c r="OA43" s="2858"/>
      <c r="OB43" s="2858"/>
      <c r="OC43" s="2858"/>
      <c r="OD43" s="2858"/>
      <c r="OE43" s="2858"/>
      <c r="OF43" s="2858"/>
      <c r="OG43" s="2858"/>
      <c r="OH43" s="2858"/>
      <c r="OI43" s="2858"/>
      <c r="OJ43" s="2858"/>
      <c r="OK43" s="2858"/>
      <c r="OL43" s="2858"/>
      <c r="OM43" s="2858"/>
      <c r="ON43" s="2858"/>
      <c r="OO43" s="2858"/>
      <c r="OP43" s="2858"/>
      <c r="OQ43" s="2858"/>
      <c r="OR43" s="2858"/>
      <c r="OS43" s="2858"/>
      <c r="OT43" s="2858"/>
      <c r="OU43" s="2858"/>
      <c r="OV43" s="2858"/>
      <c r="OW43" s="2858"/>
      <c r="OX43" s="2858"/>
      <c r="OY43" s="2858"/>
      <c r="OZ43" s="2858"/>
      <c r="PA43" s="2858"/>
      <c r="PB43" s="2858"/>
      <c r="PC43" s="2858"/>
      <c r="PD43" s="2858"/>
      <c r="PE43" s="2858"/>
      <c r="PF43" s="2858"/>
      <c r="PG43" s="2858"/>
      <c r="PH43" s="2858"/>
      <c r="PI43" s="2858"/>
      <c r="PJ43" s="2858"/>
      <c r="PK43" s="2858"/>
      <c r="PL43" s="2858"/>
      <c r="PM43" s="2858"/>
      <c r="PN43" s="2858"/>
      <c r="PO43" s="2858"/>
      <c r="PP43" s="2858"/>
      <c r="PQ43" s="2858"/>
      <c r="PR43" s="2858"/>
      <c r="PS43" s="2858"/>
      <c r="PT43" s="2858"/>
      <c r="PU43" s="2858"/>
      <c r="PV43" s="2858"/>
      <c r="PW43" s="2858"/>
      <c r="PX43" s="2858"/>
      <c r="PY43" s="2858"/>
      <c r="PZ43" s="2858"/>
      <c r="QA43" s="2858"/>
      <c r="QB43" s="2858"/>
      <c r="QC43" s="2858"/>
      <c r="QD43" s="2858"/>
      <c r="QE43" s="2858"/>
      <c r="QF43" s="2858"/>
      <c r="QG43" s="2858"/>
      <c r="QH43" s="2858"/>
      <c r="QI43" s="2858"/>
      <c r="QJ43" s="2858"/>
      <c r="QK43" s="2858"/>
      <c r="QL43" s="2858"/>
      <c r="QM43" s="2858"/>
      <c r="QN43" s="2858"/>
      <c r="QO43" s="2858"/>
      <c r="QP43" s="2858"/>
      <c r="QQ43" s="2858"/>
      <c r="QR43" s="2858"/>
      <c r="QS43" s="2858"/>
      <c r="QT43" s="2858"/>
      <c r="QU43" s="2858"/>
      <c r="QV43" s="2858"/>
      <c r="QW43" s="2858"/>
      <c r="QX43" s="2858"/>
      <c r="QY43" s="2858"/>
      <c r="QZ43" s="2858"/>
      <c r="RA43" s="2858"/>
      <c r="RB43" s="2858"/>
      <c r="RC43" s="2858"/>
      <c r="RD43" s="2858"/>
      <c r="RE43" s="2858"/>
      <c r="RF43" s="2858"/>
      <c r="RG43" s="2858"/>
      <c r="RH43" s="2858"/>
      <c r="RI43" s="2858"/>
      <c r="RJ43" s="2858"/>
      <c r="RK43" s="2858"/>
      <c r="RL43" s="2858"/>
      <c r="RM43" s="2858"/>
      <c r="RN43" s="2858"/>
      <c r="RO43" s="2858"/>
      <c r="RP43" s="2858"/>
      <c r="RQ43" s="2858"/>
      <c r="RR43" s="2858"/>
      <c r="RS43" s="2858"/>
      <c r="RT43" s="2858"/>
      <c r="RU43" s="2858"/>
      <c r="RV43" s="2858"/>
      <c r="RW43" s="2858"/>
      <c r="RX43" s="2858"/>
      <c r="RY43" s="2858"/>
      <c r="RZ43" s="2858"/>
      <c r="SA43" s="2858"/>
      <c r="SB43" s="2858"/>
      <c r="SC43" s="2858"/>
      <c r="SD43" s="2858"/>
      <c r="SE43" s="2858"/>
      <c r="SF43" s="2858"/>
      <c r="SG43" s="2858"/>
      <c r="SH43" s="2858"/>
      <c r="SI43" s="2858"/>
      <c r="SJ43" s="2858"/>
      <c r="SK43" s="2858"/>
      <c r="SL43" s="2858"/>
      <c r="SM43" s="2858"/>
      <c r="SN43" s="2858"/>
      <c r="SO43" s="2858"/>
      <c r="SP43" s="2858"/>
      <c r="SQ43" s="2858"/>
      <c r="SR43" s="2858"/>
      <c r="SS43" s="2858"/>
      <c r="ST43" s="2858"/>
      <c r="SU43" s="2858"/>
      <c r="SV43" s="2858"/>
      <c r="SW43" s="2858"/>
      <c r="SX43" s="2858"/>
      <c r="SY43" s="2858"/>
      <c r="SZ43" s="2858"/>
      <c r="TA43" s="2858"/>
      <c r="TB43" s="2858"/>
      <c r="TC43" s="2858"/>
      <c r="TD43" s="2858"/>
      <c r="TE43" s="2858"/>
      <c r="TF43" s="2858"/>
      <c r="TG43" s="2858"/>
      <c r="TH43" s="2858"/>
      <c r="TI43" s="2858"/>
      <c r="TJ43" s="2858"/>
      <c r="TK43" s="2858"/>
      <c r="TL43" s="2858"/>
      <c r="TM43" s="2858"/>
      <c r="TN43" s="2858"/>
      <c r="TO43" s="2858"/>
      <c r="TP43" s="2858"/>
      <c r="TQ43" s="2858"/>
      <c r="TR43" s="2858"/>
      <c r="TS43" s="2858"/>
      <c r="TT43" s="2858"/>
      <c r="TU43" s="3937"/>
      <c r="TV43" s="3937"/>
      <c r="TW43" s="3937"/>
      <c r="TX43" s="3937"/>
      <c r="TY43" s="3937"/>
      <c r="TZ43" s="3937"/>
      <c r="UA43" s="3937"/>
      <c r="UB43" s="3937"/>
      <c r="UC43" s="3937"/>
      <c r="UD43" s="3937"/>
      <c r="UE43" s="3937"/>
      <c r="UF43" s="3937"/>
      <c r="UG43" s="3937"/>
      <c r="UH43" s="3937"/>
      <c r="UI43" s="3937"/>
      <c r="UJ43" s="3937"/>
      <c r="UK43" s="3937"/>
      <c r="UL43" s="3937"/>
      <c r="UM43" s="3937"/>
      <c r="UN43" s="3937"/>
      <c r="UO43" s="3937"/>
      <c r="UP43" s="2858"/>
      <c r="UQ43" s="2858"/>
      <c r="UR43" s="2858"/>
      <c r="US43" s="2858"/>
      <c r="UT43" s="2858"/>
      <c r="UU43" s="2858"/>
      <c r="UV43" s="2858"/>
      <c r="UW43" s="2858"/>
      <c r="UX43" s="2858"/>
      <c r="UY43" s="2858"/>
      <c r="UZ43" s="2858"/>
      <c r="VA43" s="2858"/>
      <c r="VB43" s="2858"/>
      <c r="VC43" s="2858"/>
      <c r="VD43" s="2858"/>
      <c r="VE43" s="2858"/>
      <c r="VF43" s="2858"/>
      <c r="VG43" s="2858"/>
      <c r="VH43" s="2858"/>
      <c r="VI43" s="2858"/>
      <c r="VJ43" s="2858"/>
      <c r="VK43" s="2858"/>
      <c r="VL43" s="2858"/>
      <c r="VM43" s="2858"/>
      <c r="VN43" s="2858"/>
      <c r="VO43" s="2858"/>
      <c r="VP43" s="2858"/>
      <c r="VQ43" s="2858"/>
      <c r="VR43" s="2858"/>
      <c r="VS43" s="2858"/>
      <c r="VT43" s="2858"/>
      <c r="VU43" s="2858"/>
      <c r="VV43" s="2858"/>
      <c r="VW43" s="2858"/>
      <c r="VX43" s="2858"/>
      <c r="VY43" s="2858"/>
      <c r="VZ43" s="2858"/>
      <c r="WA43" s="2858"/>
      <c r="WB43" s="2858"/>
      <c r="WC43" s="2858"/>
      <c r="WD43" s="2858"/>
      <c r="WE43" s="2858"/>
      <c r="WF43" s="2858"/>
      <c r="WG43" s="2858"/>
      <c r="WH43" s="2858"/>
      <c r="WI43" s="2858"/>
      <c r="WJ43" s="2858"/>
      <c r="WK43" s="2858"/>
      <c r="WL43" s="2858"/>
      <c r="WM43" s="2858"/>
      <c r="WN43" s="2858"/>
      <c r="WO43" s="2858"/>
      <c r="WP43" s="2858"/>
      <c r="WQ43" s="2858"/>
      <c r="WR43" s="2858"/>
      <c r="WS43" s="2858"/>
      <c r="WT43" s="2858"/>
      <c r="WU43" s="2858"/>
      <c r="WV43" s="2858"/>
      <c r="WW43" s="2858"/>
      <c r="WX43" s="2858"/>
      <c r="WY43" s="2858"/>
      <c r="WZ43" s="2858"/>
      <c r="XA43" s="2858"/>
      <c r="XB43" s="2858"/>
      <c r="XC43" s="2858"/>
      <c r="XD43" s="2858"/>
      <c r="XE43" s="2858"/>
      <c r="XF43" s="2858"/>
      <c r="XG43" s="2858"/>
      <c r="XH43" s="2858"/>
      <c r="XI43" s="2858"/>
      <c r="XJ43" s="2858"/>
      <c r="XK43" s="2858"/>
      <c r="XL43" s="2858"/>
      <c r="XM43" s="2858"/>
      <c r="XN43" s="2858"/>
      <c r="XO43" s="2858"/>
      <c r="XP43" s="2858"/>
      <c r="XQ43" s="2858"/>
      <c r="XR43" s="2858"/>
      <c r="XS43" s="2858"/>
      <c r="XT43" s="2858"/>
      <c r="XU43" s="2858"/>
      <c r="XV43" s="2858"/>
      <c r="XW43" s="2858"/>
      <c r="XX43" s="2858"/>
      <c r="XY43" s="2858"/>
      <c r="XZ43" s="2858"/>
      <c r="YA43" s="2858"/>
      <c r="YB43" s="2858"/>
      <c r="YC43" s="2858"/>
      <c r="YD43" s="2858"/>
      <c r="YE43" s="2858"/>
      <c r="YF43" s="2858"/>
      <c r="YG43" s="2858"/>
      <c r="YH43" s="2858"/>
      <c r="YI43" s="2858"/>
      <c r="YJ43" s="2858"/>
      <c r="YK43" s="2858"/>
      <c r="YL43" s="2858"/>
      <c r="YM43" s="2858"/>
      <c r="YN43" s="2858"/>
      <c r="YO43" s="2858"/>
      <c r="YP43" s="2858"/>
      <c r="YQ43" s="2858"/>
      <c r="YR43" s="2858"/>
      <c r="YS43" s="2858"/>
      <c r="YT43" s="2858"/>
      <c r="YU43" s="2858"/>
      <c r="YV43" s="2858"/>
      <c r="YW43" s="2858"/>
      <c r="YX43" s="2858"/>
      <c r="YY43" s="2858"/>
      <c r="YZ43" s="2858"/>
      <c r="ZA43" s="2858"/>
      <c r="ZB43" s="2858"/>
      <c r="ZC43" s="2858"/>
      <c r="ZD43" s="2858"/>
      <c r="ZE43" s="2858"/>
      <c r="ZF43" s="2858"/>
      <c r="ZG43" s="2858"/>
      <c r="ZH43" s="2858"/>
      <c r="ZI43" s="2858"/>
      <c r="ZJ43" s="2858"/>
      <c r="ZK43" s="2858"/>
      <c r="ZL43" s="2858"/>
      <c r="ZM43" s="2858"/>
      <c r="ZN43" s="2858"/>
      <c r="ZO43" s="2858"/>
      <c r="ZP43" s="2858"/>
      <c r="ZQ43" s="2858"/>
      <c r="ZR43" s="2858"/>
      <c r="ZS43" s="2858"/>
      <c r="ZT43" s="2858"/>
      <c r="ZU43" s="2858"/>
      <c r="ZV43" s="2858"/>
      <c r="ZW43" s="2858"/>
      <c r="ZX43" s="2858"/>
      <c r="ZY43" s="2858"/>
      <c r="ZZ43" s="2858"/>
      <c r="AAA43" s="2858"/>
      <c r="AAB43" s="2858"/>
      <c r="AAC43" s="2858"/>
      <c r="AAD43" s="2858"/>
      <c r="AAE43" s="2858"/>
      <c r="AAF43" s="2858"/>
      <c r="AAG43" s="2858"/>
      <c r="AAH43" s="2858"/>
      <c r="AAI43" s="2858"/>
      <c r="AAJ43" s="2858"/>
      <c r="AAK43" s="2858"/>
      <c r="AAL43" s="2858"/>
      <c r="AAM43" s="2858"/>
      <c r="AAN43" s="2858"/>
      <c r="AAO43" s="2858"/>
      <c r="AAP43" s="2858"/>
      <c r="AAQ43" s="2858"/>
      <c r="AAR43" s="2858"/>
      <c r="AAS43" s="2858"/>
      <c r="AAT43" s="2858"/>
      <c r="AAU43" s="2858"/>
      <c r="AAV43" s="2858"/>
      <c r="AAW43" s="2858"/>
      <c r="AAX43" s="2858"/>
      <c r="AAY43" s="2858"/>
      <c r="AAZ43" s="2858"/>
      <c r="ABA43" s="2858"/>
      <c r="ABB43" s="2858"/>
      <c r="ABC43" s="2858"/>
      <c r="ABD43" s="2858"/>
      <c r="ABE43" s="2858"/>
      <c r="ABF43" s="2858"/>
      <c r="ABG43" s="2858"/>
      <c r="ABH43" s="2858"/>
      <c r="ABI43" s="2858"/>
      <c r="ABJ43" s="2858"/>
      <c r="ABK43" s="2858"/>
      <c r="ABL43" s="2858"/>
      <c r="ABM43" s="2858"/>
      <c r="ABN43" s="2858"/>
      <c r="ABO43" s="2858"/>
      <c r="ABP43" s="2858"/>
      <c r="ABQ43" s="2858"/>
      <c r="ABR43" s="2858"/>
      <c r="ABS43" s="2858"/>
      <c r="ABT43" s="2858"/>
      <c r="ABU43" s="2858"/>
      <c r="ABV43" s="2858"/>
      <c r="ABW43" s="2858"/>
      <c r="ABX43" s="2858"/>
      <c r="ABY43" s="2858"/>
      <c r="ABZ43" s="2858"/>
      <c r="ACA43" s="2858"/>
      <c r="ACB43" s="2858"/>
      <c r="ACC43" s="2858"/>
      <c r="ACD43" s="2858"/>
      <c r="ACE43" s="2858"/>
      <c r="ACF43" s="2858"/>
      <c r="ACG43" s="2858"/>
      <c r="ACH43" s="2858"/>
      <c r="ACI43" s="2858"/>
      <c r="ACJ43" s="2858"/>
      <c r="ACK43" s="2858"/>
      <c r="ACL43" s="2858"/>
      <c r="ACM43" s="2858"/>
      <c r="ACN43" s="2858"/>
      <c r="ACO43" s="2858"/>
      <c r="ACP43" s="2858"/>
      <c r="ACQ43" s="2858"/>
      <c r="ACR43" s="2858"/>
      <c r="ACS43" s="2858"/>
      <c r="ACT43" s="2858"/>
      <c r="ACU43" s="2858"/>
      <c r="ACV43" s="2858"/>
      <c r="ACW43" s="2858"/>
      <c r="ACX43" s="2858"/>
      <c r="ACY43" s="2858"/>
      <c r="ACZ43" s="2858"/>
      <c r="ADA43" s="2858"/>
      <c r="ADB43" s="2858"/>
      <c r="ADC43" s="2858"/>
      <c r="ADD43" s="2858"/>
      <c r="ADE43" s="2858"/>
      <c r="ADF43" s="2858"/>
      <c r="ADG43" s="2858"/>
      <c r="ADH43" s="2858"/>
      <c r="ADI43" s="2858"/>
      <c r="ADJ43" s="2858"/>
      <c r="ADK43" s="2858"/>
      <c r="ADL43" s="2858"/>
      <c r="ADM43" s="2858"/>
      <c r="ADN43" s="2858"/>
      <c r="ADO43" s="2858"/>
      <c r="ADP43" s="2858"/>
      <c r="ADQ43" s="2858"/>
      <c r="ADR43" s="2858"/>
      <c r="ADS43" s="2858"/>
      <c r="ADT43" s="2858"/>
      <c r="ADU43" s="2858"/>
      <c r="ADV43" s="2858"/>
      <c r="ADW43" s="2858"/>
      <c r="ADX43" s="2858"/>
      <c r="ADY43" s="2858"/>
      <c r="ADZ43" s="2858"/>
      <c r="AEA43" s="2858"/>
      <c r="AEB43" s="2858"/>
      <c r="AEC43" s="2858"/>
      <c r="AED43" s="2858"/>
      <c r="AEE43" s="2858"/>
      <c r="AEF43" s="2858"/>
      <c r="AEG43" s="2858"/>
      <c r="AEH43" s="2858"/>
      <c r="AEI43" s="2858"/>
      <c r="AEJ43" s="2858"/>
      <c r="AEK43" s="2858"/>
      <c r="AEL43" s="2858"/>
      <c r="AEM43" s="2858"/>
      <c r="AEN43" s="2858"/>
      <c r="AEO43" s="2858"/>
      <c r="AEP43" s="2858"/>
      <c r="AEQ43" s="2858"/>
      <c r="AER43" s="2858"/>
      <c r="AES43" s="2858"/>
      <c r="AET43" s="2858"/>
      <c r="AEU43" s="2858"/>
      <c r="AEV43" s="2858"/>
      <c r="AEW43" s="2858"/>
      <c r="AEX43" s="2858"/>
      <c r="AEY43" s="2858"/>
      <c r="AEZ43" s="2858"/>
      <c r="AFA43" s="2858"/>
      <c r="AFB43" s="2858"/>
      <c r="AFC43" s="2858"/>
      <c r="AFD43" s="2858"/>
      <c r="AFE43" s="2858"/>
      <c r="AFF43" s="2858"/>
      <c r="AFG43" s="2858"/>
      <c r="AFH43" s="2858"/>
      <c r="AFI43" s="2858"/>
      <c r="AFJ43" s="2858"/>
      <c r="AFK43" s="2858"/>
      <c r="AFL43" s="2858"/>
      <c r="AFM43" s="2858"/>
      <c r="AFN43" s="2858"/>
      <c r="AFO43" s="2858"/>
      <c r="AFP43" s="2858"/>
      <c r="AFQ43" s="2858"/>
      <c r="AFR43" s="2858"/>
      <c r="AFS43" s="2858"/>
      <c r="AFT43" s="2858"/>
      <c r="AFU43" s="2858"/>
      <c r="AFV43" s="2858"/>
      <c r="AFW43" s="2858"/>
      <c r="AFX43" s="2858"/>
      <c r="AFY43" s="2858"/>
      <c r="AFZ43" s="2858"/>
      <c r="AGA43" s="2858"/>
      <c r="AGB43" s="2858"/>
      <c r="AGC43" s="2858"/>
      <c r="AGD43" s="2858"/>
      <c r="AGE43" s="2858"/>
      <c r="AGF43" s="2858"/>
      <c r="AGG43" s="2858"/>
      <c r="AGH43" s="2858"/>
      <c r="AGI43" s="2858"/>
      <c r="AGJ43" s="2858"/>
      <c r="AGK43" s="2858"/>
      <c r="AGL43" s="2858"/>
      <c r="AGM43" s="2858"/>
      <c r="AGN43" s="2858"/>
      <c r="AGO43" s="2858"/>
      <c r="AGP43" s="2858"/>
      <c r="AGQ43" s="2858"/>
      <c r="AGR43" s="2858"/>
      <c r="AGS43" s="2858"/>
      <c r="AGT43" s="2858"/>
      <c r="AGU43" s="2858"/>
      <c r="AGV43" s="2858"/>
      <c r="AGW43" s="2858"/>
      <c r="AGX43" s="2858"/>
      <c r="AGY43" s="2858"/>
      <c r="AGZ43" s="2858"/>
      <c r="AHA43" s="2858"/>
      <c r="AHB43" s="2858"/>
      <c r="AHC43" s="2858"/>
      <c r="AHD43" s="2858"/>
      <c r="AHE43" s="2858"/>
      <c r="AHF43" s="2858"/>
      <c r="AHG43" s="2858"/>
      <c r="AHH43" s="2858"/>
      <c r="AHI43" s="2858"/>
      <c r="AHJ43" s="2858"/>
      <c r="AHK43" s="2858"/>
      <c r="AHL43" s="2858"/>
      <c r="AHM43" s="2858"/>
      <c r="AHN43" s="2858"/>
      <c r="AHO43" s="2858"/>
      <c r="AHP43" s="2858"/>
      <c r="AHQ43" s="2858"/>
      <c r="AHR43" s="2858"/>
      <c r="AHS43" s="2858"/>
      <c r="AHT43" s="2858"/>
      <c r="AHU43" s="2858"/>
      <c r="AHV43" s="2858"/>
      <c r="AHW43" s="2858"/>
      <c r="AHX43" s="2858"/>
      <c r="AHY43" s="2858"/>
      <c r="AHZ43" s="2858"/>
      <c r="AIA43" s="2858"/>
      <c r="AIB43" s="2858"/>
      <c r="AIC43" s="2858"/>
      <c r="AID43" s="2858"/>
      <c r="AIE43" s="2858"/>
      <c r="AIF43" s="2858"/>
      <c r="AIG43" s="2858"/>
      <c r="AIH43" s="2858"/>
      <c r="AII43" s="2858"/>
      <c r="AIJ43" s="2858"/>
      <c r="AIK43" s="2858"/>
      <c r="AIL43" s="2858"/>
      <c r="AIM43" s="2858"/>
      <c r="AIN43" s="2858"/>
      <c r="AIO43" s="2858"/>
      <c r="AIP43" s="2858"/>
      <c r="AIQ43" s="2858"/>
      <c r="AIR43" s="2858"/>
      <c r="AIS43" s="2858"/>
      <c r="AIT43" s="2858"/>
      <c r="AIU43" s="2858"/>
      <c r="AIV43" s="2858"/>
      <c r="AIW43" s="2858"/>
      <c r="AIX43" s="2858"/>
      <c r="AIY43" s="2858"/>
      <c r="AIZ43" s="2858"/>
      <c r="AJA43" s="2858"/>
      <c r="AJB43" s="2858"/>
      <c r="AJC43" s="2858"/>
      <c r="AJD43" s="2858"/>
      <c r="AJE43" s="2858"/>
      <c r="AJF43" s="2858"/>
      <c r="AJG43" s="2858"/>
      <c r="AJH43" s="2858"/>
      <c r="AJI43" s="2858"/>
      <c r="AJJ43" s="2858"/>
      <c r="AJK43" s="2858"/>
      <c r="AJL43" s="2858"/>
      <c r="AJM43" s="2858"/>
      <c r="AJN43" s="2858"/>
      <c r="AJO43" s="2858"/>
      <c r="AJP43" s="2858"/>
      <c r="AJQ43" s="2858"/>
      <c r="AJR43" s="2858"/>
      <c r="AJS43" s="2858"/>
      <c r="AJT43" s="2858"/>
      <c r="AJU43" s="2858"/>
      <c r="AJV43" s="2858"/>
      <c r="AJW43" s="2858"/>
      <c r="AJX43" s="2858"/>
      <c r="AJY43" s="2858"/>
      <c r="AJZ43" s="2858"/>
      <c r="AKA43" s="2858"/>
      <c r="AKB43" s="2858"/>
      <c r="AKC43" s="2858"/>
      <c r="AKD43" s="2858"/>
      <c r="AKE43" s="2858"/>
      <c r="AKF43" s="2858"/>
      <c r="AKG43" s="2858"/>
      <c r="AKH43" s="2858"/>
      <c r="AKI43" s="2858"/>
      <c r="AKJ43" s="2858"/>
      <c r="AKK43" s="2858"/>
      <c r="AKL43" s="2858"/>
      <c r="AKM43" s="2858"/>
      <c r="AKN43" s="2858"/>
      <c r="AKO43" s="2858"/>
      <c r="AKP43" s="2858"/>
      <c r="AKQ43" s="2858"/>
      <c r="AKR43" s="2858"/>
      <c r="AKS43" s="2858"/>
      <c r="AKT43" s="2858"/>
      <c r="AKU43" s="2858"/>
      <c r="AKV43" s="2858"/>
      <c r="AKW43" s="2858"/>
      <c r="AKX43" s="2858"/>
      <c r="AKY43" s="2858"/>
      <c r="AKZ43" s="2858"/>
      <c r="ALA43" s="2858"/>
      <c r="ALB43" s="2858"/>
      <c r="ALC43" s="2858"/>
      <c r="ALD43" s="2858"/>
      <c r="ALE43" s="2858"/>
      <c r="ALF43" s="2858"/>
      <c r="ALG43" s="2858"/>
      <c r="ALH43" s="2858"/>
      <c r="ALI43" s="2858"/>
      <c r="ALJ43" s="2858"/>
      <c r="ALK43" s="2858"/>
      <c r="ALL43" s="2858"/>
      <c r="ALM43" s="2858"/>
      <c r="ALN43" s="2858"/>
      <c r="ALO43" s="2858"/>
      <c r="ALP43" s="2858"/>
      <c r="ALQ43" s="2858"/>
      <c r="ALR43" s="2858"/>
      <c r="ALS43" s="2858"/>
      <c r="ALT43" s="2858"/>
      <c r="ALU43" s="2858"/>
      <c r="ALV43" s="2858"/>
      <c r="ALW43" s="2858"/>
      <c r="ALX43" s="2858"/>
      <c r="ALY43" s="2858"/>
      <c r="ALZ43" s="2858"/>
      <c r="AMA43" s="2858"/>
      <c r="AMB43" s="2858"/>
      <c r="AMC43" s="2858"/>
      <c r="AMD43" s="2858"/>
      <c r="AME43" s="2858"/>
      <c r="AMF43" s="2858"/>
      <c r="AMG43" s="2858"/>
      <c r="AMH43" s="2858"/>
      <c r="AMI43" s="2858"/>
      <c r="AMJ43" s="2858"/>
      <c r="AMK43" s="2858"/>
      <c r="AML43" s="2858"/>
      <c r="AMM43" s="2858"/>
      <c r="AMN43" s="2858"/>
      <c r="AMO43" s="2858"/>
      <c r="AMP43" s="2858"/>
      <c r="AMQ43" s="2858"/>
      <c r="AMR43" s="2858"/>
      <c r="AMS43" s="2858"/>
      <c r="AMT43" s="2858"/>
      <c r="AMU43" s="2858"/>
      <c r="AMV43" s="2858"/>
      <c r="AMW43" s="2858"/>
      <c r="AMX43" s="2858"/>
      <c r="AMY43" s="2858"/>
      <c r="AMZ43" s="2858"/>
      <c r="ANA43" s="2858"/>
      <c r="ANB43" s="2858"/>
      <c r="ANC43" s="2858"/>
      <c r="AND43" s="2858"/>
      <c r="ANE43" s="2858"/>
      <c r="ANF43" s="2858"/>
      <c r="ANG43" s="2858"/>
      <c r="ANH43" s="2858"/>
      <c r="ANI43" s="2858"/>
      <c r="ANJ43" s="2858"/>
      <c r="ANK43" s="2858"/>
      <c r="ANL43" s="2858"/>
      <c r="ANM43" s="2858"/>
      <c r="ANN43" s="2858"/>
      <c r="ANO43" s="2858"/>
      <c r="ANP43" s="2858"/>
      <c r="ANQ43" s="2858"/>
      <c r="ANR43" s="2858"/>
      <c r="ANS43" s="2858"/>
      <c r="ANT43" s="2858"/>
      <c r="ANU43" s="2858"/>
      <c r="ANV43" s="2858"/>
      <c r="ANW43" s="2858"/>
      <c r="ANX43" s="2858"/>
      <c r="ANY43" s="2858"/>
      <c r="ANZ43" s="2858"/>
      <c r="AOA43" s="2858"/>
      <c r="AOB43" s="2858"/>
      <c r="AOC43" s="2858"/>
      <c r="AOD43" s="2858"/>
      <c r="AOE43" s="2858"/>
      <c r="AOF43" s="2858"/>
      <c r="AOG43" s="2858"/>
      <c r="AOH43" s="2858"/>
      <c r="AOI43" s="2858"/>
      <c r="AOJ43" s="2858"/>
      <c r="AOK43" s="2858"/>
      <c r="AOL43" s="2858"/>
      <c r="AOM43" s="2858"/>
      <c r="AON43" s="2858"/>
      <c r="AOO43" s="2858"/>
      <c r="AOP43" s="2858"/>
      <c r="AOQ43" s="2858"/>
      <c r="AOR43" s="2858"/>
      <c r="AOS43" s="2858"/>
      <c r="AOT43" s="2858"/>
      <c r="AOU43" s="2858"/>
      <c r="AOV43" s="2858"/>
      <c r="AOW43" s="2858"/>
      <c r="AOX43" s="2858"/>
      <c r="AOY43" s="2858"/>
      <c r="AOZ43" s="2858"/>
      <c r="APA43" s="2858"/>
      <c r="APB43" s="2858"/>
      <c r="APC43" s="2858"/>
      <c r="APD43" s="2858"/>
      <c r="APE43" s="2858"/>
      <c r="APF43" s="2858"/>
      <c r="APG43" s="2858"/>
      <c r="APH43" s="2858"/>
      <c r="API43" s="2858"/>
      <c r="APJ43" s="2858"/>
      <c r="APK43" s="2858"/>
      <c r="APL43" s="2858"/>
      <c r="APM43" s="2858"/>
      <c r="APN43" s="2858"/>
      <c r="APO43" s="2858"/>
      <c r="APP43" s="2858"/>
      <c r="APQ43" s="2858"/>
      <c r="APR43" s="2858"/>
      <c r="APS43" s="2858"/>
      <c r="APT43" s="2858"/>
      <c r="APU43" s="2858"/>
      <c r="APV43" s="2858"/>
      <c r="APW43" s="2858"/>
      <c r="APX43" s="2858"/>
      <c r="APY43" s="2858"/>
      <c r="APZ43" s="2858"/>
      <c r="AQA43" s="2858"/>
      <c r="AQB43" s="2858"/>
      <c r="AQC43" s="2858"/>
      <c r="AQD43" s="2858"/>
      <c r="AQE43" s="2858"/>
      <c r="AQF43" s="2858"/>
      <c r="AQG43" s="2858"/>
      <c r="AQH43" s="2858"/>
      <c r="AQI43" s="2858"/>
      <c r="AQJ43" s="2858"/>
      <c r="AQK43" s="2858"/>
      <c r="AQL43" s="2858"/>
      <c r="AQM43" s="2858"/>
      <c r="AQN43" s="2858"/>
      <c r="AQO43" s="2858"/>
      <c r="AQP43" s="2858"/>
      <c r="AQQ43" s="2858"/>
      <c r="AQR43" s="2858"/>
      <c r="AQS43" s="2858"/>
      <c r="AQT43" s="2858"/>
      <c r="AQU43" s="2858"/>
      <c r="AQV43" s="2858"/>
      <c r="AQW43" s="2858"/>
      <c r="AQX43" s="2858"/>
      <c r="AQY43" s="2858"/>
      <c r="AQZ43" s="2858"/>
      <c r="ARA43" s="2858"/>
      <c r="ARB43" s="2858"/>
      <c r="ARC43" s="2858"/>
      <c r="ARD43" s="2858"/>
      <c r="ARE43" s="2858"/>
      <c r="ARF43" s="2858"/>
      <c r="ARG43" s="2858"/>
      <c r="ARH43" s="2858"/>
      <c r="ARI43" s="2858"/>
      <c r="ARJ43" s="2858"/>
      <c r="ARK43" s="2858"/>
      <c r="ARL43" s="2858"/>
      <c r="ARM43" s="2858"/>
      <c r="ARN43" s="2858"/>
      <c r="ARO43" s="2858"/>
      <c r="ARP43" s="2858"/>
      <c r="ARQ43" s="2858"/>
      <c r="ARR43" s="2858"/>
      <c r="ARS43" s="2858"/>
      <c r="ART43" s="2858"/>
      <c r="ARU43" s="2858"/>
      <c r="ARV43" s="2858"/>
      <c r="ARW43" s="2858"/>
      <c r="ARX43" s="2858"/>
      <c r="ARY43" s="2858"/>
      <c r="ARZ43" s="2858"/>
      <c r="ASA43" s="2858"/>
      <c r="ASB43" s="2858"/>
      <c r="ASC43" s="2858"/>
      <c r="ASD43" s="2858"/>
      <c r="ASE43" s="2858"/>
      <c r="ASF43" s="2858"/>
      <c r="ASG43" s="2858"/>
      <c r="ASH43" s="2858"/>
      <c r="ASI43" s="2858"/>
      <c r="ASJ43" s="2858"/>
      <c r="ASK43" s="2858"/>
      <c r="ASL43" s="2858"/>
      <c r="ASM43" s="2858"/>
      <c r="ASN43" s="2858"/>
      <c r="ASO43" s="2858"/>
      <c r="ASP43" s="2858"/>
      <c r="ASQ43" s="2858"/>
      <c r="ASR43" s="2858"/>
      <c r="ASS43" s="2858"/>
      <c r="AST43" s="2858"/>
      <c r="ASU43" s="2858"/>
      <c r="ASV43" s="2858"/>
      <c r="ASW43" s="2858"/>
      <c r="ASX43" s="2858"/>
      <c r="ASY43" s="2858"/>
      <c r="ASZ43" s="2858"/>
      <c r="ATA43" s="2858"/>
      <c r="ATB43" s="2858"/>
      <c r="ATC43" s="2858"/>
      <c r="ATD43" s="2858"/>
      <c r="ATE43" s="2858"/>
      <c r="ATF43" s="2858"/>
      <c r="ATG43" s="2858"/>
      <c r="ATH43" s="2858"/>
      <c r="ATI43" s="2858"/>
      <c r="ATJ43" s="2858"/>
      <c r="ATK43" s="2858"/>
      <c r="ATL43" s="2858"/>
      <c r="ATM43" s="2858"/>
      <c r="ATN43" s="2858"/>
      <c r="ATO43" s="2858"/>
      <c r="ATP43" s="2858"/>
      <c r="ATQ43" s="2858"/>
      <c r="ATR43" s="2858"/>
      <c r="ATS43" s="2858"/>
      <c r="ATT43" s="2858"/>
      <c r="ATU43" s="2858"/>
      <c r="ATV43" s="2858"/>
      <c r="ATW43" s="2858"/>
      <c r="ATX43" s="2858"/>
      <c r="ATY43" s="2858"/>
      <c r="ATZ43" s="2858"/>
      <c r="AUA43" s="2858"/>
      <c r="AUB43" s="2858"/>
      <c r="AUC43" s="2858"/>
      <c r="AUD43" s="2858"/>
      <c r="AUE43" s="2858"/>
      <c r="AUF43" s="2858"/>
      <c r="AUG43" s="2858"/>
      <c r="AUH43" s="2858"/>
      <c r="AUI43" s="2858"/>
      <c r="AUJ43" s="2858"/>
      <c r="AUK43" s="2858"/>
      <c r="AUL43" s="2858"/>
      <c r="AUM43" s="2858"/>
      <c r="AUN43" s="2858"/>
      <c r="AUO43" s="2858"/>
      <c r="AUP43" s="2858"/>
      <c r="AUQ43" s="2858"/>
      <c r="AUR43" s="2858"/>
      <c r="AUS43" s="2858"/>
      <c r="AUT43" s="2858"/>
      <c r="AUU43" s="2858"/>
      <c r="AUV43" s="2858"/>
      <c r="AUW43" s="2858"/>
      <c r="AUX43" s="2858"/>
      <c r="AUY43" s="2858"/>
      <c r="AUZ43" s="2858"/>
      <c r="AVA43" s="2858"/>
      <c r="AVB43" s="2858"/>
      <c r="AVC43" s="2858"/>
      <c r="AVD43" s="2858"/>
      <c r="AVE43" s="2858"/>
      <c r="AVF43" s="2858"/>
      <c r="AVG43" s="2858"/>
      <c r="AVH43" s="2858"/>
      <c r="AVI43" s="2858"/>
      <c r="AVJ43" s="2858"/>
      <c r="AVK43" s="2858"/>
      <c r="AVL43" s="2858"/>
      <c r="AVM43" s="2858"/>
      <c r="AVN43" s="2858"/>
      <c r="AVO43" s="2858"/>
      <c r="AVP43" s="2858"/>
      <c r="AVQ43" s="2858"/>
      <c r="AVR43" s="2858"/>
      <c r="AVS43" s="2858"/>
      <c r="AVT43" s="2858"/>
      <c r="AVU43" s="2858"/>
      <c r="AVV43" s="2858"/>
      <c r="AVW43" s="2858"/>
      <c r="AVX43" s="2858"/>
      <c r="AVY43" s="2858"/>
      <c r="AVZ43" s="2858"/>
      <c r="AWA43" s="2858"/>
      <c r="AWB43" s="2858"/>
      <c r="AWC43" s="2858"/>
      <c r="AWD43" s="2858"/>
      <c r="AWE43" s="2858"/>
      <c r="AWF43" s="2858"/>
      <c r="AWG43" s="2858"/>
      <c r="AWH43" s="2858"/>
      <c r="AWI43" s="2858"/>
      <c r="AWJ43" s="2858"/>
      <c r="AWK43" s="2858"/>
      <c r="AWL43" s="2858"/>
      <c r="AWM43" s="2858"/>
      <c r="AWN43" s="2858"/>
      <c r="AWO43" s="2858"/>
      <c r="AWP43" s="2858"/>
      <c r="AWQ43" s="2858"/>
      <c r="AWR43" s="2858"/>
      <c r="AWS43" s="2858"/>
      <c r="AWT43" s="2858"/>
      <c r="AWU43" s="2858"/>
      <c r="AWV43" s="2858"/>
      <c r="AWW43" s="2858"/>
      <c r="AWX43" s="2858"/>
      <c r="AWY43" s="2858"/>
      <c r="AWZ43" s="2858"/>
      <c r="AXA43" s="2858"/>
      <c r="AXB43" s="2858"/>
      <c r="AXC43" s="2858"/>
      <c r="AXD43" s="2858"/>
      <c r="AXE43" s="2858"/>
      <c r="AXF43" s="2858"/>
      <c r="AXG43" s="2858"/>
      <c r="AXH43" s="2858"/>
      <c r="AXI43" s="2858"/>
      <c r="AXJ43" s="2858"/>
      <c r="AXK43" s="2858"/>
      <c r="AXL43" s="2858"/>
      <c r="AXM43" s="2858"/>
      <c r="AXN43" s="2858"/>
      <c r="AXO43" s="2858"/>
      <c r="AXP43" s="2858"/>
      <c r="AXQ43" s="2858"/>
      <c r="AXR43" s="2858"/>
      <c r="AXS43" s="2858"/>
      <c r="AXT43" s="2858"/>
      <c r="AXU43" s="2858"/>
      <c r="AXV43" s="2858"/>
      <c r="AXW43" s="2858"/>
      <c r="AXX43" s="2858"/>
      <c r="AXY43" s="2858"/>
      <c r="AXZ43" s="2858"/>
      <c r="AYA43" s="2858"/>
      <c r="AYB43" s="2858"/>
      <c r="AYC43" s="2858"/>
      <c r="AYD43" s="2858"/>
      <c r="AYE43" s="2858"/>
      <c r="AYF43" s="2858"/>
      <c r="AYG43" s="2858"/>
      <c r="AYH43" s="2858"/>
      <c r="AYI43" s="2858"/>
      <c r="AYJ43" s="2858"/>
      <c r="AYK43" s="2858"/>
      <c r="AYL43" s="2858"/>
      <c r="AYM43" s="2858"/>
      <c r="AYN43" s="2858"/>
      <c r="AYO43" s="2858"/>
      <c r="AYP43" s="2858"/>
      <c r="AYQ43" s="2858"/>
      <c r="AYR43" s="2858"/>
      <c r="AYS43" s="2858"/>
      <c r="AYT43" s="2858"/>
      <c r="AYU43" s="2858"/>
      <c r="AYV43" s="2858"/>
      <c r="AYW43" s="2858"/>
      <c r="AYX43" s="2858"/>
      <c r="AYY43" s="2858"/>
      <c r="AYZ43" s="2858"/>
      <c r="AZA43" s="2858"/>
      <c r="AZB43" s="2858"/>
      <c r="AZC43" s="2858"/>
      <c r="AZD43" s="2858"/>
      <c r="AZE43" s="2858"/>
      <c r="AZF43" s="2858"/>
      <c r="AZG43" s="2858"/>
      <c r="AZH43" s="2858"/>
      <c r="AZI43" s="2858"/>
      <c r="AZJ43" s="2858"/>
      <c r="AZK43" s="2858"/>
      <c r="AZL43" s="2858"/>
      <c r="AZM43" s="2858"/>
      <c r="AZN43" s="2858"/>
      <c r="AZO43" s="2858"/>
      <c r="AZP43" s="2858"/>
      <c r="AZQ43" s="2858"/>
      <c r="AZR43" s="2858"/>
      <c r="AZS43" s="2858"/>
      <c r="AZT43" s="2858"/>
      <c r="AZU43" s="2858"/>
      <c r="AZV43" s="2858"/>
      <c r="AZW43" s="2858"/>
      <c r="AZX43" s="2858"/>
      <c r="AZY43" s="2858"/>
      <c r="AZZ43" s="2858"/>
      <c r="BAA43" s="2858"/>
      <c r="BAB43" s="2858"/>
      <c r="BAC43" s="2858"/>
      <c r="BAD43" s="2858"/>
      <c r="BAE43" s="2858"/>
      <c r="BAF43" s="2858"/>
      <c r="BAG43" s="2858"/>
      <c r="BAH43" s="2858"/>
      <c r="BAI43" s="2858"/>
      <c r="BAJ43" s="2858"/>
      <c r="BAK43" s="2858"/>
      <c r="BAL43" s="2858"/>
      <c r="BAM43" s="2858"/>
      <c r="BAN43" s="2858"/>
      <c r="BAO43" s="2858"/>
      <c r="BAP43" s="2858"/>
      <c r="BAQ43" s="2858"/>
      <c r="BAR43" s="2858"/>
      <c r="BAS43" s="2858"/>
      <c r="BAT43" s="2858"/>
      <c r="BAU43" s="2858"/>
      <c r="BAV43" s="2858"/>
      <c r="BAW43" s="2858"/>
      <c r="BAX43" s="2858"/>
      <c r="BAY43" s="2858"/>
      <c r="BAZ43" s="2858"/>
      <c r="BBA43" s="2858"/>
      <c r="BBB43" s="2858"/>
      <c r="BBC43" s="2858"/>
      <c r="BBD43" s="2858"/>
      <c r="BBE43" s="2858"/>
      <c r="BBF43" s="2858"/>
      <c r="BBG43" s="2858"/>
      <c r="BBH43" s="2858"/>
      <c r="BBI43" s="2858"/>
      <c r="BBJ43" s="2858"/>
      <c r="BBK43" s="2858"/>
      <c r="BBL43" s="2858"/>
      <c r="BBM43" s="2858"/>
      <c r="BBN43" s="2858"/>
      <c r="BBO43" s="2858"/>
      <c r="BBP43" s="2858"/>
      <c r="BBQ43" s="2858"/>
      <c r="BBR43" s="2858"/>
      <c r="BBS43" s="2858"/>
      <c r="BBT43" s="2858"/>
      <c r="BBU43" s="2858"/>
      <c r="BBV43" s="2858"/>
      <c r="BBW43" s="2858"/>
      <c r="BBX43" s="2858"/>
      <c r="BBY43" s="2858"/>
      <c r="BBZ43" s="2858"/>
      <c r="BCA43" s="2858"/>
      <c r="BCB43" s="2858"/>
      <c r="BCC43" s="2858"/>
      <c r="BCD43" s="2858"/>
      <c r="BCE43" s="2858"/>
      <c r="BCF43" s="2858"/>
      <c r="BCG43" s="2858"/>
      <c r="BCH43" s="2858"/>
      <c r="BCI43" s="2858"/>
      <c r="BCJ43" s="2858"/>
      <c r="BCK43" s="2858"/>
      <c r="BCL43" s="2858"/>
      <c r="BCM43" s="2858"/>
      <c r="BCN43" s="2858"/>
      <c r="BCO43" s="2858"/>
      <c r="BCP43" s="2858"/>
      <c r="BCQ43" s="2858"/>
      <c r="BCR43" s="2858"/>
      <c r="BCS43" s="2858"/>
      <c r="BCT43" s="2858"/>
      <c r="BCU43" s="2858"/>
      <c r="BCV43" s="2858"/>
      <c r="BCW43" s="2858"/>
      <c r="BCX43" s="2858"/>
      <c r="BCY43" s="2858"/>
      <c r="BCZ43" s="2858"/>
      <c r="BDA43" s="2858"/>
      <c r="BDB43" s="2858"/>
      <c r="BDC43" s="2858"/>
      <c r="BDD43" s="2858"/>
      <c r="BDE43" s="2858"/>
      <c r="BDF43" s="2858"/>
      <c r="BDG43" s="2858"/>
      <c r="BDH43" s="2858"/>
      <c r="BDI43" s="2858"/>
      <c r="BDJ43" s="2858"/>
      <c r="BDK43" s="2858"/>
      <c r="BDL43" s="2858"/>
      <c r="BDM43" s="2858"/>
      <c r="BDN43" s="2858"/>
      <c r="BDO43" s="2858"/>
      <c r="BDP43" s="2858"/>
      <c r="BDQ43" s="2858"/>
      <c r="BDR43" s="2858"/>
      <c r="BDS43" s="2858"/>
      <c r="BDT43" s="2858"/>
      <c r="BDU43" s="2858"/>
      <c r="BDV43" s="2858"/>
      <c r="BDW43" s="2858"/>
      <c r="BDX43" s="2858"/>
      <c r="BDY43" s="2858"/>
      <c r="BDZ43" s="2858"/>
      <c r="BEA43" s="2858"/>
      <c r="BEB43" s="2858"/>
      <c r="BEC43" s="2858"/>
      <c r="BED43" s="2858"/>
      <c r="BEE43" s="2858"/>
      <c r="BEF43" s="2858"/>
      <c r="BEG43" s="2858"/>
      <c r="BEH43" s="2858"/>
      <c r="BEI43" s="2858"/>
      <c r="BEJ43" s="2858"/>
      <c r="BEK43" s="2858"/>
      <c r="BEL43" s="2858"/>
      <c r="BEM43" s="2858"/>
      <c r="BEN43" s="2858"/>
      <c r="BEO43" s="2858"/>
      <c r="BEP43" s="2858"/>
      <c r="BEQ43" s="2858"/>
      <c r="BER43" s="2858"/>
      <c r="BES43" s="2858"/>
      <c r="BET43" s="2858"/>
      <c r="BEU43" s="2858"/>
      <c r="BEV43" s="2858"/>
      <c r="BEW43" s="2858"/>
      <c r="BEX43" s="2858"/>
      <c r="BEY43" s="2858"/>
      <c r="BEZ43" s="2858"/>
      <c r="BFA43" s="2858"/>
      <c r="BFB43" s="2858"/>
      <c r="BFC43" s="2858"/>
      <c r="BFD43" s="2858"/>
      <c r="BFE43" s="2858"/>
      <c r="BFF43" s="2858"/>
      <c r="BFG43" s="2858"/>
      <c r="BFH43" s="2858"/>
      <c r="BFI43" s="2858"/>
      <c r="BFJ43" s="2858"/>
      <c r="BFK43" s="2858"/>
      <c r="BFL43" s="2858"/>
      <c r="BFM43" s="2858"/>
      <c r="BFN43" s="2858"/>
      <c r="BFO43" s="2858"/>
      <c r="BFP43" s="2858"/>
      <c r="BFQ43" s="2858"/>
      <c r="BFR43" s="2858"/>
      <c r="BFS43" s="2858"/>
      <c r="BFT43" s="2858"/>
      <c r="BFU43" s="2858"/>
      <c r="BFV43" s="2858"/>
      <c r="BFW43" s="2858"/>
      <c r="BFX43" s="2858"/>
      <c r="BFY43" s="2858"/>
      <c r="BFZ43" s="2858"/>
      <c r="BGA43" s="2858"/>
      <c r="BGB43" s="2858"/>
      <c r="BGC43" s="2858"/>
      <c r="BGD43" s="2858"/>
      <c r="BGE43" s="2858"/>
      <c r="BGF43" s="2858"/>
      <c r="BGG43" s="2858"/>
      <c r="BGH43" s="2858"/>
      <c r="BGI43" s="2858"/>
      <c r="BGJ43" s="2858"/>
      <c r="BGK43" s="2858"/>
      <c r="BGL43" s="2858"/>
      <c r="BGM43" s="2858"/>
      <c r="BGN43" s="2858"/>
      <c r="BGO43" s="2858"/>
      <c r="BGP43" s="2858"/>
      <c r="BGQ43" s="2858"/>
      <c r="BGR43" s="2858"/>
      <c r="BGS43" s="2858"/>
      <c r="BGT43" s="2858"/>
      <c r="BGU43" s="2858"/>
      <c r="BGV43" s="2858"/>
      <c r="BGW43" s="2858"/>
      <c r="BGX43" s="2858"/>
      <c r="BGY43" s="2858"/>
      <c r="BGZ43" s="2858"/>
      <c r="BHA43" s="2858"/>
      <c r="BHB43" s="2858"/>
      <c r="BHC43" s="2858"/>
      <c r="BHD43" s="2858"/>
      <c r="BHE43" s="2858"/>
      <c r="BHF43" s="2858"/>
      <c r="BHG43" s="2858"/>
      <c r="BHH43" s="2858"/>
      <c r="BHI43" s="2858"/>
      <c r="BHJ43" s="2858"/>
      <c r="BHK43" s="2858"/>
      <c r="BHL43" s="2858"/>
      <c r="BHM43" s="2858"/>
      <c r="BHN43" s="2858"/>
      <c r="BHO43" s="2858"/>
      <c r="BHP43" s="2858"/>
      <c r="BHQ43" s="2858"/>
      <c r="BHR43" s="2858"/>
      <c r="BHS43" s="2858"/>
      <c r="BHT43" s="2858"/>
      <c r="BHU43" s="2858"/>
      <c r="BHV43" s="2858"/>
      <c r="BHW43" s="2858"/>
      <c r="BHX43" s="2858"/>
      <c r="BHY43" s="2858"/>
      <c r="BHZ43" s="2858"/>
      <c r="BIA43" s="2858"/>
      <c r="BIB43" s="2858"/>
      <c r="BIC43" s="2858"/>
      <c r="BID43" s="2858"/>
      <c r="BIE43" s="2858"/>
      <c r="BIF43" s="2858"/>
      <c r="BIG43" s="2858"/>
      <c r="BIH43" s="2858"/>
      <c r="BII43" s="2858"/>
      <c r="BIJ43" s="2858"/>
      <c r="BIK43" s="2858"/>
      <c r="BIL43" s="2858"/>
      <c r="BIM43" s="2858"/>
      <c r="BIN43" s="2858"/>
      <c r="BIO43" s="2858"/>
      <c r="BIP43" s="2858"/>
      <c r="BIQ43" s="2858"/>
      <c r="BIR43" s="2858"/>
      <c r="BIS43" s="2858"/>
      <c r="BIT43" s="2858"/>
      <c r="BIU43" s="2858"/>
      <c r="BIV43" s="2858"/>
      <c r="BIW43" s="2858"/>
      <c r="BIX43" s="2858"/>
      <c r="BIY43" s="2858"/>
      <c r="BIZ43" s="2858"/>
      <c r="BJA43" s="2858"/>
      <c r="BJB43" s="2858"/>
      <c r="BJC43" s="2858"/>
      <c r="BJD43" s="2858"/>
      <c r="BJE43" s="2858"/>
      <c r="BJF43" s="2858"/>
      <c r="BJG43" s="2858"/>
      <c r="BJH43" s="2858"/>
      <c r="BJI43" s="2858"/>
      <c r="BJJ43" s="2858"/>
      <c r="BJK43" s="2858"/>
      <c r="BJL43" s="2858"/>
      <c r="BJM43" s="2858"/>
      <c r="BJN43" s="2858"/>
      <c r="BJO43" s="2858"/>
      <c r="BJP43" s="2858"/>
      <c r="BJQ43" s="2858"/>
      <c r="BJR43" s="2858"/>
      <c r="BJS43" s="2858"/>
      <c r="BJT43" s="2858"/>
      <c r="BJU43" s="2858"/>
      <c r="BJV43" s="2858"/>
      <c r="BJW43" s="2858"/>
      <c r="BJX43" s="2858"/>
      <c r="BJY43" s="2858"/>
      <c r="BJZ43" s="2858"/>
      <c r="BKA43" s="2858"/>
      <c r="BKB43" s="2858"/>
      <c r="BKC43" s="2858"/>
      <c r="BKD43" s="2858"/>
      <c r="BKE43" s="2858"/>
      <c r="BKF43" s="2858"/>
      <c r="BKG43" s="2858"/>
      <c r="BKH43" s="2858"/>
      <c r="BKI43" s="2858"/>
      <c r="BKJ43" s="2858"/>
      <c r="BKK43" s="2858"/>
      <c r="BKL43" s="2858"/>
      <c r="BKM43" s="2858"/>
      <c r="BKN43" s="2858"/>
      <c r="BKO43" s="2858"/>
      <c r="BKP43" s="2858"/>
      <c r="BKQ43" s="2858"/>
      <c r="BKR43" s="2858"/>
      <c r="BKS43" s="2858"/>
      <c r="BKT43" s="2858"/>
      <c r="BKU43" s="2858"/>
      <c r="BKV43" s="2858"/>
      <c r="BKW43" s="2858"/>
      <c r="BKX43" s="2858"/>
      <c r="BKY43" s="2858"/>
      <c r="BKZ43" s="2858"/>
      <c r="BLA43" s="2858"/>
      <c r="BLB43" s="2858"/>
      <c r="BLC43" s="2858"/>
      <c r="BLD43" s="2858"/>
      <c r="BLE43" s="2858"/>
      <c r="BLF43" s="2858"/>
      <c r="BLG43" s="2858"/>
      <c r="BLH43" s="2858"/>
      <c r="BLI43" s="2858"/>
      <c r="BLJ43" s="2858"/>
      <c r="BLK43" s="2858"/>
      <c r="BLL43" s="2858"/>
      <c r="BLM43" s="2858"/>
      <c r="BLN43" s="2858"/>
      <c r="BLO43" s="2858"/>
      <c r="BLP43" s="2858"/>
      <c r="BLQ43" s="2858"/>
      <c r="BLR43" s="2858"/>
      <c r="BLS43" s="2858"/>
      <c r="BLT43" s="2858"/>
      <c r="BLU43" s="2858"/>
      <c r="BLV43" s="2858"/>
      <c r="BLW43" s="2858"/>
      <c r="BLX43" s="2858"/>
      <c r="BLY43" s="2858"/>
      <c r="BLZ43" s="2858"/>
      <c r="BMA43" s="2858"/>
      <c r="BMB43" s="2858"/>
      <c r="BMC43" s="2858"/>
      <c r="BMD43" s="2858"/>
      <c r="BME43" s="2858"/>
      <c r="BMF43" s="2858"/>
      <c r="BMG43" s="2858"/>
      <c r="BMH43" s="2858"/>
      <c r="BMI43" s="2858"/>
      <c r="BMJ43" s="2858"/>
      <c r="BMK43" s="2858"/>
      <c r="BML43" s="2858"/>
      <c r="BMM43" s="2858"/>
      <c r="BMN43" s="2858"/>
      <c r="BMO43" s="2858"/>
      <c r="BMP43" s="2858"/>
      <c r="BMQ43" s="2858"/>
      <c r="BMR43" s="2858"/>
      <c r="BMS43" s="2858"/>
      <c r="BMT43" s="2858"/>
      <c r="BMU43" s="2858"/>
      <c r="BMV43" s="2858"/>
      <c r="BMW43" s="2858"/>
      <c r="BMX43" s="2858"/>
      <c r="BMY43" s="2858"/>
      <c r="BMZ43" s="2858"/>
      <c r="BNA43" s="2858"/>
      <c r="BNB43" s="2858"/>
      <c r="BNC43" s="2858"/>
      <c r="BND43" s="2858"/>
      <c r="BNE43" s="2858"/>
      <c r="BNF43" s="2858"/>
      <c r="BNG43" s="2858"/>
      <c r="BNH43" s="2858"/>
      <c r="BNI43" s="2858"/>
      <c r="BNJ43" s="2858"/>
      <c r="BNK43" s="2858"/>
      <c r="BNL43" s="2858"/>
      <c r="BNM43" s="2858"/>
      <c r="BNN43" s="2858"/>
      <c r="BNO43" s="2858"/>
      <c r="BNP43" s="2858"/>
      <c r="BNQ43" s="2858"/>
      <c r="BNR43" s="2858"/>
      <c r="BNS43" s="2858"/>
      <c r="BNT43" s="2858"/>
      <c r="BNU43" s="2858"/>
      <c r="BNV43" s="2858"/>
      <c r="BNW43" s="2858"/>
      <c r="BNX43" s="2858"/>
      <c r="BNY43" s="2858"/>
      <c r="BNZ43" s="2858"/>
      <c r="BOA43" s="2858"/>
      <c r="BOB43" s="2858"/>
      <c r="BOC43" s="2858"/>
      <c r="BOD43" s="2858"/>
      <c r="BOE43" s="2858"/>
      <c r="BOF43" s="2858"/>
      <c r="BOG43" s="2858"/>
      <c r="BOH43" s="2858"/>
      <c r="BOI43" s="2858"/>
      <c r="BOJ43" s="2858"/>
      <c r="BOK43" s="2858"/>
      <c r="BOL43" s="2858"/>
      <c r="BOM43" s="2858"/>
      <c r="BON43" s="2858"/>
      <c r="BOO43" s="2858"/>
      <c r="BOP43" s="2858"/>
      <c r="BOQ43" s="2858"/>
      <c r="BOR43" s="2858"/>
      <c r="BOS43" s="2858"/>
      <c r="BOT43" s="2858"/>
      <c r="BOU43" s="2858"/>
      <c r="BOV43" s="2858"/>
      <c r="BOW43" s="2858"/>
      <c r="BOX43" s="2858"/>
      <c r="BOY43" s="2858"/>
      <c r="BOZ43" s="2858"/>
      <c r="BPA43" s="2858"/>
      <c r="BPB43" s="2858"/>
      <c r="BPC43" s="2858"/>
      <c r="BPD43" s="2858"/>
      <c r="BPE43" s="2858"/>
      <c r="BPF43" s="2858"/>
      <c r="BPG43" s="2858"/>
      <c r="BPH43" s="2858"/>
      <c r="BPI43" s="2858"/>
      <c r="BPJ43" s="2858"/>
      <c r="BPK43" s="2858"/>
      <c r="BPL43" s="2858"/>
      <c r="BPM43" s="2858"/>
      <c r="BPN43" s="2858"/>
      <c r="BPO43" s="2858"/>
      <c r="BPP43" s="2858"/>
      <c r="BPQ43" s="2858"/>
      <c r="BPR43" s="2858"/>
      <c r="BPS43" s="2858"/>
      <c r="BPT43" s="2858"/>
      <c r="BPU43" s="2858"/>
      <c r="BPV43" s="2858"/>
      <c r="BPW43" s="2858"/>
      <c r="BPX43" s="2858"/>
      <c r="BPY43" s="2858"/>
      <c r="BPZ43" s="2858"/>
      <c r="BQA43" s="2858"/>
      <c r="BQB43" s="2858"/>
      <c r="BQC43" s="2858"/>
      <c r="BQD43" s="2858"/>
      <c r="BQE43" s="2858"/>
      <c r="BQF43" s="2858"/>
      <c r="BQG43" s="2858"/>
      <c r="BQH43" s="2858"/>
      <c r="BQI43" s="2858"/>
      <c r="BQJ43" s="2858"/>
      <c r="BQK43" s="2858"/>
      <c r="BQL43" s="2858"/>
      <c r="BQM43" s="2858"/>
      <c r="BQN43" s="2858"/>
      <c r="BQO43" s="2858"/>
      <c r="BQP43" s="2858"/>
      <c r="BQQ43" s="2858"/>
      <c r="BQR43" s="2858"/>
      <c r="BQS43" s="2858"/>
      <c r="BQT43" s="2858"/>
      <c r="BQU43" s="2858"/>
      <c r="BQV43" s="2858"/>
      <c r="BQW43" s="2858"/>
      <c r="BQX43" s="2858"/>
      <c r="BQY43" s="2858"/>
      <c r="BQZ43" s="2858"/>
      <c r="BRA43" s="2858"/>
      <c r="BRB43" s="2858"/>
      <c r="BRC43" s="2858"/>
      <c r="BRD43" s="2858"/>
      <c r="BRE43" s="2858"/>
      <c r="BRF43" s="2858"/>
      <c r="BRG43" s="2858"/>
      <c r="BRH43" s="2858"/>
      <c r="BRI43" s="2858"/>
      <c r="BRJ43" s="2858"/>
      <c r="BRK43" s="2858"/>
      <c r="BRL43" s="2858"/>
      <c r="BRM43" s="2858"/>
      <c r="BRN43" s="2858"/>
      <c r="BRO43" s="2858"/>
      <c r="BRP43" s="2858"/>
      <c r="BRQ43" s="2858"/>
      <c r="BRR43" s="2858"/>
      <c r="BRS43" s="2858"/>
      <c r="BRT43" s="2858"/>
      <c r="BRU43" s="2858"/>
      <c r="BRV43" s="2858"/>
      <c r="BRW43" s="2858"/>
      <c r="BRX43" s="2858"/>
      <c r="BRY43" s="2858"/>
      <c r="BRZ43" s="2858"/>
      <c r="BSA43" s="2858"/>
      <c r="BSB43" s="2858"/>
      <c r="BSC43" s="2858"/>
      <c r="BSD43" s="2858"/>
      <c r="BSE43" s="2858"/>
      <c r="BSF43" s="2858"/>
      <c r="BSG43" s="2858"/>
      <c r="BSH43" s="2858"/>
      <c r="BSI43" s="2858"/>
      <c r="BSJ43" s="2858"/>
      <c r="BSK43" s="2858"/>
      <c r="BSL43" s="2858"/>
      <c r="BSM43" s="2858"/>
      <c r="BSN43" s="2858"/>
      <c r="BSO43" s="2858"/>
      <c r="BSP43" s="2858"/>
      <c r="BSQ43" s="2858"/>
      <c r="BSR43" s="2858"/>
      <c r="BSS43" s="2858"/>
      <c r="BST43" s="2858"/>
      <c r="BSU43" s="2858"/>
      <c r="BSV43" s="2858"/>
      <c r="BSW43" s="2858"/>
      <c r="BSX43" s="2858"/>
      <c r="BSY43" s="2858"/>
      <c r="BSZ43" s="2858"/>
      <c r="BTA43" s="2858"/>
      <c r="BTB43" s="2858"/>
      <c r="BTC43" s="2858"/>
      <c r="BTD43" s="2858"/>
      <c r="BTE43" s="2858"/>
      <c r="BTF43" s="2858"/>
      <c r="BTG43" s="2858"/>
      <c r="BTH43" s="2858"/>
      <c r="BTI43" s="2858"/>
      <c r="BTJ43" s="2858"/>
      <c r="BTK43" s="2858"/>
      <c r="BTL43" s="2858"/>
      <c r="BTM43" s="2858"/>
      <c r="BTN43" s="2858"/>
      <c r="BTO43" s="2858"/>
      <c r="BTP43" s="2858"/>
      <c r="BTQ43" s="2858"/>
      <c r="BTR43" s="2858"/>
      <c r="BTS43" s="2858"/>
      <c r="BTT43" s="2858"/>
      <c r="BTU43" s="2858"/>
      <c r="BTV43" s="2858"/>
      <c r="BTW43" s="2858"/>
      <c r="BTX43" s="2858"/>
      <c r="BTY43" s="2858"/>
      <c r="BTZ43" s="2858"/>
      <c r="BUA43" s="2858"/>
      <c r="BUB43" s="2858"/>
      <c r="BUC43" s="2858"/>
      <c r="BUD43" s="2858"/>
      <c r="BUE43" s="2858"/>
      <c r="BUF43" s="2858"/>
      <c r="BUG43" s="2858"/>
      <c r="BUH43" s="2858"/>
      <c r="BUI43" s="2858"/>
      <c r="BUJ43" s="2858"/>
      <c r="BUK43" s="2858"/>
      <c r="BUL43" s="2858"/>
      <c r="BUM43" s="2858"/>
      <c r="BUN43" s="2858"/>
      <c r="BUO43" s="2858"/>
      <c r="BUP43" s="2858"/>
      <c r="BUQ43" s="2858"/>
      <c r="BUR43" s="2858"/>
      <c r="BUS43" s="2858"/>
      <c r="BUT43" s="2858"/>
      <c r="BUU43" s="2858"/>
      <c r="BUV43" s="2858"/>
      <c r="BUW43" s="2858"/>
      <c r="BUX43" s="2858"/>
      <c r="BUY43" s="2858"/>
      <c r="BUZ43" s="2858"/>
      <c r="BVA43" s="2858"/>
      <c r="BVB43" s="2858"/>
      <c r="BVC43" s="2858"/>
      <c r="BVD43" s="2858"/>
      <c r="BVE43" s="2858"/>
      <c r="BVF43" s="2858"/>
      <c r="BVG43" s="2858"/>
      <c r="BVH43" s="2858"/>
      <c r="BVI43" s="2858"/>
      <c r="BVJ43" s="2858"/>
      <c r="BVK43" s="2858"/>
      <c r="BVL43" s="2858"/>
      <c r="BVM43" s="2858"/>
      <c r="BVN43" s="2858"/>
      <c r="BVO43" s="2858"/>
      <c r="BVP43" s="2858"/>
      <c r="BVQ43" s="2858"/>
      <c r="BVR43" s="2858"/>
      <c r="BVS43" s="2858"/>
      <c r="BVT43" s="2858"/>
      <c r="BVU43" s="2858"/>
      <c r="BVV43" s="2858"/>
      <c r="BVW43" s="2858"/>
      <c r="BVX43" s="2858"/>
      <c r="BVY43" s="2858"/>
      <c r="BVZ43" s="2858"/>
      <c r="BWA43" s="2858"/>
      <c r="BWB43" s="2858"/>
      <c r="BWC43" s="2858"/>
      <c r="BWD43" s="2858"/>
      <c r="BWE43" s="2858"/>
      <c r="BWF43" s="2858"/>
      <c r="BWG43" s="2858"/>
      <c r="BWH43" s="2858"/>
      <c r="BWI43" s="2858"/>
      <c r="BWJ43" s="2858"/>
      <c r="BWK43" s="2858"/>
      <c r="BWL43" s="2858"/>
      <c r="BWM43" s="2858"/>
      <c r="BWN43" s="2858"/>
      <c r="BWO43" s="2858"/>
      <c r="BWP43" s="2858"/>
      <c r="BWQ43" s="2858"/>
      <c r="BWR43" s="2858"/>
      <c r="BWS43" s="2858"/>
      <c r="BWT43" s="2858"/>
      <c r="BWU43" s="2858"/>
      <c r="BWV43" s="2858"/>
      <c r="BWW43" s="2858"/>
      <c r="BWX43" s="2858"/>
      <c r="BWY43" s="2858"/>
      <c r="BWZ43" s="2858"/>
      <c r="BXA43" s="2858"/>
      <c r="BXB43" s="2858"/>
      <c r="BXC43" s="2858"/>
      <c r="BXD43" s="2858"/>
      <c r="BXE43" s="2858"/>
      <c r="BXF43" s="2858"/>
      <c r="BXG43" s="2858"/>
      <c r="BXH43" s="2858"/>
      <c r="BXI43" s="2858"/>
      <c r="BXJ43" s="2858"/>
      <c r="BXK43" s="2858"/>
      <c r="BXL43" s="2858"/>
      <c r="BXM43" s="2858"/>
      <c r="BXN43" s="2858"/>
      <c r="BXO43" s="2858"/>
      <c r="BXP43" s="2858"/>
      <c r="BXQ43" s="2858"/>
      <c r="BXR43" s="2858"/>
      <c r="BXS43" s="2858"/>
      <c r="BXT43" s="2858"/>
      <c r="BXU43" s="2858"/>
      <c r="BXV43" s="2858"/>
      <c r="BXW43" s="2858"/>
      <c r="BXX43" s="2858"/>
      <c r="BXY43" s="2858"/>
      <c r="BXZ43" s="2858"/>
      <c r="BYA43" s="2858"/>
      <c r="BYB43" s="2858"/>
      <c r="BYC43" s="2858"/>
      <c r="BYD43" s="2858"/>
      <c r="BYE43" s="2858"/>
      <c r="BYF43" s="2858"/>
      <c r="BYG43" s="2858"/>
      <c r="BYH43" s="2858"/>
      <c r="BYI43" s="2858"/>
      <c r="BYJ43" s="2858"/>
      <c r="BYK43" s="2858"/>
      <c r="BYL43" s="2858"/>
      <c r="BYM43" s="2858"/>
      <c r="BYN43" s="2858"/>
      <c r="BYO43" s="2858"/>
      <c r="BYP43" s="2858"/>
      <c r="BYQ43" s="2858"/>
      <c r="BYR43" s="2858"/>
      <c r="BYS43" s="2858"/>
      <c r="BYT43" s="2858"/>
      <c r="BYU43" s="2858"/>
      <c r="BYV43" s="2858"/>
      <c r="BYW43" s="2858"/>
      <c r="BYX43" s="2858"/>
      <c r="BYY43" s="2858"/>
      <c r="BYZ43" s="2858"/>
      <c r="BZA43" s="2858"/>
      <c r="BZB43" s="2858"/>
      <c r="BZC43" s="2858"/>
      <c r="BZD43" s="2858"/>
      <c r="BZE43" s="2858"/>
      <c r="BZF43" s="2858"/>
      <c r="BZG43" s="2858"/>
      <c r="BZH43" s="2858"/>
      <c r="BZI43" s="2858"/>
      <c r="BZJ43" s="2858"/>
      <c r="BZK43" s="2858"/>
      <c r="BZL43" s="2858"/>
      <c r="BZM43" s="2858"/>
      <c r="BZN43" s="2858"/>
      <c r="BZO43" s="2858"/>
      <c r="BZP43" s="2858"/>
      <c r="BZQ43" s="2858"/>
      <c r="BZR43" s="2858"/>
      <c r="BZS43" s="2858"/>
      <c r="BZT43" s="2858"/>
      <c r="BZU43" s="2858"/>
      <c r="BZV43" s="2858"/>
      <c r="BZW43" s="2858"/>
      <c r="BZX43" s="2858"/>
      <c r="BZY43" s="2858"/>
      <c r="BZZ43" s="2858"/>
      <c r="CAA43" s="2858"/>
      <c r="CAB43" s="2858"/>
      <c r="CAC43" s="2858"/>
      <c r="CAD43" s="2858"/>
      <c r="CAE43" s="2858"/>
      <c r="CAF43" s="2858"/>
      <c r="CAG43" s="2858"/>
      <c r="CAH43" s="2858"/>
      <c r="CAI43" s="2858"/>
      <c r="CAJ43" s="2858"/>
      <c r="CAK43" s="2858"/>
      <c r="CAL43" s="2858"/>
      <c r="CAM43" s="2858"/>
      <c r="CAN43" s="2858"/>
      <c r="CAO43" s="2858"/>
      <c r="CAP43" s="2858"/>
      <c r="CAQ43" s="2858"/>
      <c r="CAR43" s="2858"/>
      <c r="CAS43" s="2858"/>
      <c r="CAT43" s="2858"/>
      <c r="CAU43" s="2858"/>
      <c r="CAV43" s="2858"/>
      <c r="CAW43" s="2858"/>
      <c r="CAX43" s="2858"/>
      <c r="CAY43" s="2858"/>
      <c r="CAZ43" s="2858"/>
      <c r="CBA43" s="2858"/>
      <c r="CBB43" s="2858"/>
      <c r="CBC43" s="2858"/>
      <c r="CBD43" s="2858"/>
      <c r="CBE43" s="2858"/>
      <c r="CBF43" s="2858"/>
      <c r="CBG43" s="2858"/>
      <c r="CBH43" s="2858"/>
      <c r="CBI43" s="2858"/>
      <c r="CBJ43" s="2858"/>
      <c r="CBK43" s="2858"/>
      <c r="CBL43" s="2858"/>
      <c r="CBM43" s="2858"/>
      <c r="CBN43" s="2858"/>
      <c r="CBO43" s="2858"/>
      <c r="CBP43" s="2858"/>
      <c r="CBQ43" s="2858"/>
      <c r="CBR43" s="2858"/>
      <c r="CBS43" s="2858"/>
      <c r="CBT43" s="2858"/>
      <c r="CBU43" s="2858"/>
      <c r="CBV43" s="2858"/>
      <c r="CBW43" s="2858"/>
      <c r="CBX43" s="2858"/>
      <c r="CBY43" s="2858"/>
      <c r="CBZ43" s="2858"/>
      <c r="CCA43" s="2858"/>
      <c r="CCB43" s="2858"/>
      <c r="CCC43" s="2858"/>
      <c r="CCD43" s="2858"/>
      <c r="CCE43" s="2858"/>
      <c r="CCF43" s="2858"/>
      <c r="CCG43" s="2858"/>
      <c r="CCH43" s="2858"/>
      <c r="CCI43" s="2858"/>
      <c r="CCJ43" s="2858"/>
      <c r="CCK43" s="2858"/>
      <c r="CCL43" s="2858"/>
      <c r="CCM43" s="2858"/>
      <c r="CCN43" s="2858"/>
      <c r="CCO43" s="2858"/>
      <c r="CCP43" s="2858"/>
      <c r="CCQ43" s="2858"/>
      <c r="CCR43" s="2858"/>
      <c r="CCS43" s="2858"/>
      <c r="CCT43" s="2858"/>
      <c r="CCU43" s="2858"/>
      <c r="CCV43" s="2858"/>
      <c r="CCW43" s="2858"/>
      <c r="CCX43" s="2858"/>
      <c r="CCY43" s="2858"/>
      <c r="CCZ43" s="2858"/>
      <c r="CDA43" s="2858"/>
      <c r="CDB43" s="2858"/>
      <c r="CDC43" s="2858"/>
      <c r="CDD43" s="2858"/>
      <c r="CDE43" s="2858"/>
      <c r="CDF43" s="2858"/>
      <c r="CDG43" s="2858"/>
      <c r="CDH43" s="2858"/>
      <c r="CDI43" s="2858"/>
      <c r="CDJ43" s="2858"/>
      <c r="CDK43" s="2858"/>
      <c r="CDL43" s="2858"/>
      <c r="CDM43" s="2858"/>
      <c r="CDN43" s="2858"/>
      <c r="CDO43" s="2858"/>
      <c r="CDP43" s="2858"/>
      <c r="CDQ43" s="2858"/>
      <c r="CDR43" s="2858"/>
      <c r="CDS43" s="2858"/>
      <c r="CDT43" s="2858"/>
      <c r="CDU43" s="2858"/>
      <c r="CDV43" s="2858"/>
      <c r="CDW43" s="2858"/>
      <c r="CDX43" s="2858"/>
      <c r="CDY43" s="2858"/>
      <c r="CDZ43" s="2858"/>
      <c r="CEA43" s="2858"/>
      <c r="CEB43" s="2858"/>
      <c r="CEC43" s="2858"/>
      <c r="CED43" s="2858"/>
      <c r="CEE43" s="2858"/>
      <c r="CEF43" s="2858"/>
      <c r="CEG43" s="2858"/>
      <c r="CEH43" s="2858"/>
      <c r="CEI43" s="2858"/>
      <c r="CEJ43" s="2858"/>
      <c r="CEK43" s="2858"/>
      <c r="CEL43" s="2858"/>
      <c r="CEM43" s="2858"/>
      <c r="CEN43" s="2858"/>
      <c r="CEO43" s="2858"/>
      <c r="CEP43" s="2858"/>
      <c r="CEQ43" s="2858"/>
      <c r="CER43" s="2858"/>
      <c r="CES43" s="2858"/>
      <c r="CET43" s="2858"/>
      <c r="CEU43" s="2858"/>
      <c r="CEV43" s="2858"/>
      <c r="CEW43" s="2858"/>
      <c r="CEX43" s="2858"/>
      <c r="CEY43" s="2858"/>
      <c r="CEZ43" s="2858"/>
      <c r="CFA43" s="2858"/>
      <c r="CFB43" s="2858"/>
      <c r="CFC43" s="2858"/>
      <c r="CFD43" s="2858"/>
      <c r="CFE43" s="2858"/>
      <c r="CFF43" s="2858"/>
      <c r="CFG43" s="2858"/>
      <c r="CFH43" s="2858"/>
      <c r="CFI43" s="2858"/>
      <c r="CFJ43" s="2858"/>
      <c r="CFK43" s="2858"/>
      <c r="CFL43" s="2858"/>
      <c r="CFM43" s="2858"/>
      <c r="CFN43" s="2858"/>
      <c r="CFO43" s="2858"/>
      <c r="CFP43" s="2858"/>
      <c r="CFQ43" s="2858"/>
      <c r="CFR43" s="2858"/>
      <c r="CFS43" s="2858"/>
      <c r="CFT43" s="2858"/>
      <c r="CFU43" s="2858"/>
      <c r="CFV43" s="2858"/>
      <c r="CFW43" s="2858"/>
      <c r="CFX43" s="2858"/>
      <c r="CFY43" s="2858"/>
      <c r="CFZ43" s="2858"/>
      <c r="CGA43" s="2858"/>
      <c r="CGB43" s="2858"/>
      <c r="CGC43" s="2858"/>
      <c r="CGD43" s="2858"/>
      <c r="CGE43" s="2858"/>
      <c r="CGF43" s="2858"/>
      <c r="CGG43" s="2858"/>
      <c r="CGH43" s="2858"/>
      <c r="CGI43" s="2858"/>
      <c r="CGJ43" s="2858"/>
      <c r="CGK43" s="2858"/>
      <c r="CGL43" s="2858"/>
      <c r="CGM43" s="2858"/>
      <c r="CGN43" s="2858"/>
      <c r="CGO43" s="2858"/>
      <c r="CGP43" s="2858"/>
      <c r="CGQ43" s="2858"/>
      <c r="CGR43" s="2858"/>
      <c r="CGS43" s="2858"/>
      <c r="CGT43" s="2858"/>
      <c r="CGU43" s="2858"/>
      <c r="CGV43" s="2858"/>
      <c r="CGW43" s="2858"/>
      <c r="CGX43" s="2858"/>
      <c r="CGY43" s="2858"/>
      <c r="CGZ43" s="2858"/>
      <c r="CHA43" s="2858"/>
      <c r="CHB43" s="2858"/>
      <c r="CHC43" s="2858"/>
      <c r="CHD43" s="2858"/>
      <c r="CHE43" s="2858"/>
      <c r="CHF43" s="2858"/>
      <c r="CHG43" s="2858"/>
      <c r="CHH43" s="2858"/>
      <c r="CHI43" s="2858"/>
      <c r="CHJ43" s="2858"/>
      <c r="CHK43" s="2858"/>
      <c r="CHL43" s="2858"/>
      <c r="CHM43" s="2858"/>
      <c r="CHN43" s="2858"/>
      <c r="CHO43" s="2858"/>
      <c r="CHP43" s="2858"/>
      <c r="CHQ43" s="2858"/>
      <c r="CHR43" s="2858"/>
      <c r="CHS43" s="2858"/>
      <c r="CHT43" s="2858"/>
      <c r="CHU43" s="2858"/>
      <c r="CHV43" s="2858"/>
      <c r="CHW43" s="2858"/>
      <c r="CHX43" s="2858"/>
      <c r="CHY43" s="2858"/>
      <c r="CHZ43" s="2858"/>
      <c r="CIA43" s="2858"/>
      <c r="CIB43" s="2858"/>
      <c r="CIC43" s="2858"/>
      <c r="CID43" s="2858"/>
      <c r="CIE43" s="2858"/>
      <c r="CIF43" s="2858"/>
      <c r="CIG43" s="2858"/>
      <c r="CIH43" s="2858"/>
      <c r="CII43" s="2858"/>
      <c r="CIJ43" s="2858"/>
      <c r="CIK43" s="2858"/>
      <c r="CIL43" s="2858"/>
      <c r="CIM43" s="2858"/>
      <c r="CIN43" s="2858"/>
      <c r="CIO43" s="2858"/>
      <c r="CIP43" s="2858"/>
      <c r="CIQ43" s="2858"/>
      <c r="CIR43" s="2858"/>
      <c r="CIS43" s="2858"/>
      <c r="CIT43" s="2858"/>
      <c r="CIU43" s="2858"/>
      <c r="CIV43" s="2858"/>
      <c r="CIW43" s="2858"/>
      <c r="CIX43" s="2858"/>
      <c r="CIY43" s="2858"/>
      <c r="CIZ43" s="2858"/>
      <c r="CJA43" s="2858"/>
      <c r="CJB43" s="2858"/>
      <c r="CJC43" s="2858"/>
      <c r="CJD43" s="2858"/>
      <c r="CJE43" s="2858"/>
      <c r="CJF43" s="2858"/>
      <c r="CJG43" s="2858"/>
      <c r="CJH43" s="2858"/>
      <c r="CJI43" s="2858"/>
      <c r="CJJ43" s="2858"/>
      <c r="CJK43" s="2858"/>
      <c r="CJL43" s="2858"/>
      <c r="CJM43" s="2858"/>
      <c r="CJN43" s="2858"/>
      <c r="CJO43" s="2858"/>
      <c r="CJP43" s="2858"/>
      <c r="CJQ43" s="2858"/>
      <c r="CJR43" s="2858"/>
      <c r="CJS43" s="2858"/>
      <c r="CJT43" s="2858"/>
      <c r="CJU43" s="2858"/>
      <c r="CJV43" s="2858"/>
      <c r="CJW43" s="2858"/>
      <c r="CJX43" s="2858"/>
      <c r="CJY43" s="2858"/>
      <c r="CJZ43" s="2858"/>
      <c r="CKA43" s="2858"/>
      <c r="CKB43" s="2858"/>
      <c r="CKC43" s="2858"/>
      <c r="CKD43" s="2858"/>
      <c r="CKE43" s="2858"/>
      <c r="CKF43" s="2858"/>
      <c r="CKG43" s="2858"/>
      <c r="CKH43" s="2858"/>
      <c r="CKI43" s="2858"/>
      <c r="CKJ43" s="2858"/>
      <c r="CKK43" s="2858"/>
      <c r="CKL43" s="2858"/>
      <c r="CKM43" s="2858"/>
      <c r="CKN43" s="2858"/>
      <c r="CKO43" s="2858"/>
      <c r="CKP43" s="2858"/>
      <c r="CKQ43" s="2858"/>
      <c r="CKR43" s="2858"/>
      <c r="CKS43" s="2858"/>
      <c r="CKT43" s="2858"/>
      <c r="CKU43" s="2858"/>
      <c r="CKV43" s="2858"/>
      <c r="CKW43" s="2858"/>
      <c r="CKX43" s="2858"/>
      <c r="CKY43" s="2858"/>
      <c r="CKZ43" s="2858"/>
      <c r="CLA43" s="2858"/>
      <c r="CLB43" s="2858"/>
      <c r="CLC43" s="2858"/>
      <c r="CLD43" s="2858"/>
      <c r="CLE43" s="2858"/>
      <c r="CLF43" s="2858"/>
      <c r="CLG43" s="2858"/>
      <c r="CLH43" s="2858"/>
      <c r="CLI43" s="2858"/>
      <c r="CLJ43" s="2858"/>
      <c r="CLK43" s="2858"/>
      <c r="CLL43" s="2858"/>
      <c r="CLM43" s="2858"/>
      <c r="CLN43" s="2858"/>
      <c r="CLO43" s="2858"/>
      <c r="CLP43" s="2858"/>
      <c r="CLQ43" s="2858"/>
      <c r="CLR43" s="2858"/>
      <c r="CLS43" s="2858"/>
      <c r="CLT43" s="2858"/>
      <c r="CLU43" s="2858"/>
      <c r="CLV43" s="2858"/>
      <c r="CLW43" s="2858"/>
    </row>
    <row r="44" spans="1:2363" ht="15" customHeight="1" x14ac:dyDescent="0.25">
      <c r="A44" s="3869"/>
      <c r="B44" s="3870"/>
      <c r="C44" s="3006">
        <v>7</v>
      </c>
      <c r="D44" s="2210"/>
      <c r="E44" s="3387"/>
      <c r="F44" s="1799"/>
      <c r="G44" s="2616"/>
      <c r="H44" s="1801"/>
      <c r="I44" s="1799"/>
      <c r="J44" s="2250"/>
      <c r="K44" s="3209"/>
      <c r="L44" s="1815"/>
      <c r="M44" s="1799"/>
      <c r="N44" s="1799">
        <v>0</v>
      </c>
      <c r="O44" s="2282">
        <v>0</v>
      </c>
      <c r="P44" s="2296"/>
      <c r="Q44" s="1799"/>
      <c r="R44" s="2724"/>
      <c r="S44" s="2724"/>
      <c r="T44" s="2890"/>
      <c r="U44" s="2296"/>
      <c r="V44" s="2366">
        <v>0</v>
      </c>
      <c r="W44" s="2496"/>
      <c r="X44" s="2936"/>
      <c r="Y44" s="3013"/>
      <c r="Z44" s="2344">
        <v>0</v>
      </c>
      <c r="AA44" s="1894">
        <v>452610.8</v>
      </c>
      <c r="AB44" s="1894">
        <v>452610.8</v>
      </c>
      <c r="AC44" s="1859">
        <f t="shared" si="59"/>
        <v>0</v>
      </c>
      <c r="AD44" s="1850">
        <v>0</v>
      </c>
      <c r="AE44" s="1897"/>
      <c r="AF44" s="1893">
        <v>0</v>
      </c>
      <c r="AG44" s="2873"/>
      <c r="AH44" s="2062">
        <f t="shared" si="86"/>
        <v>0</v>
      </c>
      <c r="AI44" s="1929">
        <v>0</v>
      </c>
      <c r="AJ44" s="2096">
        <f t="shared" si="64"/>
        <v>0</v>
      </c>
      <c r="AK44" s="2457">
        <f t="shared" si="75"/>
        <v>0</v>
      </c>
      <c r="AL44" s="2519">
        <v>0</v>
      </c>
      <c r="AM44" s="2519">
        <v>0</v>
      </c>
      <c r="AN44" s="2700">
        <f>AL44-AM44</f>
        <v>0</v>
      </c>
      <c r="AO44" s="2182">
        <v>0</v>
      </c>
      <c r="AP44" s="2167">
        <v>0</v>
      </c>
      <c r="AQ44" s="2167">
        <v>0</v>
      </c>
      <c r="AR44" s="2167"/>
      <c r="AS44" s="2158">
        <f t="shared" si="66"/>
        <v>0</v>
      </c>
      <c r="AT44" s="2507">
        <v>0</v>
      </c>
      <c r="AU44" s="2159">
        <v>0</v>
      </c>
      <c r="AV44" s="2169">
        <v>0</v>
      </c>
      <c r="AW44" s="2160">
        <f t="shared" si="87"/>
        <v>0</v>
      </c>
      <c r="AX44" s="2519">
        <v>0</v>
      </c>
      <c r="AY44" s="2519">
        <v>0</v>
      </c>
      <c r="AZ44" s="2695">
        <f>AX44-AY44</f>
        <v>0</v>
      </c>
      <c r="BA44" s="3305">
        <v>0</v>
      </c>
      <c r="BB44" s="3094">
        <v>0</v>
      </c>
      <c r="BC44" s="3094">
        <v>0</v>
      </c>
      <c r="BD44" s="3094"/>
      <c r="BE44" s="3095">
        <f t="shared" ref="BE44:BE49" si="91">+BA44+BB44+BC44+BD44+AZ44</f>
        <v>0</v>
      </c>
      <c r="BF44" s="2507"/>
      <c r="BG44" s="2159">
        <v>0</v>
      </c>
      <c r="BH44" s="2169">
        <v>0</v>
      </c>
      <c r="BI44" s="2160">
        <f t="shared" si="89"/>
        <v>0</v>
      </c>
      <c r="BJ44" s="2048">
        <v>0</v>
      </c>
      <c r="BK44" s="1851">
        <v>0</v>
      </c>
      <c r="BL44" s="1884">
        <f t="shared" si="68"/>
        <v>0</v>
      </c>
      <c r="BM44" s="1850">
        <f>AD44+AO44</f>
        <v>0</v>
      </c>
      <c r="BN44" s="2101">
        <f>+AP44+AE44</f>
        <v>0</v>
      </c>
      <c r="BO44" s="1893">
        <v>0</v>
      </c>
      <c r="BP44" s="1893">
        <v>0</v>
      </c>
      <c r="BQ44" s="2870">
        <f t="shared" si="79"/>
        <v>0</v>
      </c>
      <c r="BR44" s="3051">
        <f>+AU44+AI44</f>
        <v>0</v>
      </c>
      <c r="BS44" s="1848">
        <f t="shared" si="90"/>
        <v>0</v>
      </c>
      <c r="BT44" s="2456">
        <f t="shared" si="81"/>
        <v>0</v>
      </c>
      <c r="BU44" s="3155"/>
      <c r="BV44" s="3066"/>
      <c r="BW44" s="3066"/>
      <c r="BX44" s="3066"/>
      <c r="BY44" s="3155"/>
      <c r="BZ44" s="3155"/>
      <c r="CA44" s="3155"/>
      <c r="CB44" s="3155"/>
      <c r="CC44" s="3155"/>
      <c r="CD44" s="3155"/>
      <c r="CE44" s="3155"/>
      <c r="CF44" s="3155"/>
      <c r="CG44" s="3155"/>
      <c r="CH44" s="1163"/>
      <c r="CI44" s="1144"/>
      <c r="CJ44" s="1144"/>
      <c r="CK44" s="1144"/>
      <c r="CL44" s="1144"/>
      <c r="CM44" s="1144"/>
      <c r="CN44" s="1144"/>
      <c r="CO44" s="1144"/>
      <c r="CP44" s="1144"/>
      <c r="CQ44" s="1144"/>
      <c r="CR44" s="1144"/>
      <c r="CS44" s="1144"/>
      <c r="CT44" s="1144"/>
      <c r="CU44" s="1144"/>
      <c r="CV44" s="1144"/>
      <c r="CW44" s="2858"/>
      <c r="CX44" s="2858"/>
      <c r="CY44" s="2858"/>
      <c r="CZ44" s="2858"/>
      <c r="DA44" s="2858"/>
      <c r="DB44" s="2858"/>
      <c r="DC44" s="2858"/>
      <c r="DD44" s="2858"/>
      <c r="DE44" s="2858"/>
      <c r="DF44" s="2858"/>
      <c r="DG44" s="2858"/>
      <c r="DH44" s="2858"/>
      <c r="DI44" s="2858"/>
      <c r="DJ44" s="2858"/>
      <c r="DK44" s="2858"/>
      <c r="DL44" s="2858"/>
      <c r="DM44" s="2858"/>
      <c r="DN44" s="2858"/>
      <c r="DO44" s="2858"/>
      <c r="DP44" s="2858"/>
      <c r="DQ44" s="2858"/>
      <c r="DR44" s="2858"/>
      <c r="DS44" s="2858"/>
      <c r="DT44" s="2858"/>
      <c r="DU44" s="2858"/>
      <c r="DV44" s="2858"/>
      <c r="DW44" s="2858"/>
      <c r="DX44" s="2858"/>
      <c r="DY44" s="2858"/>
      <c r="DZ44" s="2858"/>
      <c r="EA44" s="2858"/>
      <c r="EB44" s="2858"/>
      <c r="EC44" s="2858"/>
      <c r="ED44" s="2858"/>
      <c r="EE44" s="2858"/>
      <c r="EF44" s="2858"/>
      <c r="EG44" s="2858"/>
      <c r="EH44" s="2858"/>
      <c r="EI44" s="2858"/>
      <c r="EJ44" s="2858"/>
      <c r="EK44" s="2858"/>
      <c r="EL44" s="2858"/>
      <c r="EM44" s="2858"/>
      <c r="EN44" s="2858"/>
      <c r="EO44" s="2858"/>
      <c r="EP44" s="2858"/>
      <c r="EQ44" s="2858"/>
      <c r="ER44" s="2858"/>
      <c r="ES44" s="2858"/>
      <c r="ET44" s="2858"/>
      <c r="EU44" s="2858"/>
      <c r="EV44" s="2858"/>
      <c r="EW44" s="2858"/>
      <c r="EX44" s="2858"/>
      <c r="EY44" s="2858"/>
      <c r="EZ44" s="2858"/>
      <c r="FA44" s="2858"/>
      <c r="FB44" s="2858"/>
      <c r="FC44" s="2858"/>
      <c r="FD44" s="2858"/>
      <c r="FE44" s="2858"/>
      <c r="FF44" s="2858"/>
      <c r="FG44" s="2858"/>
      <c r="FH44" s="2858"/>
      <c r="FI44" s="2858"/>
      <c r="FJ44" s="2858"/>
      <c r="FK44" s="2858"/>
      <c r="FL44" s="2858"/>
      <c r="FM44" s="2858"/>
      <c r="FN44" s="2858"/>
      <c r="FO44" s="2858"/>
      <c r="FP44" s="2858"/>
      <c r="FQ44" s="2858"/>
      <c r="FR44" s="2858"/>
      <c r="FS44" s="2858"/>
      <c r="FT44" s="2858"/>
      <c r="FU44" s="2858"/>
      <c r="FV44" s="2858"/>
      <c r="FW44" s="2858"/>
      <c r="FX44" s="2858"/>
      <c r="FY44" s="2858"/>
      <c r="FZ44" s="2858"/>
      <c r="GA44" s="2858"/>
      <c r="GB44" s="2858"/>
      <c r="GC44" s="2858"/>
      <c r="GD44" s="2858"/>
      <c r="GE44" s="2858"/>
      <c r="GF44" s="2858"/>
      <c r="GG44" s="2858"/>
      <c r="GH44" s="2858"/>
      <c r="GI44" s="2858"/>
      <c r="GJ44" s="2858"/>
      <c r="GK44" s="2858"/>
      <c r="GL44" s="2858"/>
      <c r="GM44" s="2858"/>
      <c r="GN44" s="2858"/>
      <c r="GO44" s="2858"/>
      <c r="GP44" s="2858"/>
      <c r="GQ44" s="2858"/>
      <c r="GR44" s="2858"/>
      <c r="GS44" s="2858"/>
      <c r="GT44" s="2858"/>
      <c r="GU44" s="2858"/>
      <c r="GV44" s="2858"/>
      <c r="GW44" s="2858"/>
      <c r="GX44" s="2858"/>
      <c r="GY44" s="2858"/>
      <c r="GZ44" s="2858"/>
      <c r="HA44" s="2858"/>
      <c r="HB44" s="2858"/>
      <c r="HC44" s="2858"/>
      <c r="HD44" s="2858"/>
      <c r="HE44" s="2858"/>
      <c r="HF44" s="2858"/>
      <c r="HG44" s="2858"/>
      <c r="HH44" s="2858"/>
      <c r="HI44" s="2858"/>
      <c r="HJ44" s="2858"/>
      <c r="HK44" s="2858"/>
      <c r="HL44" s="2858"/>
      <c r="HM44" s="2858"/>
      <c r="HN44" s="2858"/>
      <c r="HO44" s="2858"/>
      <c r="HP44" s="2858"/>
      <c r="HQ44" s="2858"/>
      <c r="HR44" s="2858"/>
      <c r="HS44" s="2858"/>
      <c r="HT44" s="2858"/>
      <c r="HU44" s="2858"/>
      <c r="HV44" s="2858"/>
      <c r="HW44" s="2858"/>
      <c r="HX44" s="2858"/>
      <c r="HY44" s="2858"/>
      <c r="HZ44" s="2858"/>
      <c r="IA44" s="2858"/>
      <c r="IB44" s="2858"/>
      <c r="IC44" s="2858"/>
      <c r="ID44" s="2858"/>
      <c r="IE44" s="2858"/>
      <c r="IF44" s="2858"/>
      <c r="IG44" s="2858"/>
      <c r="IH44" s="2858"/>
      <c r="II44" s="2858"/>
      <c r="IJ44" s="2858"/>
      <c r="IK44" s="2858"/>
      <c r="IL44" s="2858"/>
      <c r="IM44" s="2858"/>
      <c r="IN44" s="2858"/>
      <c r="IO44" s="2858"/>
      <c r="IP44" s="2858"/>
      <c r="IQ44" s="2858"/>
      <c r="IR44" s="2858"/>
      <c r="IS44" s="2858"/>
      <c r="IT44" s="2858"/>
      <c r="IU44" s="2858"/>
      <c r="IV44" s="2858"/>
      <c r="IW44" s="2858"/>
      <c r="IX44" s="2858"/>
      <c r="IY44" s="2858"/>
      <c r="IZ44" s="2858"/>
      <c r="JA44" s="2858"/>
      <c r="JB44" s="2858"/>
      <c r="JC44" s="2858"/>
      <c r="JD44" s="2858"/>
      <c r="JE44" s="2858"/>
      <c r="JF44" s="2858"/>
      <c r="JG44" s="2858"/>
      <c r="JH44" s="2858"/>
      <c r="JI44" s="2858"/>
      <c r="JJ44" s="2858"/>
      <c r="JK44" s="2858"/>
      <c r="JL44" s="2858"/>
      <c r="JM44" s="2858"/>
      <c r="JN44" s="2858"/>
      <c r="JO44" s="2858"/>
      <c r="JP44" s="2858"/>
      <c r="JQ44" s="2858"/>
      <c r="JR44" s="2858"/>
      <c r="JS44" s="2858"/>
      <c r="JT44" s="2858"/>
      <c r="JU44" s="2858"/>
      <c r="JV44" s="2858"/>
      <c r="JW44" s="2858"/>
      <c r="JX44" s="2858"/>
      <c r="JY44" s="2858"/>
      <c r="JZ44" s="2858"/>
      <c r="KA44" s="2858"/>
      <c r="KB44" s="2858"/>
      <c r="KC44" s="2858"/>
      <c r="KD44" s="2858"/>
      <c r="KE44" s="2858"/>
      <c r="KF44" s="2858"/>
      <c r="KG44" s="2858"/>
      <c r="KH44" s="2858"/>
      <c r="KI44" s="2858"/>
      <c r="KJ44" s="2858"/>
      <c r="KK44" s="2858"/>
      <c r="KL44" s="2858"/>
      <c r="KM44" s="2858"/>
      <c r="KN44" s="2858"/>
      <c r="KO44" s="2858"/>
      <c r="KP44" s="2858"/>
      <c r="KQ44" s="2858"/>
      <c r="KR44" s="2858"/>
      <c r="KS44" s="2858"/>
      <c r="KT44" s="2858"/>
      <c r="KU44" s="2858"/>
      <c r="KV44" s="2858"/>
      <c r="KW44" s="2858"/>
      <c r="KX44" s="2858"/>
      <c r="KY44" s="2858"/>
      <c r="KZ44" s="2858"/>
      <c r="LA44" s="2858"/>
      <c r="LB44" s="2858"/>
      <c r="LC44" s="2858"/>
      <c r="LD44" s="2858"/>
      <c r="LE44" s="2858"/>
      <c r="LF44" s="2858"/>
      <c r="LG44" s="2858"/>
      <c r="LH44" s="2858"/>
      <c r="LI44" s="2858"/>
      <c r="LJ44" s="2858"/>
      <c r="LK44" s="2858"/>
      <c r="LL44" s="2858"/>
      <c r="LM44" s="2858"/>
      <c r="LN44" s="2858"/>
      <c r="LO44" s="2858"/>
      <c r="LP44" s="2858"/>
      <c r="LQ44" s="2858"/>
      <c r="LR44" s="2858"/>
      <c r="LS44" s="2858"/>
      <c r="LT44" s="2858"/>
      <c r="LU44" s="2858"/>
      <c r="LV44" s="2858"/>
      <c r="LW44" s="2858"/>
      <c r="LX44" s="2858"/>
      <c r="LY44" s="2858"/>
      <c r="LZ44" s="2858"/>
      <c r="MA44" s="2858"/>
      <c r="MB44" s="2858"/>
      <c r="MC44" s="2858"/>
      <c r="MD44" s="2858"/>
      <c r="ME44" s="2858"/>
      <c r="MF44" s="2858"/>
      <c r="MG44" s="2858"/>
      <c r="MH44" s="2858"/>
      <c r="MI44" s="2858"/>
      <c r="MJ44" s="2858"/>
      <c r="MK44" s="2858"/>
      <c r="ML44" s="2858"/>
      <c r="MM44" s="2858"/>
      <c r="MN44" s="2858"/>
      <c r="MO44" s="2858"/>
      <c r="MP44" s="2858"/>
      <c r="MQ44" s="2858"/>
      <c r="MR44" s="2858"/>
      <c r="MS44" s="2858"/>
      <c r="MT44" s="2858"/>
      <c r="MU44" s="2858"/>
      <c r="MV44" s="2858"/>
      <c r="MW44" s="2858"/>
      <c r="MX44" s="2858"/>
      <c r="MY44" s="2858"/>
      <c r="MZ44" s="2858"/>
      <c r="NA44" s="2858"/>
      <c r="NB44" s="2858"/>
      <c r="NC44" s="2858"/>
      <c r="ND44" s="2858"/>
      <c r="NE44" s="2858"/>
      <c r="NF44" s="2858"/>
      <c r="NG44" s="2858"/>
      <c r="NH44" s="2858"/>
      <c r="NI44" s="2858"/>
      <c r="NJ44" s="2858"/>
      <c r="NK44" s="2858"/>
      <c r="NL44" s="2858"/>
      <c r="NM44" s="2858"/>
      <c r="NN44" s="2858"/>
      <c r="NO44" s="2858"/>
      <c r="NP44" s="2858"/>
      <c r="NQ44" s="2858"/>
      <c r="NR44" s="2858"/>
      <c r="NS44" s="2858"/>
      <c r="NT44" s="2858"/>
      <c r="NU44" s="2858"/>
      <c r="NV44" s="2858"/>
      <c r="NW44" s="2858"/>
      <c r="NX44" s="2858"/>
      <c r="NY44" s="2858"/>
      <c r="NZ44" s="2858"/>
      <c r="OA44" s="2858"/>
      <c r="OB44" s="2858"/>
      <c r="OC44" s="2858"/>
      <c r="OD44" s="2858"/>
      <c r="OE44" s="2858"/>
      <c r="OF44" s="2858"/>
      <c r="OG44" s="2858"/>
      <c r="OH44" s="2858"/>
      <c r="OI44" s="2858"/>
      <c r="OJ44" s="2858"/>
      <c r="OK44" s="2858"/>
      <c r="OL44" s="2858"/>
      <c r="OM44" s="2858"/>
      <c r="ON44" s="2858"/>
      <c r="OO44" s="2858"/>
      <c r="OP44" s="2858"/>
      <c r="OQ44" s="2858"/>
      <c r="OR44" s="2858"/>
      <c r="OS44" s="2858"/>
      <c r="OT44" s="2858"/>
      <c r="OU44" s="2858"/>
      <c r="OV44" s="2858"/>
      <c r="OW44" s="2858"/>
      <c r="OX44" s="2858"/>
      <c r="OY44" s="2858"/>
      <c r="OZ44" s="2858"/>
      <c r="PA44" s="2858"/>
      <c r="PB44" s="2858"/>
      <c r="PC44" s="2858"/>
      <c r="PD44" s="2858"/>
      <c r="PE44" s="2858"/>
      <c r="PF44" s="2858"/>
      <c r="PG44" s="2858"/>
      <c r="PH44" s="2858"/>
      <c r="PI44" s="2858"/>
      <c r="PJ44" s="2858"/>
      <c r="PK44" s="2858"/>
      <c r="PL44" s="2858"/>
      <c r="PM44" s="2858"/>
      <c r="PN44" s="2858"/>
      <c r="PO44" s="2858"/>
      <c r="PP44" s="2858"/>
      <c r="PQ44" s="2858"/>
      <c r="PR44" s="2858"/>
      <c r="PS44" s="2858"/>
      <c r="PT44" s="2858"/>
      <c r="PU44" s="2858"/>
      <c r="PV44" s="2858"/>
      <c r="PW44" s="2858"/>
      <c r="PX44" s="2858"/>
      <c r="PY44" s="2858"/>
      <c r="PZ44" s="2858"/>
      <c r="QA44" s="2858"/>
      <c r="QB44" s="2858"/>
      <c r="QC44" s="2858"/>
      <c r="QD44" s="2858"/>
      <c r="QE44" s="2858"/>
      <c r="QF44" s="2858"/>
      <c r="QG44" s="2858"/>
      <c r="QH44" s="2858"/>
      <c r="QI44" s="2858"/>
      <c r="QJ44" s="2858"/>
      <c r="QK44" s="2858"/>
      <c r="QL44" s="2858"/>
      <c r="QM44" s="2858"/>
      <c r="QN44" s="2858"/>
      <c r="QO44" s="2858"/>
      <c r="QP44" s="2858"/>
      <c r="QQ44" s="2858"/>
      <c r="QR44" s="2858"/>
      <c r="QS44" s="2858"/>
      <c r="QT44" s="2858"/>
      <c r="QU44" s="2858"/>
      <c r="QV44" s="2858"/>
      <c r="QW44" s="2858"/>
      <c r="QX44" s="2858"/>
      <c r="QY44" s="2858"/>
      <c r="QZ44" s="2858"/>
      <c r="RA44" s="2858"/>
      <c r="RB44" s="2858"/>
      <c r="RC44" s="2858"/>
      <c r="RD44" s="2858"/>
      <c r="RE44" s="2858"/>
      <c r="RF44" s="2858"/>
      <c r="RG44" s="2858"/>
      <c r="RH44" s="2858"/>
      <c r="RI44" s="2858"/>
      <c r="RJ44" s="2858"/>
      <c r="RK44" s="2858"/>
      <c r="RL44" s="2858"/>
      <c r="RM44" s="2858"/>
      <c r="RN44" s="2858"/>
      <c r="RO44" s="2858"/>
      <c r="RP44" s="2858"/>
      <c r="RQ44" s="2858"/>
      <c r="RR44" s="2858"/>
      <c r="RS44" s="2858"/>
      <c r="RT44" s="2858"/>
      <c r="RU44" s="2858"/>
      <c r="RV44" s="2858"/>
      <c r="RW44" s="2858"/>
      <c r="RX44" s="2858"/>
      <c r="RY44" s="2858"/>
      <c r="RZ44" s="2858"/>
      <c r="SA44" s="2858"/>
      <c r="SB44" s="2858"/>
      <c r="SC44" s="2858"/>
      <c r="SD44" s="2858"/>
      <c r="SE44" s="2858"/>
      <c r="SF44" s="2858"/>
      <c r="SG44" s="2858"/>
      <c r="SH44" s="2858"/>
      <c r="SI44" s="2858"/>
      <c r="SJ44" s="2858"/>
      <c r="SK44" s="2858"/>
      <c r="SL44" s="2858"/>
      <c r="SM44" s="2858"/>
      <c r="SN44" s="2858"/>
      <c r="SO44" s="2858"/>
      <c r="SP44" s="2858"/>
      <c r="SQ44" s="2858"/>
      <c r="SR44" s="2858"/>
      <c r="SS44" s="2858"/>
      <c r="ST44" s="2858"/>
      <c r="SU44" s="2858"/>
      <c r="SV44" s="2858"/>
      <c r="SW44" s="2858"/>
      <c r="SX44" s="2858"/>
      <c r="SY44" s="2858"/>
      <c r="SZ44" s="2858"/>
      <c r="TA44" s="2858"/>
      <c r="TB44" s="2858"/>
      <c r="TC44" s="2858"/>
      <c r="TD44" s="2858"/>
      <c r="TE44" s="2858"/>
      <c r="TF44" s="2858"/>
      <c r="TG44" s="2858"/>
      <c r="TH44" s="2858"/>
      <c r="TI44" s="2858"/>
      <c r="TJ44" s="2858"/>
      <c r="TK44" s="2858"/>
      <c r="TL44" s="2858"/>
      <c r="TM44" s="2858"/>
      <c r="TN44" s="2858"/>
      <c r="TO44" s="2858"/>
      <c r="TP44" s="2858"/>
      <c r="TQ44" s="2858"/>
      <c r="TR44" s="2858"/>
      <c r="TS44" s="2858"/>
      <c r="TT44" s="2858"/>
      <c r="TU44" s="3937"/>
      <c r="TV44" s="3937"/>
      <c r="TW44" s="3937"/>
      <c r="TX44" s="3937"/>
      <c r="TY44" s="3937"/>
      <c r="TZ44" s="3937"/>
      <c r="UA44" s="3937"/>
      <c r="UB44" s="3937"/>
      <c r="UC44" s="3937"/>
      <c r="UD44" s="3937"/>
      <c r="UE44" s="3937"/>
      <c r="UF44" s="3937"/>
      <c r="UG44" s="3937"/>
      <c r="UH44" s="3937"/>
      <c r="UI44" s="3937"/>
      <c r="UJ44" s="3937"/>
      <c r="UK44" s="3937"/>
      <c r="UL44" s="3937"/>
      <c r="UM44" s="3937"/>
      <c r="UN44" s="3937"/>
      <c r="UO44" s="3937"/>
      <c r="UP44" s="2858"/>
      <c r="UQ44" s="2858"/>
      <c r="UR44" s="2858"/>
      <c r="US44" s="2858"/>
      <c r="UT44" s="2858"/>
      <c r="UU44" s="2858"/>
      <c r="UV44" s="2858"/>
      <c r="UW44" s="2858"/>
      <c r="UX44" s="2858"/>
      <c r="UY44" s="2858"/>
      <c r="UZ44" s="2858"/>
      <c r="VA44" s="2858"/>
      <c r="VB44" s="2858"/>
      <c r="VC44" s="2858"/>
      <c r="VD44" s="2858"/>
      <c r="VE44" s="2858"/>
      <c r="VF44" s="2858"/>
      <c r="VG44" s="2858"/>
      <c r="VH44" s="2858"/>
      <c r="VI44" s="2858"/>
      <c r="VJ44" s="2858"/>
      <c r="VK44" s="2858"/>
      <c r="VL44" s="2858"/>
      <c r="VM44" s="2858"/>
      <c r="VN44" s="2858"/>
      <c r="VO44" s="2858"/>
      <c r="VP44" s="2858"/>
      <c r="VQ44" s="2858"/>
      <c r="VR44" s="2858"/>
      <c r="VS44" s="2858"/>
      <c r="VT44" s="2858"/>
      <c r="VU44" s="2858"/>
      <c r="VV44" s="2858"/>
      <c r="VW44" s="2858"/>
      <c r="VX44" s="2858"/>
      <c r="VY44" s="2858"/>
      <c r="VZ44" s="2858"/>
      <c r="WA44" s="2858"/>
      <c r="WB44" s="2858"/>
      <c r="WC44" s="2858"/>
      <c r="WD44" s="2858"/>
      <c r="WE44" s="2858"/>
      <c r="WF44" s="2858"/>
      <c r="WG44" s="2858"/>
      <c r="WH44" s="2858"/>
      <c r="WI44" s="2858"/>
      <c r="WJ44" s="2858"/>
      <c r="WK44" s="2858"/>
      <c r="WL44" s="2858"/>
      <c r="WM44" s="2858"/>
      <c r="WN44" s="2858"/>
      <c r="WO44" s="2858"/>
      <c r="WP44" s="2858"/>
      <c r="WQ44" s="2858"/>
      <c r="WR44" s="2858"/>
      <c r="WS44" s="2858"/>
      <c r="WT44" s="2858"/>
      <c r="WU44" s="2858"/>
      <c r="WV44" s="2858"/>
      <c r="WW44" s="2858"/>
      <c r="WX44" s="2858"/>
      <c r="WY44" s="2858"/>
      <c r="WZ44" s="2858"/>
      <c r="XA44" s="2858"/>
      <c r="XB44" s="2858"/>
      <c r="XC44" s="2858"/>
      <c r="XD44" s="2858"/>
      <c r="XE44" s="2858"/>
      <c r="XF44" s="2858"/>
      <c r="XG44" s="2858"/>
      <c r="XH44" s="2858"/>
      <c r="XI44" s="2858"/>
      <c r="XJ44" s="2858"/>
      <c r="XK44" s="2858"/>
      <c r="XL44" s="2858"/>
      <c r="XM44" s="2858"/>
      <c r="XN44" s="2858"/>
      <c r="XO44" s="2858"/>
      <c r="XP44" s="2858"/>
      <c r="XQ44" s="2858"/>
      <c r="XR44" s="2858"/>
      <c r="XS44" s="2858"/>
      <c r="XT44" s="2858"/>
      <c r="XU44" s="2858"/>
      <c r="XV44" s="2858"/>
      <c r="XW44" s="2858"/>
      <c r="XX44" s="2858"/>
      <c r="XY44" s="2858"/>
      <c r="XZ44" s="2858"/>
      <c r="YA44" s="2858"/>
      <c r="YB44" s="2858"/>
      <c r="YC44" s="2858"/>
      <c r="YD44" s="2858"/>
      <c r="YE44" s="2858"/>
      <c r="YF44" s="2858"/>
      <c r="YG44" s="2858"/>
      <c r="YH44" s="2858"/>
      <c r="YI44" s="2858"/>
      <c r="YJ44" s="2858"/>
      <c r="YK44" s="2858"/>
      <c r="YL44" s="2858"/>
      <c r="YM44" s="2858"/>
      <c r="YN44" s="2858"/>
      <c r="YO44" s="2858"/>
      <c r="YP44" s="2858"/>
      <c r="YQ44" s="2858"/>
      <c r="YR44" s="2858"/>
      <c r="YS44" s="2858"/>
      <c r="YT44" s="2858"/>
      <c r="YU44" s="2858"/>
      <c r="YV44" s="2858"/>
      <c r="YW44" s="2858"/>
      <c r="YX44" s="2858"/>
      <c r="YY44" s="2858"/>
      <c r="YZ44" s="2858"/>
      <c r="ZA44" s="2858"/>
      <c r="ZB44" s="2858"/>
      <c r="ZC44" s="2858"/>
      <c r="ZD44" s="2858"/>
      <c r="ZE44" s="2858"/>
      <c r="ZF44" s="2858"/>
      <c r="ZG44" s="2858"/>
      <c r="ZH44" s="2858"/>
      <c r="ZI44" s="2858"/>
      <c r="ZJ44" s="2858"/>
      <c r="ZK44" s="2858"/>
      <c r="ZL44" s="2858"/>
      <c r="ZM44" s="2858"/>
      <c r="ZN44" s="2858"/>
      <c r="ZO44" s="2858"/>
      <c r="ZP44" s="2858"/>
      <c r="ZQ44" s="2858"/>
      <c r="ZR44" s="2858"/>
      <c r="ZS44" s="2858"/>
      <c r="ZT44" s="2858"/>
      <c r="ZU44" s="2858"/>
      <c r="ZV44" s="2858"/>
      <c r="ZW44" s="2858"/>
      <c r="ZX44" s="2858"/>
      <c r="ZY44" s="2858"/>
      <c r="ZZ44" s="2858"/>
      <c r="AAA44" s="2858"/>
      <c r="AAB44" s="2858"/>
      <c r="AAC44" s="2858"/>
      <c r="AAD44" s="2858"/>
      <c r="AAE44" s="2858"/>
      <c r="AAF44" s="2858"/>
      <c r="AAG44" s="2858"/>
      <c r="AAH44" s="2858"/>
      <c r="AAI44" s="2858"/>
      <c r="AAJ44" s="2858"/>
      <c r="AAK44" s="2858"/>
      <c r="AAL44" s="2858"/>
      <c r="AAM44" s="2858"/>
      <c r="AAN44" s="2858"/>
      <c r="AAO44" s="2858"/>
      <c r="AAP44" s="2858"/>
      <c r="AAQ44" s="2858"/>
      <c r="AAR44" s="2858"/>
      <c r="AAS44" s="2858"/>
      <c r="AAT44" s="2858"/>
      <c r="AAU44" s="2858"/>
      <c r="AAV44" s="2858"/>
      <c r="AAW44" s="2858"/>
      <c r="AAX44" s="2858"/>
      <c r="AAY44" s="2858"/>
      <c r="AAZ44" s="2858"/>
      <c r="ABA44" s="2858"/>
      <c r="ABB44" s="2858"/>
      <c r="ABC44" s="2858"/>
      <c r="ABD44" s="2858"/>
      <c r="ABE44" s="2858"/>
      <c r="ABF44" s="2858"/>
      <c r="ABG44" s="2858"/>
      <c r="ABH44" s="2858"/>
      <c r="ABI44" s="2858"/>
      <c r="ABJ44" s="2858"/>
      <c r="ABK44" s="2858"/>
      <c r="ABL44" s="2858"/>
      <c r="ABM44" s="2858"/>
      <c r="ABN44" s="2858"/>
      <c r="ABO44" s="2858"/>
      <c r="ABP44" s="2858"/>
      <c r="ABQ44" s="2858"/>
      <c r="ABR44" s="2858"/>
      <c r="ABS44" s="2858"/>
      <c r="ABT44" s="2858"/>
      <c r="ABU44" s="2858"/>
      <c r="ABV44" s="2858"/>
      <c r="ABW44" s="2858"/>
      <c r="ABX44" s="2858"/>
      <c r="ABY44" s="2858"/>
      <c r="ABZ44" s="2858"/>
      <c r="ACA44" s="2858"/>
      <c r="ACB44" s="2858"/>
      <c r="ACC44" s="2858"/>
      <c r="ACD44" s="2858"/>
      <c r="ACE44" s="2858"/>
      <c r="ACF44" s="2858"/>
      <c r="ACG44" s="2858"/>
      <c r="ACH44" s="2858"/>
      <c r="ACI44" s="2858"/>
      <c r="ACJ44" s="2858"/>
      <c r="ACK44" s="2858"/>
      <c r="ACL44" s="2858"/>
      <c r="ACM44" s="2858"/>
      <c r="ACN44" s="2858"/>
      <c r="ACO44" s="2858"/>
      <c r="ACP44" s="2858"/>
      <c r="ACQ44" s="2858"/>
      <c r="ACR44" s="2858"/>
      <c r="ACS44" s="2858"/>
      <c r="ACT44" s="2858"/>
      <c r="ACU44" s="2858"/>
      <c r="ACV44" s="2858"/>
      <c r="ACW44" s="2858"/>
      <c r="ACX44" s="2858"/>
      <c r="ACY44" s="2858"/>
      <c r="ACZ44" s="2858"/>
      <c r="ADA44" s="2858"/>
      <c r="ADB44" s="2858"/>
      <c r="ADC44" s="2858"/>
      <c r="ADD44" s="2858"/>
      <c r="ADE44" s="2858"/>
      <c r="ADF44" s="2858"/>
      <c r="ADG44" s="2858"/>
      <c r="ADH44" s="2858"/>
      <c r="ADI44" s="2858"/>
      <c r="ADJ44" s="2858"/>
      <c r="ADK44" s="2858"/>
      <c r="ADL44" s="2858"/>
      <c r="ADM44" s="2858"/>
      <c r="ADN44" s="2858"/>
      <c r="ADO44" s="2858"/>
      <c r="ADP44" s="2858"/>
      <c r="ADQ44" s="2858"/>
      <c r="ADR44" s="2858"/>
      <c r="ADS44" s="2858"/>
      <c r="ADT44" s="2858"/>
      <c r="ADU44" s="2858"/>
      <c r="ADV44" s="2858"/>
      <c r="ADW44" s="2858"/>
      <c r="ADX44" s="2858"/>
      <c r="ADY44" s="2858"/>
      <c r="ADZ44" s="2858"/>
      <c r="AEA44" s="2858"/>
      <c r="AEB44" s="2858"/>
      <c r="AEC44" s="2858"/>
      <c r="AED44" s="2858"/>
      <c r="AEE44" s="2858"/>
      <c r="AEF44" s="2858"/>
      <c r="AEG44" s="2858"/>
      <c r="AEH44" s="2858"/>
      <c r="AEI44" s="2858"/>
      <c r="AEJ44" s="2858"/>
      <c r="AEK44" s="2858"/>
      <c r="AEL44" s="2858"/>
      <c r="AEM44" s="2858"/>
      <c r="AEN44" s="2858"/>
      <c r="AEO44" s="2858"/>
      <c r="AEP44" s="2858"/>
      <c r="AEQ44" s="2858"/>
      <c r="AER44" s="2858"/>
      <c r="AES44" s="2858"/>
      <c r="AET44" s="2858"/>
      <c r="AEU44" s="2858"/>
      <c r="AEV44" s="2858"/>
      <c r="AEW44" s="2858"/>
      <c r="AEX44" s="2858"/>
      <c r="AEY44" s="2858"/>
      <c r="AEZ44" s="2858"/>
      <c r="AFA44" s="2858"/>
      <c r="AFB44" s="2858"/>
      <c r="AFC44" s="2858"/>
      <c r="AFD44" s="2858"/>
      <c r="AFE44" s="2858"/>
      <c r="AFF44" s="2858"/>
      <c r="AFG44" s="2858"/>
      <c r="AFH44" s="2858"/>
      <c r="AFI44" s="2858"/>
      <c r="AFJ44" s="2858"/>
      <c r="AFK44" s="2858"/>
      <c r="AFL44" s="2858"/>
      <c r="AFM44" s="2858"/>
      <c r="AFN44" s="2858"/>
      <c r="AFO44" s="2858"/>
      <c r="AFP44" s="2858"/>
      <c r="AFQ44" s="2858"/>
      <c r="AFR44" s="2858"/>
      <c r="AFS44" s="2858"/>
      <c r="AFT44" s="2858"/>
      <c r="AFU44" s="2858"/>
      <c r="AFV44" s="2858"/>
      <c r="AFW44" s="2858"/>
      <c r="AFX44" s="2858"/>
      <c r="AFY44" s="2858"/>
      <c r="AFZ44" s="2858"/>
      <c r="AGA44" s="2858"/>
      <c r="AGB44" s="2858"/>
      <c r="AGC44" s="2858"/>
      <c r="AGD44" s="2858"/>
      <c r="AGE44" s="2858"/>
      <c r="AGF44" s="2858"/>
      <c r="AGG44" s="2858"/>
      <c r="AGH44" s="2858"/>
      <c r="AGI44" s="2858"/>
      <c r="AGJ44" s="2858"/>
      <c r="AGK44" s="2858"/>
      <c r="AGL44" s="2858"/>
      <c r="AGM44" s="2858"/>
      <c r="AGN44" s="2858"/>
      <c r="AGO44" s="2858"/>
      <c r="AGP44" s="2858"/>
      <c r="AGQ44" s="2858"/>
      <c r="AGR44" s="2858"/>
      <c r="AGS44" s="2858"/>
      <c r="AGT44" s="2858"/>
      <c r="AGU44" s="2858"/>
      <c r="AGV44" s="2858"/>
      <c r="AGW44" s="2858"/>
      <c r="AGX44" s="2858"/>
      <c r="AGY44" s="2858"/>
      <c r="AGZ44" s="2858"/>
      <c r="AHA44" s="2858"/>
      <c r="AHB44" s="2858"/>
      <c r="AHC44" s="2858"/>
      <c r="AHD44" s="2858"/>
      <c r="AHE44" s="2858"/>
      <c r="AHF44" s="2858"/>
      <c r="AHG44" s="2858"/>
      <c r="AHH44" s="2858"/>
      <c r="AHI44" s="2858"/>
      <c r="AHJ44" s="2858"/>
      <c r="AHK44" s="2858"/>
      <c r="AHL44" s="2858"/>
      <c r="AHM44" s="2858"/>
      <c r="AHN44" s="2858"/>
      <c r="AHO44" s="2858"/>
      <c r="AHP44" s="2858"/>
      <c r="AHQ44" s="2858"/>
      <c r="AHR44" s="2858"/>
      <c r="AHS44" s="2858"/>
      <c r="AHT44" s="2858"/>
      <c r="AHU44" s="2858"/>
      <c r="AHV44" s="2858"/>
      <c r="AHW44" s="2858"/>
      <c r="AHX44" s="2858"/>
      <c r="AHY44" s="2858"/>
      <c r="AHZ44" s="2858"/>
      <c r="AIA44" s="2858"/>
      <c r="AIB44" s="2858"/>
      <c r="AIC44" s="2858"/>
      <c r="AID44" s="2858"/>
      <c r="AIE44" s="2858"/>
      <c r="AIF44" s="2858"/>
      <c r="AIG44" s="2858"/>
      <c r="AIH44" s="2858"/>
      <c r="AII44" s="2858"/>
      <c r="AIJ44" s="2858"/>
      <c r="AIK44" s="2858"/>
      <c r="AIL44" s="2858"/>
      <c r="AIM44" s="2858"/>
      <c r="AIN44" s="2858"/>
      <c r="AIO44" s="2858"/>
      <c r="AIP44" s="2858"/>
      <c r="AIQ44" s="2858"/>
      <c r="AIR44" s="2858"/>
      <c r="AIS44" s="2858"/>
      <c r="AIT44" s="2858"/>
      <c r="AIU44" s="2858"/>
      <c r="AIV44" s="2858"/>
      <c r="AIW44" s="2858"/>
      <c r="AIX44" s="2858"/>
      <c r="AIY44" s="2858"/>
      <c r="AIZ44" s="2858"/>
      <c r="AJA44" s="2858"/>
      <c r="AJB44" s="2858"/>
      <c r="AJC44" s="2858"/>
      <c r="AJD44" s="2858"/>
      <c r="AJE44" s="2858"/>
      <c r="AJF44" s="2858"/>
      <c r="AJG44" s="2858"/>
      <c r="AJH44" s="2858"/>
      <c r="AJI44" s="2858"/>
      <c r="AJJ44" s="2858"/>
      <c r="AJK44" s="2858"/>
      <c r="AJL44" s="2858"/>
      <c r="AJM44" s="2858"/>
      <c r="AJN44" s="2858"/>
      <c r="AJO44" s="2858"/>
      <c r="AJP44" s="2858"/>
      <c r="AJQ44" s="2858"/>
      <c r="AJR44" s="2858"/>
      <c r="AJS44" s="2858"/>
      <c r="AJT44" s="2858"/>
      <c r="AJU44" s="2858"/>
      <c r="AJV44" s="2858"/>
      <c r="AJW44" s="2858"/>
      <c r="AJX44" s="2858"/>
      <c r="AJY44" s="2858"/>
      <c r="AJZ44" s="2858"/>
      <c r="AKA44" s="2858"/>
      <c r="AKB44" s="2858"/>
      <c r="AKC44" s="2858"/>
      <c r="AKD44" s="2858"/>
      <c r="AKE44" s="2858"/>
      <c r="AKF44" s="2858"/>
      <c r="AKG44" s="2858"/>
      <c r="AKH44" s="2858"/>
      <c r="AKI44" s="2858"/>
      <c r="AKJ44" s="2858"/>
      <c r="AKK44" s="2858"/>
      <c r="AKL44" s="2858"/>
      <c r="AKM44" s="2858"/>
      <c r="AKN44" s="2858"/>
      <c r="AKO44" s="2858"/>
      <c r="AKP44" s="2858"/>
      <c r="AKQ44" s="2858"/>
      <c r="AKR44" s="2858"/>
      <c r="AKS44" s="2858"/>
      <c r="AKT44" s="2858"/>
      <c r="AKU44" s="2858"/>
      <c r="AKV44" s="2858"/>
      <c r="AKW44" s="2858"/>
      <c r="AKX44" s="2858"/>
      <c r="AKY44" s="2858"/>
      <c r="AKZ44" s="2858"/>
      <c r="ALA44" s="2858"/>
      <c r="ALB44" s="2858"/>
      <c r="ALC44" s="2858"/>
      <c r="ALD44" s="2858"/>
      <c r="ALE44" s="2858"/>
      <c r="ALF44" s="2858"/>
      <c r="ALG44" s="2858"/>
      <c r="ALH44" s="2858"/>
      <c r="ALI44" s="2858"/>
      <c r="ALJ44" s="2858"/>
      <c r="ALK44" s="2858"/>
      <c r="ALL44" s="2858"/>
      <c r="ALM44" s="2858"/>
      <c r="ALN44" s="2858"/>
      <c r="ALO44" s="2858"/>
      <c r="ALP44" s="2858"/>
      <c r="ALQ44" s="2858"/>
      <c r="ALR44" s="2858"/>
      <c r="ALS44" s="2858"/>
      <c r="ALT44" s="2858"/>
      <c r="ALU44" s="2858"/>
      <c r="ALV44" s="2858"/>
      <c r="ALW44" s="2858"/>
      <c r="ALX44" s="2858"/>
      <c r="ALY44" s="2858"/>
      <c r="ALZ44" s="2858"/>
      <c r="AMA44" s="2858"/>
      <c r="AMB44" s="2858"/>
      <c r="AMC44" s="2858"/>
      <c r="AMD44" s="2858"/>
      <c r="AME44" s="2858"/>
      <c r="AMF44" s="2858"/>
      <c r="AMG44" s="2858"/>
      <c r="AMH44" s="2858"/>
      <c r="AMI44" s="2858"/>
      <c r="AMJ44" s="2858"/>
      <c r="AMK44" s="2858"/>
      <c r="AML44" s="2858"/>
      <c r="AMM44" s="2858"/>
      <c r="AMN44" s="2858"/>
      <c r="AMO44" s="2858"/>
      <c r="AMP44" s="2858"/>
      <c r="AMQ44" s="2858"/>
      <c r="AMR44" s="2858"/>
      <c r="AMS44" s="2858"/>
      <c r="AMT44" s="2858"/>
      <c r="AMU44" s="2858"/>
      <c r="AMV44" s="2858"/>
      <c r="AMW44" s="2858"/>
      <c r="AMX44" s="2858"/>
      <c r="AMY44" s="2858"/>
      <c r="AMZ44" s="2858"/>
      <c r="ANA44" s="2858"/>
      <c r="ANB44" s="2858"/>
      <c r="ANC44" s="2858"/>
      <c r="AND44" s="2858"/>
      <c r="ANE44" s="2858"/>
      <c r="ANF44" s="2858"/>
      <c r="ANG44" s="2858"/>
      <c r="ANH44" s="2858"/>
      <c r="ANI44" s="2858"/>
      <c r="ANJ44" s="2858"/>
      <c r="ANK44" s="2858"/>
      <c r="ANL44" s="2858"/>
      <c r="ANM44" s="2858"/>
      <c r="ANN44" s="2858"/>
      <c r="ANO44" s="2858"/>
      <c r="ANP44" s="2858"/>
      <c r="ANQ44" s="2858"/>
      <c r="ANR44" s="2858"/>
      <c r="ANS44" s="2858"/>
      <c r="ANT44" s="2858"/>
      <c r="ANU44" s="2858"/>
      <c r="ANV44" s="2858"/>
      <c r="ANW44" s="2858"/>
      <c r="ANX44" s="2858"/>
      <c r="ANY44" s="2858"/>
      <c r="ANZ44" s="2858"/>
      <c r="AOA44" s="2858"/>
      <c r="AOB44" s="2858"/>
      <c r="AOC44" s="2858"/>
      <c r="AOD44" s="2858"/>
      <c r="AOE44" s="2858"/>
      <c r="AOF44" s="2858"/>
      <c r="AOG44" s="2858"/>
      <c r="AOH44" s="2858"/>
      <c r="AOI44" s="2858"/>
      <c r="AOJ44" s="2858"/>
      <c r="AOK44" s="2858"/>
      <c r="AOL44" s="2858"/>
      <c r="AOM44" s="2858"/>
      <c r="AON44" s="2858"/>
      <c r="AOO44" s="2858"/>
      <c r="AOP44" s="2858"/>
      <c r="AOQ44" s="2858"/>
      <c r="AOR44" s="2858"/>
      <c r="AOS44" s="2858"/>
      <c r="AOT44" s="2858"/>
      <c r="AOU44" s="2858"/>
      <c r="AOV44" s="2858"/>
      <c r="AOW44" s="2858"/>
      <c r="AOX44" s="2858"/>
      <c r="AOY44" s="2858"/>
      <c r="AOZ44" s="2858"/>
      <c r="APA44" s="2858"/>
      <c r="APB44" s="2858"/>
      <c r="APC44" s="2858"/>
      <c r="APD44" s="2858"/>
      <c r="APE44" s="2858"/>
      <c r="APF44" s="2858"/>
      <c r="APG44" s="2858"/>
      <c r="APH44" s="2858"/>
      <c r="API44" s="2858"/>
      <c r="APJ44" s="2858"/>
      <c r="APK44" s="2858"/>
      <c r="APL44" s="2858"/>
      <c r="APM44" s="2858"/>
      <c r="APN44" s="2858"/>
      <c r="APO44" s="2858"/>
      <c r="APP44" s="2858"/>
      <c r="APQ44" s="2858"/>
      <c r="APR44" s="2858"/>
      <c r="APS44" s="2858"/>
      <c r="APT44" s="2858"/>
      <c r="APU44" s="2858"/>
      <c r="APV44" s="2858"/>
      <c r="APW44" s="2858"/>
      <c r="APX44" s="2858"/>
      <c r="APY44" s="2858"/>
      <c r="APZ44" s="2858"/>
      <c r="AQA44" s="2858"/>
      <c r="AQB44" s="2858"/>
      <c r="AQC44" s="2858"/>
      <c r="AQD44" s="2858"/>
      <c r="AQE44" s="2858"/>
      <c r="AQF44" s="2858"/>
      <c r="AQG44" s="2858"/>
      <c r="AQH44" s="2858"/>
      <c r="AQI44" s="2858"/>
      <c r="AQJ44" s="2858"/>
      <c r="AQK44" s="2858"/>
      <c r="AQL44" s="2858"/>
      <c r="AQM44" s="2858"/>
      <c r="AQN44" s="2858"/>
      <c r="AQO44" s="2858"/>
      <c r="AQP44" s="2858"/>
      <c r="AQQ44" s="2858"/>
      <c r="AQR44" s="2858"/>
      <c r="AQS44" s="2858"/>
      <c r="AQT44" s="2858"/>
      <c r="AQU44" s="2858"/>
      <c r="AQV44" s="2858"/>
      <c r="AQW44" s="2858"/>
      <c r="AQX44" s="2858"/>
      <c r="AQY44" s="2858"/>
      <c r="AQZ44" s="2858"/>
      <c r="ARA44" s="2858"/>
      <c r="ARB44" s="2858"/>
      <c r="ARC44" s="2858"/>
      <c r="ARD44" s="2858"/>
      <c r="ARE44" s="2858"/>
      <c r="ARF44" s="2858"/>
      <c r="ARG44" s="2858"/>
      <c r="ARH44" s="2858"/>
      <c r="ARI44" s="2858"/>
      <c r="ARJ44" s="2858"/>
      <c r="ARK44" s="2858"/>
      <c r="ARL44" s="2858"/>
      <c r="ARM44" s="2858"/>
      <c r="ARN44" s="2858"/>
      <c r="ARO44" s="2858"/>
      <c r="ARP44" s="2858"/>
      <c r="ARQ44" s="2858"/>
      <c r="ARR44" s="2858"/>
      <c r="ARS44" s="2858"/>
      <c r="ART44" s="2858"/>
      <c r="ARU44" s="2858"/>
      <c r="ARV44" s="2858"/>
      <c r="ARW44" s="2858"/>
      <c r="ARX44" s="2858"/>
      <c r="ARY44" s="2858"/>
      <c r="ARZ44" s="2858"/>
      <c r="ASA44" s="2858"/>
      <c r="ASB44" s="2858"/>
      <c r="ASC44" s="2858"/>
      <c r="ASD44" s="2858"/>
      <c r="ASE44" s="2858"/>
      <c r="ASF44" s="2858"/>
      <c r="ASG44" s="2858"/>
      <c r="ASH44" s="2858"/>
      <c r="ASI44" s="2858"/>
      <c r="ASJ44" s="2858"/>
      <c r="ASK44" s="2858"/>
      <c r="ASL44" s="2858"/>
      <c r="ASM44" s="2858"/>
      <c r="ASN44" s="2858"/>
      <c r="ASO44" s="2858"/>
      <c r="ASP44" s="2858"/>
      <c r="ASQ44" s="2858"/>
      <c r="ASR44" s="2858"/>
      <c r="ASS44" s="2858"/>
      <c r="AST44" s="2858"/>
      <c r="ASU44" s="2858"/>
      <c r="ASV44" s="2858"/>
      <c r="ASW44" s="2858"/>
      <c r="ASX44" s="2858"/>
      <c r="ASY44" s="2858"/>
      <c r="ASZ44" s="2858"/>
      <c r="ATA44" s="2858"/>
      <c r="ATB44" s="2858"/>
      <c r="ATC44" s="2858"/>
      <c r="ATD44" s="2858"/>
      <c r="ATE44" s="2858"/>
      <c r="ATF44" s="2858"/>
      <c r="ATG44" s="2858"/>
      <c r="ATH44" s="2858"/>
      <c r="ATI44" s="2858"/>
      <c r="ATJ44" s="2858"/>
      <c r="ATK44" s="2858"/>
      <c r="ATL44" s="2858"/>
      <c r="ATM44" s="2858"/>
      <c r="ATN44" s="2858"/>
      <c r="ATO44" s="2858"/>
      <c r="ATP44" s="2858"/>
      <c r="ATQ44" s="2858"/>
      <c r="ATR44" s="2858"/>
      <c r="ATS44" s="2858"/>
      <c r="ATT44" s="2858"/>
      <c r="ATU44" s="2858"/>
      <c r="ATV44" s="2858"/>
      <c r="ATW44" s="2858"/>
      <c r="ATX44" s="2858"/>
      <c r="ATY44" s="2858"/>
      <c r="ATZ44" s="2858"/>
      <c r="AUA44" s="2858"/>
      <c r="AUB44" s="2858"/>
      <c r="AUC44" s="2858"/>
      <c r="AUD44" s="2858"/>
      <c r="AUE44" s="2858"/>
      <c r="AUF44" s="2858"/>
      <c r="AUG44" s="2858"/>
      <c r="AUH44" s="2858"/>
      <c r="AUI44" s="2858"/>
      <c r="AUJ44" s="2858"/>
      <c r="AUK44" s="2858"/>
      <c r="AUL44" s="2858"/>
      <c r="AUM44" s="2858"/>
      <c r="AUN44" s="2858"/>
      <c r="AUO44" s="2858"/>
      <c r="AUP44" s="2858"/>
      <c r="AUQ44" s="2858"/>
      <c r="AUR44" s="2858"/>
      <c r="AUS44" s="2858"/>
      <c r="AUT44" s="2858"/>
      <c r="AUU44" s="2858"/>
      <c r="AUV44" s="2858"/>
      <c r="AUW44" s="2858"/>
      <c r="AUX44" s="2858"/>
      <c r="AUY44" s="2858"/>
      <c r="AUZ44" s="2858"/>
      <c r="AVA44" s="2858"/>
      <c r="AVB44" s="2858"/>
      <c r="AVC44" s="2858"/>
      <c r="AVD44" s="2858"/>
      <c r="AVE44" s="2858"/>
      <c r="AVF44" s="2858"/>
      <c r="AVG44" s="2858"/>
      <c r="AVH44" s="2858"/>
      <c r="AVI44" s="2858"/>
      <c r="AVJ44" s="2858"/>
      <c r="AVK44" s="2858"/>
      <c r="AVL44" s="2858"/>
      <c r="AVM44" s="2858"/>
      <c r="AVN44" s="2858"/>
      <c r="AVO44" s="2858"/>
      <c r="AVP44" s="2858"/>
      <c r="AVQ44" s="2858"/>
      <c r="AVR44" s="2858"/>
      <c r="AVS44" s="2858"/>
      <c r="AVT44" s="2858"/>
      <c r="AVU44" s="2858"/>
      <c r="AVV44" s="2858"/>
      <c r="AVW44" s="2858"/>
      <c r="AVX44" s="2858"/>
      <c r="AVY44" s="2858"/>
      <c r="AVZ44" s="2858"/>
      <c r="AWA44" s="2858"/>
      <c r="AWB44" s="2858"/>
      <c r="AWC44" s="2858"/>
      <c r="AWD44" s="2858"/>
      <c r="AWE44" s="2858"/>
      <c r="AWF44" s="2858"/>
      <c r="AWG44" s="2858"/>
      <c r="AWH44" s="2858"/>
      <c r="AWI44" s="2858"/>
      <c r="AWJ44" s="2858"/>
      <c r="AWK44" s="2858"/>
      <c r="AWL44" s="2858"/>
      <c r="AWM44" s="2858"/>
      <c r="AWN44" s="2858"/>
      <c r="AWO44" s="2858"/>
      <c r="AWP44" s="2858"/>
      <c r="AWQ44" s="2858"/>
      <c r="AWR44" s="2858"/>
      <c r="AWS44" s="2858"/>
      <c r="AWT44" s="2858"/>
      <c r="AWU44" s="2858"/>
      <c r="AWV44" s="2858"/>
      <c r="AWW44" s="2858"/>
      <c r="AWX44" s="2858"/>
      <c r="AWY44" s="2858"/>
      <c r="AWZ44" s="2858"/>
      <c r="AXA44" s="2858"/>
      <c r="AXB44" s="2858"/>
      <c r="AXC44" s="2858"/>
      <c r="AXD44" s="2858"/>
      <c r="AXE44" s="2858"/>
      <c r="AXF44" s="2858"/>
      <c r="AXG44" s="2858"/>
      <c r="AXH44" s="2858"/>
      <c r="AXI44" s="2858"/>
      <c r="AXJ44" s="2858"/>
      <c r="AXK44" s="2858"/>
      <c r="AXL44" s="2858"/>
      <c r="AXM44" s="2858"/>
      <c r="AXN44" s="2858"/>
      <c r="AXO44" s="2858"/>
      <c r="AXP44" s="2858"/>
      <c r="AXQ44" s="2858"/>
      <c r="AXR44" s="2858"/>
      <c r="AXS44" s="2858"/>
      <c r="AXT44" s="2858"/>
      <c r="AXU44" s="2858"/>
      <c r="AXV44" s="2858"/>
      <c r="AXW44" s="2858"/>
      <c r="AXX44" s="2858"/>
      <c r="AXY44" s="2858"/>
      <c r="AXZ44" s="2858"/>
      <c r="AYA44" s="2858"/>
      <c r="AYB44" s="2858"/>
      <c r="AYC44" s="2858"/>
      <c r="AYD44" s="2858"/>
      <c r="AYE44" s="2858"/>
      <c r="AYF44" s="2858"/>
      <c r="AYG44" s="2858"/>
      <c r="AYH44" s="2858"/>
      <c r="AYI44" s="2858"/>
      <c r="AYJ44" s="2858"/>
      <c r="AYK44" s="2858"/>
      <c r="AYL44" s="2858"/>
      <c r="AYM44" s="2858"/>
      <c r="AYN44" s="2858"/>
      <c r="AYO44" s="2858"/>
      <c r="AYP44" s="2858"/>
      <c r="AYQ44" s="2858"/>
      <c r="AYR44" s="2858"/>
      <c r="AYS44" s="2858"/>
      <c r="AYT44" s="2858"/>
      <c r="AYU44" s="2858"/>
      <c r="AYV44" s="2858"/>
      <c r="AYW44" s="2858"/>
      <c r="AYX44" s="2858"/>
      <c r="AYY44" s="2858"/>
      <c r="AYZ44" s="2858"/>
      <c r="AZA44" s="2858"/>
      <c r="AZB44" s="2858"/>
      <c r="AZC44" s="2858"/>
      <c r="AZD44" s="2858"/>
      <c r="AZE44" s="2858"/>
      <c r="AZF44" s="2858"/>
      <c r="AZG44" s="2858"/>
      <c r="AZH44" s="2858"/>
      <c r="AZI44" s="2858"/>
      <c r="AZJ44" s="2858"/>
      <c r="AZK44" s="2858"/>
      <c r="AZL44" s="2858"/>
      <c r="AZM44" s="2858"/>
      <c r="AZN44" s="2858"/>
      <c r="AZO44" s="2858"/>
      <c r="AZP44" s="2858"/>
      <c r="AZQ44" s="2858"/>
      <c r="AZR44" s="2858"/>
      <c r="AZS44" s="2858"/>
      <c r="AZT44" s="2858"/>
      <c r="AZU44" s="2858"/>
      <c r="AZV44" s="2858"/>
      <c r="AZW44" s="2858"/>
      <c r="AZX44" s="2858"/>
      <c r="AZY44" s="2858"/>
      <c r="AZZ44" s="2858"/>
      <c r="BAA44" s="2858"/>
      <c r="BAB44" s="2858"/>
      <c r="BAC44" s="2858"/>
      <c r="BAD44" s="2858"/>
      <c r="BAE44" s="2858"/>
      <c r="BAF44" s="2858"/>
      <c r="BAG44" s="2858"/>
      <c r="BAH44" s="2858"/>
      <c r="BAI44" s="2858"/>
      <c r="BAJ44" s="2858"/>
      <c r="BAK44" s="2858"/>
      <c r="BAL44" s="2858"/>
      <c r="BAM44" s="2858"/>
      <c r="BAN44" s="2858"/>
      <c r="BAO44" s="2858"/>
      <c r="BAP44" s="2858"/>
      <c r="BAQ44" s="2858"/>
      <c r="BAR44" s="2858"/>
      <c r="BAS44" s="2858"/>
      <c r="BAT44" s="2858"/>
      <c r="BAU44" s="2858"/>
      <c r="BAV44" s="2858"/>
      <c r="BAW44" s="2858"/>
      <c r="BAX44" s="2858"/>
      <c r="BAY44" s="2858"/>
      <c r="BAZ44" s="2858"/>
      <c r="BBA44" s="2858"/>
      <c r="BBB44" s="2858"/>
      <c r="BBC44" s="2858"/>
      <c r="BBD44" s="2858"/>
      <c r="BBE44" s="2858"/>
      <c r="BBF44" s="2858"/>
      <c r="BBG44" s="2858"/>
      <c r="BBH44" s="2858"/>
      <c r="BBI44" s="2858"/>
      <c r="BBJ44" s="2858"/>
      <c r="BBK44" s="2858"/>
      <c r="BBL44" s="2858"/>
      <c r="BBM44" s="2858"/>
      <c r="BBN44" s="2858"/>
      <c r="BBO44" s="2858"/>
      <c r="BBP44" s="2858"/>
      <c r="BBQ44" s="2858"/>
      <c r="BBR44" s="2858"/>
      <c r="BBS44" s="2858"/>
      <c r="BBT44" s="2858"/>
      <c r="BBU44" s="2858"/>
      <c r="BBV44" s="2858"/>
      <c r="BBW44" s="2858"/>
      <c r="BBX44" s="2858"/>
      <c r="BBY44" s="2858"/>
      <c r="BBZ44" s="2858"/>
      <c r="BCA44" s="2858"/>
      <c r="BCB44" s="2858"/>
      <c r="BCC44" s="2858"/>
      <c r="BCD44" s="2858"/>
      <c r="BCE44" s="2858"/>
      <c r="BCF44" s="2858"/>
      <c r="BCG44" s="2858"/>
      <c r="BCH44" s="2858"/>
      <c r="BCI44" s="2858"/>
      <c r="BCJ44" s="2858"/>
      <c r="BCK44" s="2858"/>
      <c r="BCL44" s="2858"/>
      <c r="BCM44" s="2858"/>
      <c r="BCN44" s="2858"/>
      <c r="BCO44" s="2858"/>
      <c r="BCP44" s="2858"/>
      <c r="BCQ44" s="2858"/>
      <c r="BCR44" s="2858"/>
      <c r="BCS44" s="2858"/>
      <c r="BCT44" s="2858"/>
      <c r="BCU44" s="2858"/>
      <c r="BCV44" s="2858"/>
      <c r="BCW44" s="2858"/>
      <c r="BCX44" s="2858"/>
      <c r="BCY44" s="2858"/>
      <c r="BCZ44" s="2858"/>
      <c r="BDA44" s="2858"/>
      <c r="BDB44" s="2858"/>
      <c r="BDC44" s="2858"/>
      <c r="BDD44" s="2858"/>
      <c r="BDE44" s="2858"/>
      <c r="BDF44" s="2858"/>
      <c r="BDG44" s="2858"/>
      <c r="BDH44" s="2858"/>
      <c r="BDI44" s="2858"/>
      <c r="BDJ44" s="2858"/>
      <c r="BDK44" s="2858"/>
      <c r="BDL44" s="2858"/>
      <c r="BDM44" s="2858"/>
      <c r="BDN44" s="2858"/>
      <c r="BDO44" s="2858"/>
      <c r="BDP44" s="2858"/>
      <c r="BDQ44" s="2858"/>
      <c r="BDR44" s="2858"/>
      <c r="BDS44" s="2858"/>
      <c r="BDT44" s="2858"/>
      <c r="BDU44" s="2858"/>
      <c r="BDV44" s="2858"/>
      <c r="BDW44" s="2858"/>
      <c r="BDX44" s="2858"/>
      <c r="BDY44" s="2858"/>
      <c r="BDZ44" s="2858"/>
      <c r="BEA44" s="2858"/>
      <c r="BEB44" s="2858"/>
      <c r="BEC44" s="2858"/>
      <c r="BED44" s="2858"/>
      <c r="BEE44" s="2858"/>
      <c r="BEF44" s="2858"/>
      <c r="BEG44" s="2858"/>
      <c r="BEH44" s="2858"/>
      <c r="BEI44" s="2858"/>
      <c r="BEJ44" s="2858"/>
      <c r="BEK44" s="2858"/>
      <c r="BEL44" s="2858"/>
      <c r="BEM44" s="2858"/>
      <c r="BEN44" s="2858"/>
      <c r="BEO44" s="2858"/>
      <c r="BEP44" s="2858"/>
      <c r="BEQ44" s="2858"/>
      <c r="BER44" s="2858"/>
      <c r="BES44" s="2858"/>
      <c r="BET44" s="2858"/>
      <c r="BEU44" s="2858"/>
      <c r="BEV44" s="2858"/>
      <c r="BEW44" s="2858"/>
      <c r="BEX44" s="2858"/>
      <c r="BEY44" s="2858"/>
      <c r="BEZ44" s="2858"/>
      <c r="BFA44" s="2858"/>
      <c r="BFB44" s="2858"/>
      <c r="BFC44" s="2858"/>
      <c r="BFD44" s="2858"/>
      <c r="BFE44" s="2858"/>
      <c r="BFF44" s="2858"/>
      <c r="BFG44" s="2858"/>
      <c r="BFH44" s="2858"/>
      <c r="BFI44" s="2858"/>
      <c r="BFJ44" s="2858"/>
      <c r="BFK44" s="2858"/>
      <c r="BFL44" s="2858"/>
      <c r="BFM44" s="2858"/>
      <c r="BFN44" s="2858"/>
      <c r="BFO44" s="2858"/>
      <c r="BFP44" s="2858"/>
      <c r="BFQ44" s="2858"/>
      <c r="BFR44" s="2858"/>
      <c r="BFS44" s="2858"/>
      <c r="BFT44" s="2858"/>
      <c r="BFU44" s="2858"/>
      <c r="BFV44" s="2858"/>
      <c r="BFW44" s="2858"/>
      <c r="BFX44" s="2858"/>
      <c r="BFY44" s="2858"/>
      <c r="BFZ44" s="2858"/>
      <c r="BGA44" s="2858"/>
      <c r="BGB44" s="2858"/>
      <c r="BGC44" s="2858"/>
      <c r="BGD44" s="2858"/>
      <c r="BGE44" s="2858"/>
      <c r="BGF44" s="2858"/>
      <c r="BGG44" s="2858"/>
      <c r="BGH44" s="2858"/>
      <c r="BGI44" s="2858"/>
      <c r="BGJ44" s="2858"/>
      <c r="BGK44" s="2858"/>
      <c r="BGL44" s="2858"/>
      <c r="BGM44" s="2858"/>
      <c r="BGN44" s="2858"/>
      <c r="BGO44" s="2858"/>
      <c r="BGP44" s="2858"/>
      <c r="BGQ44" s="2858"/>
      <c r="BGR44" s="2858"/>
      <c r="BGS44" s="2858"/>
      <c r="BGT44" s="2858"/>
      <c r="BGU44" s="2858"/>
      <c r="BGV44" s="2858"/>
      <c r="BGW44" s="2858"/>
      <c r="BGX44" s="2858"/>
      <c r="BGY44" s="2858"/>
      <c r="BGZ44" s="2858"/>
      <c r="BHA44" s="2858"/>
      <c r="BHB44" s="2858"/>
      <c r="BHC44" s="2858"/>
      <c r="BHD44" s="2858"/>
      <c r="BHE44" s="2858"/>
      <c r="BHF44" s="2858"/>
      <c r="BHG44" s="2858"/>
      <c r="BHH44" s="2858"/>
      <c r="BHI44" s="2858"/>
      <c r="BHJ44" s="2858"/>
      <c r="BHK44" s="2858"/>
      <c r="BHL44" s="2858"/>
      <c r="BHM44" s="2858"/>
      <c r="BHN44" s="2858"/>
      <c r="BHO44" s="2858"/>
      <c r="BHP44" s="2858"/>
      <c r="BHQ44" s="2858"/>
      <c r="BHR44" s="2858"/>
      <c r="BHS44" s="2858"/>
      <c r="BHT44" s="2858"/>
      <c r="BHU44" s="2858"/>
      <c r="BHV44" s="2858"/>
      <c r="BHW44" s="2858"/>
      <c r="BHX44" s="2858"/>
      <c r="BHY44" s="2858"/>
      <c r="BHZ44" s="2858"/>
      <c r="BIA44" s="2858"/>
      <c r="BIB44" s="2858"/>
      <c r="BIC44" s="2858"/>
      <c r="BID44" s="2858"/>
      <c r="BIE44" s="2858"/>
      <c r="BIF44" s="2858"/>
      <c r="BIG44" s="2858"/>
      <c r="BIH44" s="2858"/>
      <c r="BII44" s="2858"/>
      <c r="BIJ44" s="2858"/>
      <c r="BIK44" s="2858"/>
      <c r="BIL44" s="2858"/>
      <c r="BIM44" s="2858"/>
      <c r="BIN44" s="2858"/>
      <c r="BIO44" s="2858"/>
      <c r="BIP44" s="2858"/>
      <c r="BIQ44" s="2858"/>
      <c r="BIR44" s="2858"/>
      <c r="BIS44" s="2858"/>
      <c r="BIT44" s="2858"/>
      <c r="BIU44" s="2858"/>
      <c r="BIV44" s="2858"/>
      <c r="BIW44" s="2858"/>
      <c r="BIX44" s="2858"/>
      <c r="BIY44" s="2858"/>
      <c r="BIZ44" s="2858"/>
      <c r="BJA44" s="2858"/>
      <c r="BJB44" s="2858"/>
      <c r="BJC44" s="2858"/>
      <c r="BJD44" s="2858"/>
      <c r="BJE44" s="2858"/>
      <c r="BJF44" s="2858"/>
      <c r="BJG44" s="2858"/>
      <c r="BJH44" s="2858"/>
      <c r="BJI44" s="2858"/>
      <c r="BJJ44" s="2858"/>
      <c r="BJK44" s="2858"/>
      <c r="BJL44" s="2858"/>
      <c r="BJM44" s="2858"/>
      <c r="BJN44" s="2858"/>
      <c r="BJO44" s="2858"/>
      <c r="BJP44" s="2858"/>
      <c r="BJQ44" s="2858"/>
      <c r="BJR44" s="2858"/>
      <c r="BJS44" s="2858"/>
      <c r="BJT44" s="2858"/>
      <c r="BJU44" s="2858"/>
      <c r="BJV44" s="2858"/>
      <c r="BJW44" s="2858"/>
      <c r="BJX44" s="2858"/>
      <c r="BJY44" s="2858"/>
      <c r="BJZ44" s="2858"/>
      <c r="BKA44" s="2858"/>
      <c r="BKB44" s="2858"/>
      <c r="BKC44" s="2858"/>
      <c r="BKD44" s="2858"/>
      <c r="BKE44" s="2858"/>
      <c r="BKF44" s="2858"/>
      <c r="BKG44" s="2858"/>
      <c r="BKH44" s="2858"/>
      <c r="BKI44" s="2858"/>
      <c r="BKJ44" s="2858"/>
      <c r="BKK44" s="2858"/>
      <c r="BKL44" s="2858"/>
      <c r="BKM44" s="2858"/>
      <c r="BKN44" s="2858"/>
      <c r="BKO44" s="2858"/>
      <c r="BKP44" s="2858"/>
      <c r="BKQ44" s="2858"/>
      <c r="BKR44" s="2858"/>
      <c r="BKS44" s="2858"/>
      <c r="BKT44" s="2858"/>
      <c r="BKU44" s="2858"/>
      <c r="BKV44" s="2858"/>
      <c r="BKW44" s="2858"/>
      <c r="BKX44" s="2858"/>
      <c r="BKY44" s="2858"/>
      <c r="BKZ44" s="2858"/>
      <c r="BLA44" s="2858"/>
      <c r="BLB44" s="2858"/>
      <c r="BLC44" s="2858"/>
      <c r="BLD44" s="2858"/>
      <c r="BLE44" s="2858"/>
      <c r="BLF44" s="2858"/>
      <c r="BLG44" s="2858"/>
      <c r="BLH44" s="2858"/>
      <c r="BLI44" s="2858"/>
      <c r="BLJ44" s="2858"/>
      <c r="BLK44" s="2858"/>
      <c r="BLL44" s="2858"/>
      <c r="BLM44" s="2858"/>
      <c r="BLN44" s="2858"/>
      <c r="BLO44" s="2858"/>
      <c r="BLP44" s="2858"/>
      <c r="BLQ44" s="2858"/>
      <c r="BLR44" s="2858"/>
      <c r="BLS44" s="2858"/>
      <c r="BLT44" s="2858"/>
      <c r="BLU44" s="2858"/>
      <c r="BLV44" s="2858"/>
      <c r="BLW44" s="2858"/>
      <c r="BLX44" s="2858"/>
      <c r="BLY44" s="2858"/>
      <c r="BLZ44" s="2858"/>
      <c r="BMA44" s="2858"/>
      <c r="BMB44" s="2858"/>
      <c r="BMC44" s="2858"/>
      <c r="BMD44" s="2858"/>
      <c r="BME44" s="2858"/>
      <c r="BMF44" s="2858"/>
      <c r="BMG44" s="2858"/>
      <c r="BMH44" s="2858"/>
      <c r="BMI44" s="2858"/>
      <c r="BMJ44" s="2858"/>
      <c r="BMK44" s="2858"/>
      <c r="BML44" s="2858"/>
      <c r="BMM44" s="2858"/>
      <c r="BMN44" s="2858"/>
      <c r="BMO44" s="2858"/>
      <c r="BMP44" s="2858"/>
      <c r="BMQ44" s="2858"/>
      <c r="BMR44" s="2858"/>
      <c r="BMS44" s="2858"/>
      <c r="BMT44" s="2858"/>
      <c r="BMU44" s="2858"/>
      <c r="BMV44" s="2858"/>
      <c r="BMW44" s="2858"/>
      <c r="BMX44" s="2858"/>
      <c r="BMY44" s="2858"/>
      <c r="BMZ44" s="2858"/>
      <c r="BNA44" s="2858"/>
      <c r="BNB44" s="2858"/>
      <c r="BNC44" s="2858"/>
      <c r="BND44" s="2858"/>
      <c r="BNE44" s="2858"/>
      <c r="BNF44" s="2858"/>
      <c r="BNG44" s="2858"/>
      <c r="BNH44" s="2858"/>
      <c r="BNI44" s="2858"/>
      <c r="BNJ44" s="2858"/>
      <c r="BNK44" s="2858"/>
      <c r="BNL44" s="2858"/>
      <c r="BNM44" s="2858"/>
      <c r="BNN44" s="2858"/>
      <c r="BNO44" s="2858"/>
      <c r="BNP44" s="2858"/>
      <c r="BNQ44" s="2858"/>
      <c r="BNR44" s="2858"/>
      <c r="BNS44" s="2858"/>
      <c r="BNT44" s="2858"/>
      <c r="BNU44" s="2858"/>
      <c r="BNV44" s="2858"/>
      <c r="BNW44" s="2858"/>
      <c r="BNX44" s="2858"/>
      <c r="BNY44" s="2858"/>
      <c r="BNZ44" s="2858"/>
      <c r="BOA44" s="2858"/>
      <c r="BOB44" s="2858"/>
      <c r="BOC44" s="2858"/>
      <c r="BOD44" s="2858"/>
      <c r="BOE44" s="2858"/>
      <c r="BOF44" s="2858"/>
      <c r="BOG44" s="2858"/>
      <c r="BOH44" s="2858"/>
      <c r="BOI44" s="2858"/>
      <c r="BOJ44" s="2858"/>
      <c r="BOK44" s="2858"/>
      <c r="BOL44" s="2858"/>
      <c r="BOM44" s="2858"/>
      <c r="BON44" s="2858"/>
      <c r="BOO44" s="2858"/>
      <c r="BOP44" s="2858"/>
      <c r="BOQ44" s="2858"/>
      <c r="BOR44" s="2858"/>
      <c r="BOS44" s="2858"/>
      <c r="BOT44" s="2858"/>
      <c r="BOU44" s="2858"/>
      <c r="BOV44" s="2858"/>
      <c r="BOW44" s="2858"/>
      <c r="BOX44" s="2858"/>
      <c r="BOY44" s="2858"/>
      <c r="BOZ44" s="2858"/>
      <c r="BPA44" s="2858"/>
      <c r="BPB44" s="2858"/>
      <c r="BPC44" s="2858"/>
      <c r="BPD44" s="2858"/>
      <c r="BPE44" s="2858"/>
      <c r="BPF44" s="2858"/>
      <c r="BPG44" s="2858"/>
      <c r="BPH44" s="2858"/>
      <c r="BPI44" s="2858"/>
      <c r="BPJ44" s="2858"/>
      <c r="BPK44" s="2858"/>
      <c r="BPL44" s="2858"/>
      <c r="BPM44" s="2858"/>
      <c r="BPN44" s="2858"/>
      <c r="BPO44" s="2858"/>
      <c r="BPP44" s="2858"/>
      <c r="BPQ44" s="2858"/>
      <c r="BPR44" s="2858"/>
      <c r="BPS44" s="2858"/>
      <c r="BPT44" s="2858"/>
      <c r="BPU44" s="2858"/>
      <c r="BPV44" s="2858"/>
      <c r="BPW44" s="2858"/>
      <c r="BPX44" s="2858"/>
      <c r="BPY44" s="2858"/>
      <c r="BPZ44" s="2858"/>
      <c r="BQA44" s="2858"/>
      <c r="BQB44" s="2858"/>
      <c r="BQC44" s="2858"/>
      <c r="BQD44" s="2858"/>
      <c r="BQE44" s="2858"/>
      <c r="BQF44" s="2858"/>
      <c r="BQG44" s="2858"/>
      <c r="BQH44" s="2858"/>
      <c r="BQI44" s="2858"/>
      <c r="BQJ44" s="2858"/>
      <c r="BQK44" s="2858"/>
      <c r="BQL44" s="2858"/>
      <c r="BQM44" s="2858"/>
      <c r="BQN44" s="2858"/>
      <c r="BQO44" s="2858"/>
      <c r="BQP44" s="2858"/>
      <c r="BQQ44" s="2858"/>
      <c r="BQR44" s="2858"/>
      <c r="BQS44" s="2858"/>
      <c r="BQT44" s="2858"/>
      <c r="BQU44" s="2858"/>
      <c r="BQV44" s="2858"/>
      <c r="BQW44" s="2858"/>
      <c r="BQX44" s="2858"/>
      <c r="BQY44" s="2858"/>
      <c r="BQZ44" s="2858"/>
      <c r="BRA44" s="2858"/>
      <c r="BRB44" s="2858"/>
      <c r="BRC44" s="2858"/>
      <c r="BRD44" s="2858"/>
      <c r="BRE44" s="2858"/>
      <c r="BRF44" s="2858"/>
      <c r="BRG44" s="2858"/>
      <c r="BRH44" s="2858"/>
      <c r="BRI44" s="2858"/>
      <c r="BRJ44" s="2858"/>
      <c r="BRK44" s="2858"/>
      <c r="BRL44" s="2858"/>
      <c r="BRM44" s="2858"/>
      <c r="BRN44" s="2858"/>
      <c r="BRO44" s="2858"/>
      <c r="BRP44" s="2858"/>
      <c r="BRQ44" s="2858"/>
      <c r="BRR44" s="2858"/>
      <c r="BRS44" s="2858"/>
      <c r="BRT44" s="2858"/>
      <c r="BRU44" s="2858"/>
      <c r="BRV44" s="2858"/>
      <c r="BRW44" s="2858"/>
      <c r="BRX44" s="2858"/>
      <c r="BRY44" s="2858"/>
      <c r="BRZ44" s="2858"/>
      <c r="BSA44" s="2858"/>
      <c r="BSB44" s="2858"/>
      <c r="BSC44" s="2858"/>
      <c r="BSD44" s="2858"/>
      <c r="BSE44" s="2858"/>
      <c r="BSF44" s="2858"/>
      <c r="BSG44" s="2858"/>
      <c r="BSH44" s="2858"/>
      <c r="BSI44" s="2858"/>
      <c r="BSJ44" s="2858"/>
      <c r="BSK44" s="2858"/>
      <c r="BSL44" s="2858"/>
      <c r="BSM44" s="2858"/>
      <c r="BSN44" s="2858"/>
      <c r="BSO44" s="2858"/>
      <c r="BSP44" s="2858"/>
      <c r="BSQ44" s="2858"/>
      <c r="BSR44" s="2858"/>
      <c r="BSS44" s="2858"/>
      <c r="BST44" s="2858"/>
      <c r="BSU44" s="2858"/>
      <c r="BSV44" s="2858"/>
      <c r="BSW44" s="2858"/>
      <c r="BSX44" s="2858"/>
      <c r="BSY44" s="2858"/>
      <c r="BSZ44" s="2858"/>
      <c r="BTA44" s="2858"/>
      <c r="BTB44" s="2858"/>
      <c r="BTC44" s="2858"/>
      <c r="BTD44" s="2858"/>
      <c r="BTE44" s="2858"/>
      <c r="BTF44" s="2858"/>
      <c r="BTG44" s="2858"/>
      <c r="BTH44" s="2858"/>
      <c r="BTI44" s="2858"/>
      <c r="BTJ44" s="2858"/>
      <c r="BTK44" s="2858"/>
      <c r="BTL44" s="2858"/>
      <c r="BTM44" s="2858"/>
      <c r="BTN44" s="2858"/>
      <c r="BTO44" s="2858"/>
      <c r="BTP44" s="2858"/>
      <c r="BTQ44" s="2858"/>
      <c r="BTR44" s="2858"/>
      <c r="BTS44" s="2858"/>
      <c r="BTT44" s="2858"/>
      <c r="BTU44" s="2858"/>
      <c r="BTV44" s="2858"/>
      <c r="BTW44" s="2858"/>
      <c r="BTX44" s="2858"/>
      <c r="BTY44" s="2858"/>
      <c r="BTZ44" s="2858"/>
      <c r="BUA44" s="2858"/>
      <c r="BUB44" s="2858"/>
      <c r="BUC44" s="2858"/>
      <c r="BUD44" s="2858"/>
      <c r="BUE44" s="2858"/>
      <c r="BUF44" s="2858"/>
      <c r="BUG44" s="2858"/>
      <c r="BUH44" s="2858"/>
      <c r="BUI44" s="2858"/>
      <c r="BUJ44" s="2858"/>
      <c r="BUK44" s="2858"/>
      <c r="BUL44" s="2858"/>
      <c r="BUM44" s="2858"/>
      <c r="BUN44" s="2858"/>
      <c r="BUO44" s="2858"/>
      <c r="BUP44" s="2858"/>
      <c r="BUQ44" s="2858"/>
      <c r="BUR44" s="2858"/>
      <c r="BUS44" s="2858"/>
      <c r="BUT44" s="2858"/>
      <c r="BUU44" s="2858"/>
      <c r="BUV44" s="2858"/>
      <c r="BUW44" s="2858"/>
      <c r="BUX44" s="2858"/>
      <c r="BUY44" s="2858"/>
      <c r="BUZ44" s="2858"/>
      <c r="BVA44" s="2858"/>
      <c r="BVB44" s="2858"/>
      <c r="BVC44" s="2858"/>
      <c r="BVD44" s="2858"/>
      <c r="BVE44" s="2858"/>
      <c r="BVF44" s="2858"/>
      <c r="BVG44" s="2858"/>
      <c r="BVH44" s="2858"/>
      <c r="BVI44" s="2858"/>
      <c r="BVJ44" s="2858"/>
      <c r="BVK44" s="2858"/>
      <c r="BVL44" s="2858"/>
      <c r="BVM44" s="2858"/>
      <c r="BVN44" s="2858"/>
      <c r="BVO44" s="2858"/>
      <c r="BVP44" s="2858"/>
      <c r="BVQ44" s="2858"/>
      <c r="BVR44" s="2858"/>
      <c r="BVS44" s="2858"/>
      <c r="BVT44" s="2858"/>
      <c r="BVU44" s="2858"/>
      <c r="BVV44" s="2858"/>
      <c r="BVW44" s="2858"/>
      <c r="BVX44" s="2858"/>
      <c r="BVY44" s="2858"/>
      <c r="BVZ44" s="2858"/>
      <c r="BWA44" s="2858"/>
      <c r="BWB44" s="2858"/>
      <c r="BWC44" s="2858"/>
      <c r="BWD44" s="2858"/>
      <c r="BWE44" s="2858"/>
      <c r="BWF44" s="2858"/>
      <c r="BWG44" s="2858"/>
      <c r="BWH44" s="2858"/>
      <c r="BWI44" s="2858"/>
      <c r="BWJ44" s="2858"/>
      <c r="BWK44" s="2858"/>
      <c r="BWL44" s="2858"/>
      <c r="BWM44" s="2858"/>
      <c r="BWN44" s="2858"/>
      <c r="BWO44" s="2858"/>
      <c r="BWP44" s="2858"/>
      <c r="BWQ44" s="2858"/>
      <c r="BWR44" s="2858"/>
      <c r="BWS44" s="2858"/>
      <c r="BWT44" s="2858"/>
      <c r="BWU44" s="2858"/>
      <c r="BWV44" s="2858"/>
      <c r="BWW44" s="2858"/>
      <c r="BWX44" s="2858"/>
      <c r="BWY44" s="2858"/>
      <c r="BWZ44" s="2858"/>
      <c r="BXA44" s="2858"/>
      <c r="BXB44" s="2858"/>
      <c r="BXC44" s="2858"/>
      <c r="BXD44" s="2858"/>
      <c r="BXE44" s="2858"/>
      <c r="BXF44" s="2858"/>
      <c r="BXG44" s="2858"/>
      <c r="BXH44" s="2858"/>
      <c r="BXI44" s="2858"/>
      <c r="BXJ44" s="2858"/>
      <c r="BXK44" s="2858"/>
      <c r="BXL44" s="2858"/>
      <c r="BXM44" s="2858"/>
      <c r="BXN44" s="2858"/>
      <c r="BXO44" s="2858"/>
      <c r="BXP44" s="2858"/>
      <c r="BXQ44" s="2858"/>
      <c r="BXR44" s="2858"/>
      <c r="BXS44" s="2858"/>
      <c r="BXT44" s="2858"/>
      <c r="BXU44" s="2858"/>
      <c r="BXV44" s="2858"/>
      <c r="BXW44" s="2858"/>
      <c r="BXX44" s="2858"/>
      <c r="BXY44" s="2858"/>
      <c r="BXZ44" s="2858"/>
      <c r="BYA44" s="2858"/>
      <c r="BYB44" s="2858"/>
      <c r="BYC44" s="2858"/>
      <c r="BYD44" s="2858"/>
      <c r="BYE44" s="2858"/>
      <c r="BYF44" s="2858"/>
      <c r="BYG44" s="2858"/>
      <c r="BYH44" s="2858"/>
      <c r="BYI44" s="2858"/>
      <c r="BYJ44" s="2858"/>
      <c r="BYK44" s="2858"/>
      <c r="BYL44" s="2858"/>
      <c r="BYM44" s="2858"/>
      <c r="BYN44" s="2858"/>
      <c r="BYO44" s="2858"/>
      <c r="BYP44" s="2858"/>
      <c r="BYQ44" s="2858"/>
      <c r="BYR44" s="2858"/>
      <c r="BYS44" s="2858"/>
      <c r="BYT44" s="2858"/>
      <c r="BYU44" s="2858"/>
      <c r="BYV44" s="2858"/>
      <c r="BYW44" s="2858"/>
      <c r="BYX44" s="2858"/>
      <c r="BYY44" s="2858"/>
      <c r="BYZ44" s="2858"/>
      <c r="BZA44" s="2858"/>
      <c r="BZB44" s="2858"/>
      <c r="BZC44" s="2858"/>
      <c r="BZD44" s="2858"/>
      <c r="BZE44" s="2858"/>
      <c r="BZF44" s="2858"/>
      <c r="BZG44" s="2858"/>
      <c r="BZH44" s="2858"/>
      <c r="BZI44" s="2858"/>
      <c r="BZJ44" s="2858"/>
      <c r="BZK44" s="2858"/>
      <c r="BZL44" s="2858"/>
      <c r="BZM44" s="2858"/>
      <c r="BZN44" s="2858"/>
      <c r="BZO44" s="2858"/>
      <c r="BZP44" s="2858"/>
      <c r="BZQ44" s="2858"/>
      <c r="BZR44" s="2858"/>
      <c r="BZS44" s="2858"/>
      <c r="BZT44" s="2858"/>
      <c r="BZU44" s="2858"/>
      <c r="BZV44" s="2858"/>
      <c r="BZW44" s="2858"/>
      <c r="BZX44" s="2858"/>
      <c r="BZY44" s="2858"/>
      <c r="BZZ44" s="2858"/>
      <c r="CAA44" s="2858"/>
      <c r="CAB44" s="2858"/>
      <c r="CAC44" s="2858"/>
      <c r="CAD44" s="2858"/>
      <c r="CAE44" s="2858"/>
      <c r="CAF44" s="2858"/>
      <c r="CAG44" s="2858"/>
      <c r="CAH44" s="2858"/>
      <c r="CAI44" s="2858"/>
      <c r="CAJ44" s="2858"/>
      <c r="CAK44" s="2858"/>
      <c r="CAL44" s="2858"/>
      <c r="CAM44" s="2858"/>
      <c r="CAN44" s="2858"/>
      <c r="CAO44" s="2858"/>
      <c r="CAP44" s="2858"/>
      <c r="CAQ44" s="2858"/>
      <c r="CAR44" s="2858"/>
      <c r="CAS44" s="2858"/>
      <c r="CAT44" s="2858"/>
      <c r="CAU44" s="2858"/>
      <c r="CAV44" s="2858"/>
      <c r="CAW44" s="2858"/>
      <c r="CAX44" s="2858"/>
      <c r="CAY44" s="2858"/>
      <c r="CAZ44" s="2858"/>
      <c r="CBA44" s="2858"/>
      <c r="CBB44" s="2858"/>
      <c r="CBC44" s="2858"/>
      <c r="CBD44" s="2858"/>
      <c r="CBE44" s="2858"/>
      <c r="CBF44" s="2858"/>
      <c r="CBG44" s="2858"/>
      <c r="CBH44" s="2858"/>
      <c r="CBI44" s="2858"/>
      <c r="CBJ44" s="2858"/>
      <c r="CBK44" s="2858"/>
      <c r="CBL44" s="2858"/>
      <c r="CBM44" s="2858"/>
      <c r="CBN44" s="2858"/>
      <c r="CBO44" s="2858"/>
      <c r="CBP44" s="2858"/>
      <c r="CBQ44" s="2858"/>
      <c r="CBR44" s="2858"/>
      <c r="CBS44" s="2858"/>
      <c r="CBT44" s="2858"/>
      <c r="CBU44" s="2858"/>
      <c r="CBV44" s="2858"/>
      <c r="CBW44" s="2858"/>
      <c r="CBX44" s="2858"/>
      <c r="CBY44" s="2858"/>
      <c r="CBZ44" s="2858"/>
      <c r="CCA44" s="2858"/>
      <c r="CCB44" s="2858"/>
      <c r="CCC44" s="2858"/>
      <c r="CCD44" s="2858"/>
      <c r="CCE44" s="2858"/>
      <c r="CCF44" s="2858"/>
      <c r="CCG44" s="2858"/>
      <c r="CCH44" s="2858"/>
      <c r="CCI44" s="2858"/>
      <c r="CCJ44" s="2858"/>
      <c r="CCK44" s="2858"/>
      <c r="CCL44" s="2858"/>
      <c r="CCM44" s="2858"/>
      <c r="CCN44" s="2858"/>
      <c r="CCO44" s="2858"/>
      <c r="CCP44" s="2858"/>
      <c r="CCQ44" s="2858"/>
      <c r="CCR44" s="2858"/>
      <c r="CCS44" s="2858"/>
      <c r="CCT44" s="2858"/>
      <c r="CCU44" s="2858"/>
      <c r="CCV44" s="2858"/>
      <c r="CCW44" s="2858"/>
      <c r="CCX44" s="2858"/>
      <c r="CCY44" s="2858"/>
      <c r="CCZ44" s="2858"/>
      <c r="CDA44" s="2858"/>
      <c r="CDB44" s="2858"/>
      <c r="CDC44" s="2858"/>
      <c r="CDD44" s="2858"/>
      <c r="CDE44" s="2858"/>
      <c r="CDF44" s="2858"/>
      <c r="CDG44" s="2858"/>
      <c r="CDH44" s="2858"/>
      <c r="CDI44" s="2858"/>
      <c r="CDJ44" s="2858"/>
      <c r="CDK44" s="2858"/>
      <c r="CDL44" s="2858"/>
      <c r="CDM44" s="2858"/>
      <c r="CDN44" s="2858"/>
      <c r="CDO44" s="2858"/>
      <c r="CDP44" s="2858"/>
      <c r="CDQ44" s="2858"/>
      <c r="CDR44" s="2858"/>
      <c r="CDS44" s="2858"/>
      <c r="CDT44" s="2858"/>
      <c r="CDU44" s="2858"/>
      <c r="CDV44" s="2858"/>
      <c r="CDW44" s="2858"/>
      <c r="CDX44" s="2858"/>
      <c r="CDY44" s="2858"/>
      <c r="CDZ44" s="2858"/>
      <c r="CEA44" s="2858"/>
      <c r="CEB44" s="2858"/>
      <c r="CEC44" s="2858"/>
      <c r="CED44" s="2858"/>
      <c r="CEE44" s="2858"/>
      <c r="CEF44" s="2858"/>
      <c r="CEG44" s="2858"/>
      <c r="CEH44" s="2858"/>
      <c r="CEI44" s="2858"/>
      <c r="CEJ44" s="2858"/>
      <c r="CEK44" s="2858"/>
      <c r="CEL44" s="2858"/>
      <c r="CEM44" s="2858"/>
      <c r="CEN44" s="2858"/>
      <c r="CEO44" s="2858"/>
      <c r="CEP44" s="2858"/>
      <c r="CEQ44" s="2858"/>
      <c r="CER44" s="2858"/>
      <c r="CES44" s="2858"/>
      <c r="CET44" s="2858"/>
      <c r="CEU44" s="2858"/>
      <c r="CEV44" s="2858"/>
      <c r="CEW44" s="2858"/>
      <c r="CEX44" s="2858"/>
      <c r="CEY44" s="2858"/>
      <c r="CEZ44" s="2858"/>
      <c r="CFA44" s="2858"/>
      <c r="CFB44" s="2858"/>
      <c r="CFC44" s="2858"/>
      <c r="CFD44" s="2858"/>
      <c r="CFE44" s="2858"/>
      <c r="CFF44" s="2858"/>
      <c r="CFG44" s="2858"/>
      <c r="CFH44" s="2858"/>
      <c r="CFI44" s="2858"/>
      <c r="CFJ44" s="2858"/>
      <c r="CFK44" s="2858"/>
      <c r="CFL44" s="2858"/>
      <c r="CFM44" s="2858"/>
      <c r="CFN44" s="2858"/>
      <c r="CFO44" s="2858"/>
      <c r="CFP44" s="2858"/>
      <c r="CFQ44" s="2858"/>
      <c r="CFR44" s="2858"/>
      <c r="CFS44" s="2858"/>
      <c r="CFT44" s="2858"/>
      <c r="CFU44" s="2858"/>
      <c r="CFV44" s="2858"/>
      <c r="CFW44" s="2858"/>
      <c r="CFX44" s="2858"/>
      <c r="CFY44" s="2858"/>
      <c r="CFZ44" s="2858"/>
      <c r="CGA44" s="2858"/>
      <c r="CGB44" s="2858"/>
      <c r="CGC44" s="2858"/>
      <c r="CGD44" s="2858"/>
      <c r="CGE44" s="2858"/>
      <c r="CGF44" s="2858"/>
      <c r="CGG44" s="2858"/>
      <c r="CGH44" s="2858"/>
      <c r="CGI44" s="2858"/>
      <c r="CGJ44" s="2858"/>
      <c r="CGK44" s="2858"/>
      <c r="CGL44" s="2858"/>
      <c r="CGM44" s="2858"/>
      <c r="CGN44" s="2858"/>
      <c r="CGO44" s="2858"/>
      <c r="CGP44" s="2858"/>
      <c r="CGQ44" s="2858"/>
      <c r="CGR44" s="2858"/>
      <c r="CGS44" s="2858"/>
      <c r="CGT44" s="2858"/>
      <c r="CGU44" s="2858"/>
      <c r="CGV44" s="2858"/>
      <c r="CGW44" s="2858"/>
      <c r="CGX44" s="2858"/>
      <c r="CGY44" s="2858"/>
      <c r="CGZ44" s="2858"/>
      <c r="CHA44" s="2858"/>
      <c r="CHB44" s="2858"/>
      <c r="CHC44" s="2858"/>
      <c r="CHD44" s="2858"/>
      <c r="CHE44" s="2858"/>
      <c r="CHF44" s="2858"/>
      <c r="CHG44" s="2858"/>
      <c r="CHH44" s="2858"/>
      <c r="CHI44" s="2858"/>
      <c r="CHJ44" s="2858"/>
      <c r="CHK44" s="2858"/>
      <c r="CHL44" s="2858"/>
      <c r="CHM44" s="2858"/>
      <c r="CHN44" s="2858"/>
      <c r="CHO44" s="2858"/>
      <c r="CHP44" s="2858"/>
      <c r="CHQ44" s="2858"/>
      <c r="CHR44" s="2858"/>
      <c r="CHS44" s="2858"/>
      <c r="CHT44" s="2858"/>
      <c r="CHU44" s="2858"/>
      <c r="CHV44" s="2858"/>
      <c r="CHW44" s="2858"/>
      <c r="CHX44" s="2858"/>
      <c r="CHY44" s="2858"/>
      <c r="CHZ44" s="2858"/>
      <c r="CIA44" s="2858"/>
      <c r="CIB44" s="2858"/>
      <c r="CIC44" s="2858"/>
      <c r="CID44" s="2858"/>
      <c r="CIE44" s="2858"/>
      <c r="CIF44" s="2858"/>
      <c r="CIG44" s="2858"/>
      <c r="CIH44" s="2858"/>
      <c r="CII44" s="2858"/>
      <c r="CIJ44" s="2858"/>
      <c r="CIK44" s="2858"/>
      <c r="CIL44" s="2858"/>
      <c r="CIM44" s="2858"/>
      <c r="CIN44" s="2858"/>
      <c r="CIO44" s="2858"/>
      <c r="CIP44" s="2858"/>
      <c r="CIQ44" s="2858"/>
      <c r="CIR44" s="2858"/>
      <c r="CIS44" s="2858"/>
      <c r="CIT44" s="2858"/>
      <c r="CIU44" s="2858"/>
      <c r="CIV44" s="2858"/>
      <c r="CIW44" s="2858"/>
      <c r="CIX44" s="2858"/>
      <c r="CIY44" s="2858"/>
      <c r="CIZ44" s="2858"/>
      <c r="CJA44" s="2858"/>
      <c r="CJB44" s="2858"/>
      <c r="CJC44" s="2858"/>
      <c r="CJD44" s="2858"/>
      <c r="CJE44" s="2858"/>
      <c r="CJF44" s="2858"/>
      <c r="CJG44" s="2858"/>
      <c r="CJH44" s="2858"/>
      <c r="CJI44" s="2858"/>
      <c r="CJJ44" s="2858"/>
      <c r="CJK44" s="2858"/>
      <c r="CJL44" s="2858"/>
      <c r="CJM44" s="2858"/>
      <c r="CJN44" s="2858"/>
      <c r="CJO44" s="2858"/>
      <c r="CJP44" s="2858"/>
      <c r="CJQ44" s="2858"/>
      <c r="CJR44" s="2858"/>
      <c r="CJS44" s="2858"/>
      <c r="CJT44" s="2858"/>
      <c r="CJU44" s="2858"/>
      <c r="CJV44" s="2858"/>
      <c r="CJW44" s="2858"/>
      <c r="CJX44" s="2858"/>
      <c r="CJY44" s="2858"/>
      <c r="CJZ44" s="2858"/>
      <c r="CKA44" s="2858"/>
      <c r="CKB44" s="2858"/>
      <c r="CKC44" s="2858"/>
      <c r="CKD44" s="2858"/>
      <c r="CKE44" s="2858"/>
      <c r="CKF44" s="2858"/>
      <c r="CKG44" s="2858"/>
      <c r="CKH44" s="2858"/>
      <c r="CKI44" s="2858"/>
      <c r="CKJ44" s="2858"/>
      <c r="CKK44" s="2858"/>
      <c r="CKL44" s="2858"/>
      <c r="CKM44" s="2858"/>
      <c r="CKN44" s="2858"/>
      <c r="CKO44" s="2858"/>
      <c r="CKP44" s="2858"/>
      <c r="CKQ44" s="2858"/>
      <c r="CKR44" s="2858"/>
      <c r="CKS44" s="2858"/>
      <c r="CKT44" s="2858"/>
      <c r="CKU44" s="2858"/>
      <c r="CKV44" s="2858"/>
      <c r="CKW44" s="2858"/>
      <c r="CKX44" s="2858"/>
      <c r="CKY44" s="2858"/>
      <c r="CKZ44" s="2858"/>
      <c r="CLA44" s="2858"/>
      <c r="CLB44" s="2858"/>
      <c r="CLC44" s="2858"/>
      <c r="CLD44" s="2858"/>
      <c r="CLE44" s="2858"/>
      <c r="CLF44" s="2858"/>
      <c r="CLG44" s="2858"/>
      <c r="CLH44" s="2858"/>
      <c r="CLI44" s="2858"/>
      <c r="CLJ44" s="2858"/>
      <c r="CLK44" s="2858"/>
      <c r="CLL44" s="2858"/>
      <c r="CLM44" s="2858"/>
      <c r="CLN44" s="2858"/>
      <c r="CLO44" s="2858"/>
      <c r="CLP44" s="2858"/>
      <c r="CLQ44" s="2858"/>
      <c r="CLR44" s="2858"/>
      <c r="CLS44" s="2858"/>
      <c r="CLT44" s="2858"/>
      <c r="CLU44" s="2858"/>
      <c r="CLV44" s="2858"/>
      <c r="CLW44" s="2858"/>
    </row>
    <row r="45" spans="1:2363" ht="15" customHeight="1" x14ac:dyDescent="0.25">
      <c r="A45" s="3869"/>
      <c r="B45" s="3870"/>
      <c r="C45" s="3007"/>
      <c r="D45" s="3364" t="s">
        <v>677</v>
      </c>
      <c r="E45" s="3387"/>
      <c r="F45" s="1799"/>
      <c r="G45" s="2616"/>
      <c r="H45" s="1801"/>
      <c r="I45" s="1799"/>
      <c r="J45" s="2250"/>
      <c r="K45" s="1801"/>
      <c r="L45" s="1799"/>
      <c r="M45" s="1799"/>
      <c r="N45" s="1904"/>
      <c r="O45" s="2282"/>
      <c r="P45" s="2296"/>
      <c r="Q45" s="1799"/>
      <c r="R45" s="2724"/>
      <c r="S45" s="2724"/>
      <c r="T45" s="2890"/>
      <c r="U45" s="2296"/>
      <c r="V45" s="2366">
        <f>U45+R45+Q45+P45</f>
        <v>0</v>
      </c>
      <c r="W45" s="2301"/>
      <c r="X45" s="2937"/>
      <c r="Y45" s="3017"/>
      <c r="Z45" s="2344"/>
      <c r="AA45" s="1894">
        <v>0</v>
      </c>
      <c r="AB45" s="1894">
        <v>0</v>
      </c>
      <c r="AC45" s="3394">
        <f t="shared" si="59"/>
        <v>0</v>
      </c>
      <c r="AD45" s="1850">
        <v>0</v>
      </c>
      <c r="AE45" s="1897"/>
      <c r="AF45" s="1893">
        <v>0</v>
      </c>
      <c r="AG45" s="2873"/>
      <c r="AH45" s="2062">
        <f t="shared" si="86"/>
        <v>0</v>
      </c>
      <c r="AI45" s="1839">
        <v>0</v>
      </c>
      <c r="AJ45" s="1894">
        <f t="shared" si="64"/>
        <v>0</v>
      </c>
      <c r="AK45" s="2457">
        <f t="shared" si="75"/>
        <v>0</v>
      </c>
      <c r="AL45" s="2519">
        <v>0</v>
      </c>
      <c r="AM45" s="2519">
        <v>0</v>
      </c>
      <c r="AN45" s="2700">
        <f t="shared" si="65"/>
        <v>0</v>
      </c>
      <c r="AO45" s="2182">
        <v>0</v>
      </c>
      <c r="AP45" s="2167">
        <v>0</v>
      </c>
      <c r="AQ45" s="2167">
        <v>0</v>
      </c>
      <c r="AR45" s="2167"/>
      <c r="AS45" s="2158">
        <f t="shared" si="66"/>
        <v>0</v>
      </c>
      <c r="AT45" s="2507">
        <v>0</v>
      </c>
      <c r="AU45" s="2159">
        <v>0</v>
      </c>
      <c r="AV45" s="2174">
        <v>0</v>
      </c>
      <c r="AW45" s="2160">
        <f t="shared" si="87"/>
        <v>0</v>
      </c>
      <c r="AX45" s="2519">
        <v>0</v>
      </c>
      <c r="AY45" s="2519">
        <v>0</v>
      </c>
      <c r="AZ45" s="2700">
        <f t="shared" si="88"/>
        <v>0</v>
      </c>
      <c r="BA45" s="3099">
        <v>0</v>
      </c>
      <c r="BB45" s="3094">
        <v>0</v>
      </c>
      <c r="BC45" s="3094">
        <f>+BC43+BC44</f>
        <v>0</v>
      </c>
      <c r="BD45" s="3094"/>
      <c r="BE45" s="3095">
        <f t="shared" si="91"/>
        <v>0</v>
      </c>
      <c r="BF45" s="2123"/>
      <c r="BG45" s="2159">
        <v>0</v>
      </c>
      <c r="BH45" s="2174">
        <v>0</v>
      </c>
      <c r="BI45" s="2160">
        <f t="shared" si="89"/>
        <v>0</v>
      </c>
      <c r="BJ45" s="2048">
        <v>0</v>
      </c>
      <c r="BK45" s="1851">
        <v>0</v>
      </c>
      <c r="BL45" s="1884">
        <f t="shared" si="68"/>
        <v>0</v>
      </c>
      <c r="BM45" s="1850">
        <f t="shared" ref="BM45:BM49" si="92">AD45+AO45</f>
        <v>0</v>
      </c>
      <c r="BN45" s="1893">
        <f t="shared" si="69"/>
        <v>0</v>
      </c>
      <c r="BO45" s="1893">
        <f t="shared" si="70"/>
        <v>0</v>
      </c>
      <c r="BP45" s="1893">
        <f t="shared" si="78"/>
        <v>0</v>
      </c>
      <c r="BQ45" s="1893">
        <f t="shared" ref="BQ45" si="93">BM45+BN45</f>
        <v>0</v>
      </c>
      <c r="BR45" s="1889">
        <f t="shared" si="80"/>
        <v>0</v>
      </c>
      <c r="BS45" s="1848">
        <f t="shared" si="90"/>
        <v>0</v>
      </c>
      <c r="BT45" s="2456">
        <f t="shared" si="81"/>
        <v>0</v>
      </c>
      <c r="BU45" s="3155"/>
      <c r="BV45" s="3066"/>
      <c r="BW45" s="3066"/>
      <c r="BX45" s="3066"/>
      <c r="BY45" s="3155"/>
      <c r="BZ45" s="3155"/>
      <c r="CA45" s="3155"/>
      <c r="CB45" s="3155"/>
      <c r="CC45" s="3155"/>
      <c r="CD45" s="3155"/>
      <c r="CE45" s="3155"/>
      <c r="CF45" s="3155"/>
      <c r="CG45" s="3155"/>
      <c r="CH45" s="1163"/>
      <c r="CI45" s="1144"/>
      <c r="CJ45" s="1144"/>
      <c r="CK45" s="1144"/>
      <c r="CL45" s="1144"/>
      <c r="CM45" s="1144"/>
      <c r="CN45" s="1144"/>
      <c r="CO45" s="1144"/>
      <c r="CP45" s="1144"/>
      <c r="CQ45" s="1144"/>
      <c r="CR45" s="1144"/>
      <c r="CS45" s="1144"/>
      <c r="CT45" s="1144"/>
      <c r="CU45" s="1144"/>
      <c r="CV45" s="1144"/>
      <c r="CW45" s="2858"/>
      <c r="CX45" s="2858"/>
      <c r="CY45" s="2858"/>
      <c r="CZ45" s="2858"/>
      <c r="DA45" s="2858"/>
      <c r="DB45" s="2858"/>
      <c r="DC45" s="2858"/>
      <c r="DD45" s="2858"/>
      <c r="DE45" s="2858"/>
      <c r="DF45" s="2858"/>
      <c r="DG45" s="2858"/>
      <c r="DH45" s="2858"/>
      <c r="DI45" s="2858"/>
      <c r="DJ45" s="2858"/>
      <c r="DK45" s="2858"/>
      <c r="DL45" s="2858"/>
      <c r="DM45" s="2858"/>
      <c r="DN45" s="2858"/>
      <c r="DO45" s="2858"/>
      <c r="DP45" s="2858"/>
      <c r="DQ45" s="2858"/>
      <c r="DR45" s="2858"/>
      <c r="DS45" s="2858"/>
      <c r="DT45" s="2858"/>
      <c r="DU45" s="2858"/>
      <c r="DV45" s="2858"/>
      <c r="DW45" s="2858"/>
      <c r="DX45" s="2858"/>
      <c r="DY45" s="2858"/>
      <c r="DZ45" s="2858"/>
      <c r="EA45" s="2858"/>
      <c r="EB45" s="2858"/>
      <c r="EC45" s="2858"/>
      <c r="ED45" s="2858"/>
      <c r="EE45" s="2858"/>
      <c r="EF45" s="2858"/>
      <c r="EG45" s="2858"/>
      <c r="EH45" s="2858"/>
      <c r="EI45" s="2858"/>
      <c r="EJ45" s="2858"/>
      <c r="EK45" s="2858"/>
      <c r="EL45" s="2858"/>
      <c r="EM45" s="2858"/>
      <c r="EN45" s="2858"/>
      <c r="EO45" s="2858"/>
      <c r="EP45" s="2858"/>
      <c r="EQ45" s="2858"/>
      <c r="ER45" s="2858"/>
      <c r="ES45" s="2858"/>
      <c r="ET45" s="2858"/>
      <c r="EU45" s="2858"/>
      <c r="EV45" s="2858"/>
      <c r="EW45" s="2858"/>
      <c r="EX45" s="2858"/>
      <c r="EY45" s="2858"/>
      <c r="EZ45" s="2858"/>
      <c r="FA45" s="2858"/>
      <c r="FB45" s="2858"/>
      <c r="FC45" s="2858"/>
      <c r="FD45" s="2858"/>
      <c r="FE45" s="2858"/>
      <c r="FF45" s="2858"/>
      <c r="FG45" s="2858"/>
      <c r="FH45" s="2858"/>
      <c r="FI45" s="2858"/>
      <c r="FJ45" s="2858"/>
      <c r="FK45" s="2858"/>
      <c r="FL45" s="2858"/>
      <c r="FM45" s="2858"/>
      <c r="FN45" s="2858"/>
      <c r="FO45" s="2858"/>
      <c r="FP45" s="2858"/>
      <c r="FQ45" s="2858"/>
      <c r="FR45" s="2858"/>
      <c r="FS45" s="2858"/>
      <c r="FT45" s="2858"/>
      <c r="FU45" s="2858"/>
      <c r="FV45" s="2858"/>
      <c r="FW45" s="2858"/>
      <c r="FX45" s="2858"/>
      <c r="FY45" s="2858"/>
      <c r="FZ45" s="2858"/>
      <c r="GA45" s="2858"/>
      <c r="GB45" s="2858"/>
      <c r="GC45" s="2858"/>
      <c r="GD45" s="2858"/>
      <c r="GE45" s="2858"/>
      <c r="GF45" s="2858"/>
      <c r="GG45" s="2858"/>
      <c r="GH45" s="2858"/>
      <c r="GI45" s="2858"/>
      <c r="GJ45" s="2858"/>
      <c r="GK45" s="2858"/>
      <c r="GL45" s="2858"/>
      <c r="GM45" s="2858"/>
      <c r="GN45" s="2858"/>
      <c r="GO45" s="2858"/>
      <c r="GP45" s="2858"/>
      <c r="GQ45" s="2858"/>
      <c r="GR45" s="2858"/>
      <c r="GS45" s="2858"/>
      <c r="GT45" s="2858"/>
      <c r="GU45" s="2858"/>
      <c r="GV45" s="2858"/>
      <c r="GW45" s="2858"/>
      <c r="GX45" s="2858"/>
      <c r="GY45" s="2858"/>
      <c r="GZ45" s="2858"/>
      <c r="HA45" s="2858"/>
      <c r="HB45" s="2858"/>
      <c r="HC45" s="2858"/>
      <c r="HD45" s="2858"/>
      <c r="HE45" s="2858"/>
      <c r="HF45" s="2858"/>
      <c r="HG45" s="2858"/>
      <c r="HH45" s="2858"/>
      <c r="HI45" s="2858"/>
      <c r="HJ45" s="2858"/>
      <c r="HK45" s="2858"/>
      <c r="HL45" s="2858"/>
      <c r="HM45" s="2858"/>
      <c r="HN45" s="2858"/>
      <c r="HO45" s="2858"/>
      <c r="HP45" s="2858"/>
      <c r="HQ45" s="2858"/>
      <c r="HR45" s="2858"/>
      <c r="HS45" s="2858"/>
      <c r="HT45" s="2858"/>
      <c r="HU45" s="2858"/>
      <c r="HV45" s="2858"/>
      <c r="HW45" s="2858"/>
      <c r="HX45" s="2858"/>
      <c r="HY45" s="2858"/>
      <c r="HZ45" s="2858"/>
      <c r="IA45" s="2858"/>
      <c r="IB45" s="2858"/>
      <c r="IC45" s="2858"/>
      <c r="ID45" s="2858"/>
      <c r="IE45" s="2858"/>
      <c r="IF45" s="2858"/>
      <c r="IG45" s="2858"/>
      <c r="IH45" s="2858"/>
      <c r="II45" s="2858"/>
      <c r="IJ45" s="2858"/>
      <c r="IK45" s="2858"/>
      <c r="IL45" s="2858"/>
      <c r="IM45" s="2858"/>
      <c r="IN45" s="2858"/>
      <c r="IO45" s="2858"/>
      <c r="IP45" s="2858"/>
      <c r="IQ45" s="2858"/>
      <c r="IR45" s="2858"/>
      <c r="IS45" s="2858"/>
      <c r="IT45" s="2858"/>
      <c r="IU45" s="2858"/>
      <c r="IV45" s="2858"/>
      <c r="IW45" s="2858"/>
      <c r="IX45" s="2858"/>
      <c r="IY45" s="2858"/>
      <c r="IZ45" s="2858"/>
      <c r="JA45" s="2858"/>
      <c r="JB45" s="2858"/>
      <c r="JC45" s="2858"/>
      <c r="JD45" s="2858"/>
      <c r="JE45" s="2858"/>
      <c r="JF45" s="2858"/>
      <c r="JG45" s="2858"/>
      <c r="JH45" s="2858"/>
      <c r="JI45" s="2858"/>
      <c r="JJ45" s="2858"/>
      <c r="JK45" s="2858"/>
      <c r="JL45" s="2858"/>
      <c r="JM45" s="2858"/>
      <c r="JN45" s="2858"/>
      <c r="JO45" s="2858"/>
      <c r="JP45" s="2858"/>
      <c r="JQ45" s="2858"/>
      <c r="JR45" s="2858"/>
      <c r="JS45" s="2858"/>
      <c r="JT45" s="2858"/>
      <c r="JU45" s="2858"/>
      <c r="JV45" s="2858"/>
      <c r="JW45" s="2858"/>
      <c r="JX45" s="2858"/>
      <c r="JY45" s="2858"/>
      <c r="JZ45" s="2858"/>
      <c r="KA45" s="2858"/>
      <c r="KB45" s="2858"/>
      <c r="KC45" s="2858"/>
      <c r="KD45" s="2858"/>
      <c r="KE45" s="2858"/>
      <c r="KF45" s="2858"/>
      <c r="KG45" s="2858"/>
      <c r="KH45" s="2858"/>
      <c r="KI45" s="2858"/>
      <c r="KJ45" s="2858"/>
      <c r="KK45" s="2858"/>
      <c r="KL45" s="2858"/>
      <c r="KM45" s="2858"/>
      <c r="KN45" s="2858"/>
      <c r="KO45" s="2858"/>
      <c r="KP45" s="2858"/>
      <c r="KQ45" s="2858"/>
      <c r="KR45" s="2858"/>
      <c r="KS45" s="2858"/>
      <c r="KT45" s="2858"/>
      <c r="KU45" s="2858"/>
      <c r="KV45" s="2858"/>
      <c r="KW45" s="2858"/>
      <c r="KX45" s="2858"/>
      <c r="KY45" s="2858"/>
      <c r="KZ45" s="2858"/>
      <c r="LA45" s="2858"/>
      <c r="LB45" s="2858"/>
      <c r="LC45" s="2858"/>
      <c r="LD45" s="2858"/>
      <c r="LE45" s="2858"/>
      <c r="LF45" s="2858"/>
      <c r="LG45" s="2858"/>
      <c r="LH45" s="2858"/>
      <c r="LI45" s="2858"/>
      <c r="LJ45" s="2858"/>
      <c r="LK45" s="2858"/>
      <c r="LL45" s="2858"/>
      <c r="LM45" s="2858"/>
      <c r="LN45" s="2858"/>
      <c r="LO45" s="2858"/>
      <c r="LP45" s="2858"/>
      <c r="LQ45" s="2858"/>
      <c r="LR45" s="2858"/>
      <c r="LS45" s="2858"/>
      <c r="LT45" s="2858"/>
      <c r="LU45" s="2858"/>
      <c r="LV45" s="2858"/>
      <c r="LW45" s="2858"/>
      <c r="LX45" s="2858"/>
      <c r="LY45" s="2858"/>
      <c r="LZ45" s="2858"/>
      <c r="MA45" s="2858"/>
      <c r="MB45" s="2858"/>
      <c r="MC45" s="2858"/>
      <c r="MD45" s="2858"/>
      <c r="ME45" s="2858"/>
      <c r="MF45" s="2858"/>
      <c r="MG45" s="2858"/>
      <c r="MH45" s="2858"/>
      <c r="MI45" s="2858"/>
      <c r="MJ45" s="2858"/>
      <c r="MK45" s="2858"/>
      <c r="ML45" s="2858"/>
      <c r="MM45" s="2858"/>
      <c r="MN45" s="2858"/>
      <c r="MO45" s="2858"/>
      <c r="MP45" s="2858"/>
      <c r="MQ45" s="2858"/>
      <c r="MR45" s="2858"/>
      <c r="MS45" s="2858"/>
      <c r="MT45" s="2858"/>
      <c r="MU45" s="2858"/>
      <c r="MV45" s="2858"/>
      <c r="MW45" s="2858"/>
      <c r="MX45" s="2858"/>
      <c r="MY45" s="2858"/>
      <c r="MZ45" s="2858"/>
      <c r="NA45" s="2858"/>
      <c r="NB45" s="2858"/>
      <c r="NC45" s="2858"/>
      <c r="ND45" s="2858"/>
      <c r="NE45" s="2858"/>
      <c r="NF45" s="2858"/>
      <c r="NG45" s="2858"/>
      <c r="NH45" s="2858"/>
      <c r="NI45" s="2858"/>
      <c r="NJ45" s="2858"/>
      <c r="NK45" s="2858"/>
      <c r="NL45" s="2858"/>
      <c r="NM45" s="2858"/>
      <c r="NN45" s="2858"/>
      <c r="NO45" s="2858"/>
      <c r="NP45" s="2858"/>
      <c r="NQ45" s="2858"/>
      <c r="NR45" s="2858"/>
      <c r="NS45" s="2858"/>
      <c r="NT45" s="2858"/>
      <c r="NU45" s="2858"/>
      <c r="NV45" s="2858"/>
      <c r="NW45" s="2858"/>
      <c r="NX45" s="2858"/>
      <c r="NY45" s="2858"/>
      <c r="NZ45" s="2858"/>
      <c r="OA45" s="2858"/>
      <c r="OB45" s="2858"/>
      <c r="OC45" s="2858"/>
      <c r="OD45" s="2858"/>
      <c r="OE45" s="2858"/>
      <c r="OF45" s="2858"/>
      <c r="OG45" s="2858"/>
      <c r="OH45" s="2858"/>
      <c r="OI45" s="2858"/>
      <c r="OJ45" s="2858"/>
      <c r="OK45" s="2858"/>
      <c r="OL45" s="2858"/>
      <c r="OM45" s="2858"/>
      <c r="ON45" s="2858"/>
      <c r="OO45" s="2858"/>
      <c r="OP45" s="2858"/>
      <c r="OQ45" s="2858"/>
      <c r="OR45" s="2858"/>
      <c r="OS45" s="2858"/>
      <c r="OT45" s="2858"/>
      <c r="OU45" s="2858"/>
      <c r="OV45" s="2858"/>
      <c r="OW45" s="2858"/>
      <c r="OX45" s="2858"/>
      <c r="OY45" s="2858"/>
      <c r="OZ45" s="2858"/>
      <c r="PA45" s="2858"/>
      <c r="PB45" s="2858"/>
      <c r="PC45" s="2858"/>
      <c r="PD45" s="2858"/>
      <c r="PE45" s="2858"/>
      <c r="PF45" s="2858"/>
      <c r="PG45" s="2858"/>
      <c r="PH45" s="2858"/>
      <c r="PI45" s="2858"/>
      <c r="PJ45" s="2858"/>
      <c r="PK45" s="2858"/>
      <c r="PL45" s="2858"/>
      <c r="PM45" s="2858"/>
      <c r="PN45" s="2858"/>
      <c r="PO45" s="2858"/>
      <c r="PP45" s="2858"/>
      <c r="PQ45" s="2858"/>
      <c r="PR45" s="2858"/>
      <c r="PS45" s="2858"/>
      <c r="PT45" s="2858"/>
      <c r="PU45" s="2858"/>
      <c r="PV45" s="2858"/>
      <c r="PW45" s="2858"/>
      <c r="PX45" s="2858"/>
      <c r="PY45" s="2858"/>
      <c r="PZ45" s="2858"/>
      <c r="QA45" s="2858"/>
      <c r="QB45" s="2858"/>
      <c r="QC45" s="2858"/>
      <c r="QD45" s="2858"/>
      <c r="QE45" s="2858"/>
      <c r="QF45" s="2858"/>
      <c r="QG45" s="2858"/>
      <c r="QH45" s="2858"/>
      <c r="QI45" s="2858"/>
      <c r="QJ45" s="2858"/>
      <c r="QK45" s="2858"/>
      <c r="QL45" s="2858"/>
      <c r="QM45" s="2858"/>
      <c r="QN45" s="2858"/>
      <c r="QO45" s="2858"/>
      <c r="QP45" s="2858"/>
      <c r="QQ45" s="2858"/>
      <c r="QR45" s="2858"/>
      <c r="QS45" s="2858"/>
      <c r="QT45" s="2858"/>
      <c r="QU45" s="2858"/>
      <c r="QV45" s="2858"/>
      <c r="QW45" s="2858"/>
      <c r="QX45" s="2858"/>
      <c r="QY45" s="2858"/>
      <c r="QZ45" s="2858"/>
      <c r="RA45" s="2858"/>
      <c r="RB45" s="2858"/>
      <c r="RC45" s="2858"/>
      <c r="RD45" s="2858"/>
      <c r="RE45" s="2858"/>
      <c r="RF45" s="2858"/>
      <c r="RG45" s="2858"/>
      <c r="RH45" s="2858"/>
      <c r="RI45" s="2858"/>
      <c r="RJ45" s="2858"/>
      <c r="RK45" s="2858"/>
      <c r="RL45" s="2858"/>
      <c r="RM45" s="2858"/>
      <c r="RN45" s="2858"/>
      <c r="RO45" s="2858"/>
      <c r="RP45" s="2858"/>
      <c r="RQ45" s="2858"/>
      <c r="RR45" s="2858"/>
      <c r="RS45" s="2858"/>
      <c r="RT45" s="2858"/>
      <c r="RU45" s="2858"/>
      <c r="RV45" s="2858"/>
      <c r="RW45" s="2858"/>
      <c r="RX45" s="2858"/>
      <c r="RY45" s="2858"/>
      <c r="RZ45" s="2858"/>
      <c r="SA45" s="2858"/>
      <c r="SB45" s="2858"/>
      <c r="SC45" s="2858"/>
      <c r="SD45" s="2858"/>
      <c r="SE45" s="2858"/>
      <c r="SF45" s="2858"/>
      <c r="SG45" s="2858"/>
      <c r="SH45" s="2858"/>
      <c r="SI45" s="2858"/>
      <c r="SJ45" s="2858"/>
      <c r="SK45" s="2858"/>
      <c r="SL45" s="2858"/>
      <c r="SM45" s="2858"/>
      <c r="SN45" s="2858"/>
      <c r="SO45" s="2858"/>
      <c r="SP45" s="2858"/>
      <c r="SQ45" s="2858"/>
      <c r="SR45" s="2858"/>
      <c r="SS45" s="2858"/>
      <c r="ST45" s="2858"/>
      <c r="SU45" s="2858"/>
      <c r="SV45" s="2858"/>
      <c r="SW45" s="2858"/>
      <c r="SX45" s="2858"/>
      <c r="SY45" s="2858"/>
      <c r="SZ45" s="2858"/>
      <c r="TA45" s="2858"/>
      <c r="TB45" s="2858"/>
      <c r="TC45" s="2858"/>
      <c r="TD45" s="2858"/>
      <c r="TE45" s="2858"/>
      <c r="TF45" s="2858"/>
      <c r="TG45" s="2858"/>
      <c r="TH45" s="2858"/>
      <c r="TI45" s="2858"/>
      <c r="TJ45" s="2858"/>
      <c r="TK45" s="2858"/>
      <c r="TL45" s="2858"/>
      <c r="TM45" s="2858"/>
      <c r="TN45" s="2858"/>
      <c r="TO45" s="2858"/>
      <c r="TP45" s="2858"/>
      <c r="TQ45" s="2858"/>
      <c r="TR45" s="2858"/>
      <c r="TS45" s="2858"/>
      <c r="TT45" s="2858"/>
      <c r="TU45" s="3937"/>
      <c r="TV45" s="3937"/>
      <c r="TW45" s="3937"/>
      <c r="TX45" s="3937"/>
      <c r="TY45" s="3937"/>
      <c r="TZ45" s="3937"/>
      <c r="UA45" s="3937"/>
      <c r="UB45" s="3937"/>
      <c r="UC45" s="3937"/>
      <c r="UD45" s="3937"/>
      <c r="UE45" s="3937"/>
      <c r="UF45" s="3937"/>
      <c r="UG45" s="3937"/>
      <c r="UH45" s="3937"/>
      <c r="UI45" s="3937"/>
      <c r="UJ45" s="3937"/>
      <c r="UK45" s="3937"/>
      <c r="UL45" s="3937"/>
      <c r="UM45" s="3937"/>
      <c r="UN45" s="3937"/>
      <c r="UO45" s="3937"/>
      <c r="UP45" s="2858"/>
      <c r="UQ45" s="2858"/>
      <c r="UR45" s="2858"/>
      <c r="US45" s="2858"/>
      <c r="UT45" s="2858"/>
      <c r="UU45" s="2858"/>
      <c r="UV45" s="2858"/>
      <c r="UW45" s="2858"/>
      <c r="UX45" s="2858"/>
      <c r="UY45" s="2858"/>
      <c r="UZ45" s="2858"/>
      <c r="VA45" s="2858"/>
      <c r="VB45" s="2858"/>
      <c r="VC45" s="2858"/>
      <c r="VD45" s="2858"/>
      <c r="VE45" s="2858"/>
      <c r="VF45" s="2858"/>
      <c r="VG45" s="2858"/>
      <c r="VH45" s="2858"/>
      <c r="VI45" s="2858"/>
      <c r="VJ45" s="2858"/>
      <c r="VK45" s="2858"/>
      <c r="VL45" s="2858"/>
      <c r="VM45" s="2858"/>
      <c r="VN45" s="2858"/>
      <c r="VO45" s="2858"/>
      <c r="VP45" s="2858"/>
      <c r="VQ45" s="2858"/>
      <c r="VR45" s="2858"/>
      <c r="VS45" s="2858"/>
      <c r="VT45" s="2858"/>
      <c r="VU45" s="2858"/>
      <c r="VV45" s="2858"/>
      <c r="VW45" s="2858"/>
      <c r="VX45" s="2858"/>
      <c r="VY45" s="2858"/>
      <c r="VZ45" s="2858"/>
      <c r="WA45" s="2858"/>
      <c r="WB45" s="2858"/>
      <c r="WC45" s="2858"/>
      <c r="WD45" s="2858"/>
      <c r="WE45" s="2858"/>
      <c r="WF45" s="2858"/>
      <c r="WG45" s="2858"/>
      <c r="WH45" s="2858"/>
      <c r="WI45" s="2858"/>
      <c r="WJ45" s="2858"/>
      <c r="WK45" s="2858"/>
      <c r="WL45" s="2858"/>
      <c r="WM45" s="2858"/>
      <c r="WN45" s="2858"/>
      <c r="WO45" s="2858"/>
      <c r="WP45" s="2858"/>
      <c r="WQ45" s="2858"/>
      <c r="WR45" s="2858"/>
      <c r="WS45" s="2858"/>
      <c r="WT45" s="2858"/>
      <c r="WU45" s="2858"/>
      <c r="WV45" s="2858"/>
      <c r="WW45" s="2858"/>
      <c r="WX45" s="2858"/>
      <c r="WY45" s="2858"/>
      <c r="WZ45" s="2858"/>
      <c r="XA45" s="2858"/>
      <c r="XB45" s="2858"/>
      <c r="XC45" s="2858"/>
      <c r="XD45" s="2858"/>
      <c r="XE45" s="2858"/>
      <c r="XF45" s="2858"/>
      <c r="XG45" s="2858"/>
      <c r="XH45" s="2858"/>
      <c r="XI45" s="2858"/>
      <c r="XJ45" s="2858"/>
      <c r="XK45" s="2858"/>
      <c r="XL45" s="2858"/>
      <c r="XM45" s="2858"/>
      <c r="XN45" s="2858"/>
      <c r="XO45" s="2858"/>
      <c r="XP45" s="2858"/>
      <c r="XQ45" s="2858"/>
      <c r="XR45" s="2858"/>
      <c r="XS45" s="2858"/>
      <c r="XT45" s="2858"/>
      <c r="XU45" s="2858"/>
      <c r="XV45" s="2858"/>
      <c r="XW45" s="2858"/>
      <c r="XX45" s="2858"/>
      <c r="XY45" s="2858"/>
      <c r="XZ45" s="2858"/>
      <c r="YA45" s="2858"/>
      <c r="YB45" s="2858"/>
      <c r="YC45" s="2858"/>
      <c r="YD45" s="2858"/>
      <c r="YE45" s="2858"/>
      <c r="YF45" s="2858"/>
      <c r="YG45" s="2858"/>
      <c r="YH45" s="2858"/>
      <c r="YI45" s="2858"/>
      <c r="YJ45" s="2858"/>
      <c r="YK45" s="2858"/>
      <c r="YL45" s="2858"/>
      <c r="YM45" s="2858"/>
      <c r="YN45" s="2858"/>
      <c r="YO45" s="2858"/>
      <c r="YP45" s="2858"/>
      <c r="YQ45" s="2858"/>
      <c r="YR45" s="2858"/>
      <c r="YS45" s="2858"/>
      <c r="YT45" s="2858"/>
      <c r="YU45" s="2858"/>
      <c r="YV45" s="2858"/>
      <c r="YW45" s="2858"/>
      <c r="YX45" s="2858"/>
      <c r="YY45" s="2858"/>
      <c r="YZ45" s="2858"/>
      <c r="ZA45" s="2858"/>
      <c r="ZB45" s="2858"/>
      <c r="ZC45" s="2858"/>
      <c r="ZD45" s="2858"/>
      <c r="ZE45" s="2858"/>
      <c r="ZF45" s="2858"/>
      <c r="ZG45" s="2858"/>
      <c r="ZH45" s="2858"/>
      <c r="ZI45" s="2858"/>
      <c r="ZJ45" s="2858"/>
      <c r="ZK45" s="2858"/>
      <c r="ZL45" s="2858"/>
      <c r="ZM45" s="2858"/>
      <c r="ZN45" s="2858"/>
      <c r="ZO45" s="2858"/>
      <c r="ZP45" s="2858"/>
      <c r="ZQ45" s="2858"/>
      <c r="ZR45" s="2858"/>
      <c r="ZS45" s="2858"/>
      <c r="ZT45" s="2858"/>
      <c r="ZU45" s="2858"/>
      <c r="ZV45" s="2858"/>
      <c r="ZW45" s="2858"/>
      <c r="ZX45" s="2858"/>
      <c r="ZY45" s="2858"/>
      <c r="ZZ45" s="2858"/>
      <c r="AAA45" s="2858"/>
      <c r="AAB45" s="2858"/>
      <c r="AAC45" s="2858"/>
      <c r="AAD45" s="2858"/>
      <c r="AAE45" s="2858"/>
      <c r="AAF45" s="2858"/>
      <c r="AAG45" s="2858"/>
      <c r="AAH45" s="2858"/>
      <c r="AAI45" s="2858"/>
      <c r="AAJ45" s="2858"/>
      <c r="AAK45" s="2858"/>
      <c r="AAL45" s="2858"/>
      <c r="AAM45" s="2858"/>
      <c r="AAN45" s="2858"/>
      <c r="AAO45" s="2858"/>
      <c r="AAP45" s="2858"/>
      <c r="AAQ45" s="2858"/>
      <c r="AAR45" s="2858"/>
      <c r="AAS45" s="2858"/>
      <c r="AAT45" s="2858"/>
      <c r="AAU45" s="2858"/>
      <c r="AAV45" s="2858"/>
      <c r="AAW45" s="2858"/>
      <c r="AAX45" s="2858"/>
      <c r="AAY45" s="2858"/>
      <c r="AAZ45" s="2858"/>
      <c r="ABA45" s="2858"/>
      <c r="ABB45" s="2858"/>
      <c r="ABC45" s="2858"/>
      <c r="ABD45" s="2858"/>
      <c r="ABE45" s="2858"/>
      <c r="ABF45" s="2858"/>
      <c r="ABG45" s="2858"/>
      <c r="ABH45" s="2858"/>
      <c r="ABI45" s="2858"/>
      <c r="ABJ45" s="2858"/>
      <c r="ABK45" s="2858"/>
      <c r="ABL45" s="2858"/>
      <c r="ABM45" s="2858"/>
      <c r="ABN45" s="2858"/>
      <c r="ABO45" s="2858"/>
      <c r="ABP45" s="2858"/>
      <c r="ABQ45" s="2858"/>
      <c r="ABR45" s="2858"/>
      <c r="ABS45" s="2858"/>
      <c r="ABT45" s="2858"/>
      <c r="ABU45" s="2858"/>
      <c r="ABV45" s="2858"/>
      <c r="ABW45" s="2858"/>
      <c r="ABX45" s="2858"/>
      <c r="ABY45" s="2858"/>
      <c r="ABZ45" s="2858"/>
      <c r="ACA45" s="2858"/>
      <c r="ACB45" s="2858"/>
      <c r="ACC45" s="2858"/>
      <c r="ACD45" s="2858"/>
      <c r="ACE45" s="2858"/>
      <c r="ACF45" s="2858"/>
      <c r="ACG45" s="2858"/>
      <c r="ACH45" s="2858"/>
      <c r="ACI45" s="2858"/>
      <c r="ACJ45" s="2858"/>
      <c r="ACK45" s="2858"/>
      <c r="ACL45" s="2858"/>
      <c r="ACM45" s="2858"/>
      <c r="ACN45" s="2858"/>
      <c r="ACO45" s="2858"/>
      <c r="ACP45" s="2858"/>
      <c r="ACQ45" s="2858"/>
      <c r="ACR45" s="2858"/>
      <c r="ACS45" s="2858"/>
      <c r="ACT45" s="2858"/>
      <c r="ACU45" s="2858"/>
      <c r="ACV45" s="2858"/>
      <c r="ACW45" s="2858"/>
      <c r="ACX45" s="2858"/>
      <c r="ACY45" s="2858"/>
      <c r="ACZ45" s="2858"/>
      <c r="ADA45" s="2858"/>
      <c r="ADB45" s="2858"/>
      <c r="ADC45" s="2858"/>
      <c r="ADD45" s="2858"/>
      <c r="ADE45" s="2858"/>
      <c r="ADF45" s="2858"/>
      <c r="ADG45" s="2858"/>
      <c r="ADH45" s="2858"/>
      <c r="ADI45" s="2858"/>
      <c r="ADJ45" s="2858"/>
      <c r="ADK45" s="2858"/>
      <c r="ADL45" s="2858"/>
      <c r="ADM45" s="2858"/>
      <c r="ADN45" s="2858"/>
      <c r="ADO45" s="2858"/>
      <c r="ADP45" s="2858"/>
      <c r="ADQ45" s="2858"/>
      <c r="ADR45" s="2858"/>
      <c r="ADS45" s="2858"/>
      <c r="ADT45" s="2858"/>
      <c r="ADU45" s="2858"/>
      <c r="ADV45" s="2858"/>
      <c r="ADW45" s="2858"/>
      <c r="ADX45" s="2858"/>
      <c r="ADY45" s="2858"/>
      <c r="ADZ45" s="2858"/>
      <c r="AEA45" s="2858"/>
      <c r="AEB45" s="2858"/>
      <c r="AEC45" s="2858"/>
      <c r="AED45" s="2858"/>
      <c r="AEE45" s="2858"/>
      <c r="AEF45" s="2858"/>
      <c r="AEG45" s="2858"/>
      <c r="AEH45" s="2858"/>
      <c r="AEI45" s="2858"/>
      <c r="AEJ45" s="2858"/>
      <c r="AEK45" s="2858"/>
      <c r="AEL45" s="2858"/>
      <c r="AEM45" s="2858"/>
      <c r="AEN45" s="2858"/>
      <c r="AEO45" s="2858"/>
      <c r="AEP45" s="2858"/>
      <c r="AEQ45" s="2858"/>
      <c r="AER45" s="2858"/>
      <c r="AES45" s="2858"/>
      <c r="AET45" s="2858"/>
      <c r="AEU45" s="2858"/>
      <c r="AEV45" s="2858"/>
      <c r="AEW45" s="2858"/>
      <c r="AEX45" s="2858"/>
      <c r="AEY45" s="2858"/>
      <c r="AEZ45" s="2858"/>
      <c r="AFA45" s="2858"/>
      <c r="AFB45" s="2858"/>
      <c r="AFC45" s="2858"/>
      <c r="AFD45" s="2858"/>
      <c r="AFE45" s="2858"/>
      <c r="AFF45" s="2858"/>
      <c r="AFG45" s="2858"/>
      <c r="AFH45" s="2858"/>
      <c r="AFI45" s="2858"/>
      <c r="AFJ45" s="2858"/>
      <c r="AFK45" s="2858"/>
      <c r="AFL45" s="2858"/>
      <c r="AFM45" s="2858"/>
      <c r="AFN45" s="2858"/>
      <c r="AFO45" s="2858"/>
      <c r="AFP45" s="2858"/>
      <c r="AFQ45" s="2858"/>
      <c r="AFR45" s="2858"/>
      <c r="AFS45" s="2858"/>
      <c r="AFT45" s="2858"/>
      <c r="AFU45" s="2858"/>
      <c r="AFV45" s="2858"/>
      <c r="AFW45" s="2858"/>
      <c r="AFX45" s="2858"/>
      <c r="AFY45" s="2858"/>
      <c r="AFZ45" s="2858"/>
      <c r="AGA45" s="2858"/>
      <c r="AGB45" s="2858"/>
      <c r="AGC45" s="2858"/>
      <c r="AGD45" s="2858"/>
      <c r="AGE45" s="2858"/>
      <c r="AGF45" s="2858"/>
      <c r="AGG45" s="2858"/>
      <c r="AGH45" s="2858"/>
      <c r="AGI45" s="2858"/>
      <c r="AGJ45" s="2858"/>
      <c r="AGK45" s="2858"/>
      <c r="AGL45" s="2858"/>
      <c r="AGM45" s="2858"/>
      <c r="AGN45" s="2858"/>
      <c r="AGO45" s="2858"/>
      <c r="AGP45" s="2858"/>
      <c r="AGQ45" s="2858"/>
      <c r="AGR45" s="2858"/>
      <c r="AGS45" s="2858"/>
      <c r="AGT45" s="2858"/>
      <c r="AGU45" s="2858"/>
      <c r="AGV45" s="2858"/>
      <c r="AGW45" s="2858"/>
      <c r="AGX45" s="2858"/>
      <c r="AGY45" s="2858"/>
      <c r="AGZ45" s="2858"/>
      <c r="AHA45" s="2858"/>
      <c r="AHB45" s="2858"/>
      <c r="AHC45" s="2858"/>
      <c r="AHD45" s="2858"/>
      <c r="AHE45" s="2858"/>
      <c r="AHF45" s="2858"/>
      <c r="AHG45" s="2858"/>
      <c r="AHH45" s="2858"/>
      <c r="AHI45" s="2858"/>
      <c r="AHJ45" s="2858"/>
      <c r="AHK45" s="2858"/>
      <c r="AHL45" s="2858"/>
      <c r="AHM45" s="2858"/>
      <c r="AHN45" s="2858"/>
      <c r="AHO45" s="2858"/>
      <c r="AHP45" s="2858"/>
      <c r="AHQ45" s="2858"/>
      <c r="AHR45" s="2858"/>
      <c r="AHS45" s="2858"/>
      <c r="AHT45" s="2858"/>
      <c r="AHU45" s="2858"/>
      <c r="AHV45" s="2858"/>
      <c r="AHW45" s="2858"/>
      <c r="AHX45" s="2858"/>
      <c r="AHY45" s="2858"/>
      <c r="AHZ45" s="2858"/>
      <c r="AIA45" s="2858"/>
      <c r="AIB45" s="2858"/>
      <c r="AIC45" s="2858"/>
      <c r="AID45" s="2858"/>
      <c r="AIE45" s="2858"/>
      <c r="AIF45" s="2858"/>
      <c r="AIG45" s="2858"/>
      <c r="AIH45" s="2858"/>
      <c r="AII45" s="2858"/>
      <c r="AIJ45" s="2858"/>
      <c r="AIK45" s="2858"/>
      <c r="AIL45" s="2858"/>
      <c r="AIM45" s="2858"/>
      <c r="AIN45" s="2858"/>
      <c r="AIO45" s="2858"/>
      <c r="AIP45" s="2858"/>
      <c r="AIQ45" s="2858"/>
      <c r="AIR45" s="2858"/>
      <c r="AIS45" s="2858"/>
      <c r="AIT45" s="2858"/>
      <c r="AIU45" s="2858"/>
      <c r="AIV45" s="2858"/>
      <c r="AIW45" s="2858"/>
      <c r="AIX45" s="2858"/>
      <c r="AIY45" s="2858"/>
      <c r="AIZ45" s="2858"/>
      <c r="AJA45" s="2858"/>
      <c r="AJB45" s="2858"/>
      <c r="AJC45" s="2858"/>
      <c r="AJD45" s="2858"/>
      <c r="AJE45" s="2858"/>
      <c r="AJF45" s="2858"/>
      <c r="AJG45" s="2858"/>
      <c r="AJH45" s="2858"/>
      <c r="AJI45" s="2858"/>
      <c r="AJJ45" s="2858"/>
      <c r="AJK45" s="2858"/>
      <c r="AJL45" s="2858"/>
      <c r="AJM45" s="2858"/>
      <c r="AJN45" s="2858"/>
      <c r="AJO45" s="2858"/>
      <c r="AJP45" s="2858"/>
      <c r="AJQ45" s="2858"/>
      <c r="AJR45" s="2858"/>
      <c r="AJS45" s="2858"/>
      <c r="AJT45" s="2858"/>
      <c r="AJU45" s="2858"/>
      <c r="AJV45" s="2858"/>
      <c r="AJW45" s="2858"/>
      <c r="AJX45" s="2858"/>
      <c r="AJY45" s="2858"/>
      <c r="AJZ45" s="2858"/>
      <c r="AKA45" s="2858"/>
      <c r="AKB45" s="2858"/>
      <c r="AKC45" s="2858"/>
      <c r="AKD45" s="2858"/>
      <c r="AKE45" s="2858"/>
      <c r="AKF45" s="2858"/>
      <c r="AKG45" s="2858"/>
      <c r="AKH45" s="2858"/>
      <c r="AKI45" s="2858"/>
      <c r="AKJ45" s="2858"/>
      <c r="AKK45" s="2858"/>
      <c r="AKL45" s="2858"/>
      <c r="AKM45" s="2858"/>
      <c r="AKN45" s="2858"/>
      <c r="AKO45" s="2858"/>
      <c r="AKP45" s="2858"/>
      <c r="AKQ45" s="2858"/>
      <c r="AKR45" s="2858"/>
      <c r="AKS45" s="2858"/>
      <c r="AKT45" s="2858"/>
      <c r="AKU45" s="2858"/>
      <c r="AKV45" s="2858"/>
      <c r="AKW45" s="2858"/>
      <c r="AKX45" s="2858"/>
      <c r="AKY45" s="2858"/>
      <c r="AKZ45" s="2858"/>
      <c r="ALA45" s="2858"/>
      <c r="ALB45" s="2858"/>
      <c r="ALC45" s="2858"/>
      <c r="ALD45" s="2858"/>
      <c r="ALE45" s="2858"/>
      <c r="ALF45" s="2858"/>
      <c r="ALG45" s="2858"/>
      <c r="ALH45" s="2858"/>
      <c r="ALI45" s="2858"/>
      <c r="ALJ45" s="2858"/>
      <c r="ALK45" s="2858"/>
      <c r="ALL45" s="2858"/>
      <c r="ALM45" s="2858"/>
      <c r="ALN45" s="2858"/>
      <c r="ALO45" s="2858"/>
      <c r="ALP45" s="2858"/>
      <c r="ALQ45" s="2858"/>
      <c r="ALR45" s="2858"/>
      <c r="ALS45" s="2858"/>
      <c r="ALT45" s="2858"/>
      <c r="ALU45" s="2858"/>
      <c r="ALV45" s="2858"/>
      <c r="ALW45" s="2858"/>
      <c r="ALX45" s="2858"/>
      <c r="ALY45" s="2858"/>
      <c r="ALZ45" s="2858"/>
      <c r="AMA45" s="2858"/>
      <c r="AMB45" s="2858"/>
      <c r="AMC45" s="2858"/>
      <c r="AMD45" s="2858"/>
      <c r="AME45" s="2858"/>
      <c r="AMF45" s="2858"/>
      <c r="AMG45" s="2858"/>
      <c r="AMH45" s="2858"/>
      <c r="AMI45" s="2858"/>
      <c r="AMJ45" s="2858"/>
      <c r="AMK45" s="2858"/>
      <c r="AML45" s="2858"/>
      <c r="AMM45" s="2858"/>
      <c r="AMN45" s="2858"/>
      <c r="AMO45" s="2858"/>
      <c r="AMP45" s="2858"/>
      <c r="AMQ45" s="2858"/>
      <c r="AMR45" s="2858"/>
      <c r="AMS45" s="2858"/>
      <c r="AMT45" s="2858"/>
      <c r="AMU45" s="2858"/>
      <c r="AMV45" s="2858"/>
      <c r="AMW45" s="2858"/>
      <c r="AMX45" s="2858"/>
      <c r="AMY45" s="2858"/>
      <c r="AMZ45" s="2858"/>
      <c r="ANA45" s="2858"/>
      <c r="ANB45" s="2858"/>
      <c r="ANC45" s="2858"/>
      <c r="AND45" s="2858"/>
      <c r="ANE45" s="2858"/>
      <c r="ANF45" s="2858"/>
      <c r="ANG45" s="2858"/>
      <c r="ANH45" s="2858"/>
      <c r="ANI45" s="2858"/>
      <c r="ANJ45" s="2858"/>
      <c r="ANK45" s="2858"/>
      <c r="ANL45" s="2858"/>
      <c r="ANM45" s="2858"/>
      <c r="ANN45" s="2858"/>
      <c r="ANO45" s="2858"/>
      <c r="ANP45" s="2858"/>
      <c r="ANQ45" s="2858"/>
      <c r="ANR45" s="2858"/>
      <c r="ANS45" s="2858"/>
      <c r="ANT45" s="2858"/>
      <c r="ANU45" s="2858"/>
      <c r="ANV45" s="2858"/>
      <c r="ANW45" s="2858"/>
      <c r="ANX45" s="2858"/>
      <c r="ANY45" s="2858"/>
      <c r="ANZ45" s="2858"/>
      <c r="AOA45" s="2858"/>
      <c r="AOB45" s="2858"/>
      <c r="AOC45" s="2858"/>
      <c r="AOD45" s="2858"/>
      <c r="AOE45" s="2858"/>
      <c r="AOF45" s="2858"/>
      <c r="AOG45" s="2858"/>
      <c r="AOH45" s="2858"/>
      <c r="AOI45" s="2858"/>
      <c r="AOJ45" s="2858"/>
      <c r="AOK45" s="2858"/>
      <c r="AOL45" s="2858"/>
      <c r="AOM45" s="2858"/>
      <c r="AON45" s="2858"/>
      <c r="AOO45" s="2858"/>
      <c r="AOP45" s="2858"/>
      <c r="AOQ45" s="2858"/>
      <c r="AOR45" s="2858"/>
      <c r="AOS45" s="2858"/>
      <c r="AOT45" s="2858"/>
      <c r="AOU45" s="2858"/>
      <c r="AOV45" s="2858"/>
      <c r="AOW45" s="2858"/>
      <c r="AOX45" s="2858"/>
      <c r="AOY45" s="2858"/>
      <c r="AOZ45" s="2858"/>
      <c r="APA45" s="2858"/>
      <c r="APB45" s="2858"/>
      <c r="APC45" s="2858"/>
      <c r="APD45" s="2858"/>
      <c r="APE45" s="2858"/>
      <c r="APF45" s="2858"/>
      <c r="APG45" s="2858"/>
      <c r="APH45" s="2858"/>
      <c r="API45" s="2858"/>
      <c r="APJ45" s="2858"/>
      <c r="APK45" s="2858"/>
      <c r="APL45" s="2858"/>
      <c r="APM45" s="2858"/>
      <c r="APN45" s="2858"/>
      <c r="APO45" s="2858"/>
      <c r="APP45" s="2858"/>
      <c r="APQ45" s="2858"/>
      <c r="APR45" s="2858"/>
      <c r="APS45" s="2858"/>
      <c r="APT45" s="2858"/>
      <c r="APU45" s="2858"/>
      <c r="APV45" s="2858"/>
      <c r="APW45" s="2858"/>
      <c r="APX45" s="2858"/>
      <c r="APY45" s="2858"/>
      <c r="APZ45" s="2858"/>
      <c r="AQA45" s="2858"/>
      <c r="AQB45" s="2858"/>
      <c r="AQC45" s="2858"/>
      <c r="AQD45" s="2858"/>
      <c r="AQE45" s="2858"/>
      <c r="AQF45" s="2858"/>
      <c r="AQG45" s="2858"/>
      <c r="AQH45" s="2858"/>
      <c r="AQI45" s="2858"/>
      <c r="AQJ45" s="2858"/>
      <c r="AQK45" s="2858"/>
      <c r="AQL45" s="2858"/>
      <c r="AQM45" s="2858"/>
      <c r="AQN45" s="2858"/>
      <c r="AQO45" s="2858"/>
      <c r="AQP45" s="2858"/>
      <c r="AQQ45" s="2858"/>
      <c r="AQR45" s="2858"/>
      <c r="AQS45" s="2858"/>
      <c r="AQT45" s="2858"/>
      <c r="AQU45" s="2858"/>
      <c r="AQV45" s="2858"/>
      <c r="AQW45" s="2858"/>
      <c r="AQX45" s="2858"/>
      <c r="AQY45" s="2858"/>
      <c r="AQZ45" s="2858"/>
      <c r="ARA45" s="2858"/>
      <c r="ARB45" s="2858"/>
      <c r="ARC45" s="2858"/>
      <c r="ARD45" s="2858"/>
      <c r="ARE45" s="2858"/>
      <c r="ARF45" s="2858"/>
      <c r="ARG45" s="2858"/>
      <c r="ARH45" s="2858"/>
      <c r="ARI45" s="2858"/>
      <c r="ARJ45" s="2858"/>
      <c r="ARK45" s="2858"/>
      <c r="ARL45" s="2858"/>
      <c r="ARM45" s="2858"/>
      <c r="ARN45" s="2858"/>
      <c r="ARO45" s="2858"/>
      <c r="ARP45" s="2858"/>
      <c r="ARQ45" s="2858"/>
      <c r="ARR45" s="2858"/>
      <c r="ARS45" s="2858"/>
      <c r="ART45" s="2858"/>
      <c r="ARU45" s="2858"/>
      <c r="ARV45" s="2858"/>
      <c r="ARW45" s="2858"/>
      <c r="ARX45" s="2858"/>
      <c r="ARY45" s="2858"/>
      <c r="ARZ45" s="2858"/>
      <c r="ASA45" s="2858"/>
      <c r="ASB45" s="2858"/>
      <c r="ASC45" s="2858"/>
      <c r="ASD45" s="2858"/>
      <c r="ASE45" s="2858"/>
      <c r="ASF45" s="2858"/>
      <c r="ASG45" s="2858"/>
      <c r="ASH45" s="2858"/>
      <c r="ASI45" s="2858"/>
      <c r="ASJ45" s="2858"/>
      <c r="ASK45" s="2858"/>
      <c r="ASL45" s="2858"/>
      <c r="ASM45" s="2858"/>
      <c r="ASN45" s="2858"/>
      <c r="ASO45" s="2858"/>
      <c r="ASP45" s="2858"/>
      <c r="ASQ45" s="2858"/>
      <c r="ASR45" s="2858"/>
      <c r="ASS45" s="2858"/>
      <c r="AST45" s="2858"/>
      <c r="ASU45" s="2858"/>
      <c r="ASV45" s="2858"/>
      <c r="ASW45" s="2858"/>
      <c r="ASX45" s="2858"/>
      <c r="ASY45" s="2858"/>
      <c r="ASZ45" s="2858"/>
      <c r="ATA45" s="2858"/>
      <c r="ATB45" s="2858"/>
      <c r="ATC45" s="2858"/>
      <c r="ATD45" s="2858"/>
      <c r="ATE45" s="2858"/>
      <c r="ATF45" s="2858"/>
      <c r="ATG45" s="2858"/>
      <c r="ATH45" s="2858"/>
      <c r="ATI45" s="2858"/>
      <c r="ATJ45" s="2858"/>
      <c r="ATK45" s="2858"/>
      <c r="ATL45" s="2858"/>
      <c r="ATM45" s="2858"/>
      <c r="ATN45" s="2858"/>
      <c r="ATO45" s="2858"/>
      <c r="ATP45" s="2858"/>
      <c r="ATQ45" s="2858"/>
      <c r="ATR45" s="2858"/>
      <c r="ATS45" s="2858"/>
      <c r="ATT45" s="2858"/>
      <c r="ATU45" s="2858"/>
      <c r="ATV45" s="2858"/>
      <c r="ATW45" s="2858"/>
      <c r="ATX45" s="2858"/>
      <c r="ATY45" s="2858"/>
      <c r="ATZ45" s="2858"/>
      <c r="AUA45" s="2858"/>
      <c r="AUB45" s="2858"/>
      <c r="AUC45" s="2858"/>
      <c r="AUD45" s="2858"/>
      <c r="AUE45" s="2858"/>
      <c r="AUF45" s="2858"/>
      <c r="AUG45" s="2858"/>
      <c r="AUH45" s="2858"/>
      <c r="AUI45" s="2858"/>
      <c r="AUJ45" s="2858"/>
      <c r="AUK45" s="2858"/>
      <c r="AUL45" s="2858"/>
      <c r="AUM45" s="2858"/>
      <c r="AUN45" s="2858"/>
      <c r="AUO45" s="2858"/>
      <c r="AUP45" s="2858"/>
      <c r="AUQ45" s="2858"/>
      <c r="AUR45" s="2858"/>
      <c r="AUS45" s="2858"/>
      <c r="AUT45" s="2858"/>
      <c r="AUU45" s="2858"/>
      <c r="AUV45" s="2858"/>
      <c r="AUW45" s="2858"/>
      <c r="AUX45" s="2858"/>
      <c r="AUY45" s="2858"/>
      <c r="AUZ45" s="2858"/>
      <c r="AVA45" s="2858"/>
      <c r="AVB45" s="2858"/>
      <c r="AVC45" s="2858"/>
      <c r="AVD45" s="2858"/>
      <c r="AVE45" s="2858"/>
      <c r="AVF45" s="2858"/>
      <c r="AVG45" s="2858"/>
      <c r="AVH45" s="2858"/>
      <c r="AVI45" s="2858"/>
      <c r="AVJ45" s="2858"/>
      <c r="AVK45" s="2858"/>
      <c r="AVL45" s="2858"/>
      <c r="AVM45" s="2858"/>
      <c r="AVN45" s="2858"/>
      <c r="AVO45" s="2858"/>
      <c r="AVP45" s="2858"/>
      <c r="AVQ45" s="2858"/>
      <c r="AVR45" s="2858"/>
      <c r="AVS45" s="2858"/>
      <c r="AVT45" s="2858"/>
      <c r="AVU45" s="2858"/>
      <c r="AVV45" s="2858"/>
      <c r="AVW45" s="2858"/>
      <c r="AVX45" s="2858"/>
      <c r="AVY45" s="2858"/>
      <c r="AVZ45" s="2858"/>
      <c r="AWA45" s="2858"/>
      <c r="AWB45" s="2858"/>
      <c r="AWC45" s="2858"/>
      <c r="AWD45" s="2858"/>
      <c r="AWE45" s="2858"/>
      <c r="AWF45" s="2858"/>
      <c r="AWG45" s="2858"/>
      <c r="AWH45" s="2858"/>
      <c r="AWI45" s="2858"/>
      <c r="AWJ45" s="2858"/>
      <c r="AWK45" s="2858"/>
      <c r="AWL45" s="2858"/>
      <c r="AWM45" s="2858"/>
      <c r="AWN45" s="2858"/>
      <c r="AWO45" s="2858"/>
      <c r="AWP45" s="2858"/>
      <c r="AWQ45" s="2858"/>
      <c r="AWR45" s="2858"/>
      <c r="AWS45" s="2858"/>
      <c r="AWT45" s="2858"/>
      <c r="AWU45" s="2858"/>
      <c r="AWV45" s="2858"/>
      <c r="AWW45" s="2858"/>
      <c r="AWX45" s="2858"/>
      <c r="AWY45" s="2858"/>
      <c r="AWZ45" s="2858"/>
      <c r="AXA45" s="2858"/>
      <c r="AXB45" s="2858"/>
      <c r="AXC45" s="2858"/>
      <c r="AXD45" s="2858"/>
      <c r="AXE45" s="2858"/>
      <c r="AXF45" s="2858"/>
      <c r="AXG45" s="2858"/>
      <c r="AXH45" s="2858"/>
      <c r="AXI45" s="2858"/>
      <c r="AXJ45" s="2858"/>
      <c r="AXK45" s="2858"/>
      <c r="AXL45" s="2858"/>
      <c r="AXM45" s="2858"/>
      <c r="AXN45" s="2858"/>
      <c r="AXO45" s="2858"/>
      <c r="AXP45" s="2858"/>
      <c r="AXQ45" s="2858"/>
      <c r="AXR45" s="2858"/>
      <c r="AXS45" s="2858"/>
      <c r="AXT45" s="2858"/>
      <c r="AXU45" s="2858"/>
      <c r="AXV45" s="2858"/>
      <c r="AXW45" s="2858"/>
      <c r="AXX45" s="2858"/>
      <c r="AXY45" s="2858"/>
      <c r="AXZ45" s="2858"/>
      <c r="AYA45" s="2858"/>
      <c r="AYB45" s="2858"/>
      <c r="AYC45" s="2858"/>
      <c r="AYD45" s="2858"/>
      <c r="AYE45" s="2858"/>
      <c r="AYF45" s="2858"/>
      <c r="AYG45" s="2858"/>
      <c r="AYH45" s="2858"/>
      <c r="AYI45" s="2858"/>
      <c r="AYJ45" s="2858"/>
      <c r="AYK45" s="2858"/>
      <c r="AYL45" s="2858"/>
      <c r="AYM45" s="2858"/>
      <c r="AYN45" s="2858"/>
      <c r="AYO45" s="2858"/>
      <c r="AYP45" s="2858"/>
      <c r="AYQ45" s="2858"/>
      <c r="AYR45" s="2858"/>
      <c r="AYS45" s="2858"/>
      <c r="AYT45" s="2858"/>
      <c r="AYU45" s="2858"/>
      <c r="AYV45" s="2858"/>
      <c r="AYW45" s="2858"/>
      <c r="AYX45" s="2858"/>
      <c r="AYY45" s="2858"/>
      <c r="AYZ45" s="2858"/>
      <c r="AZA45" s="2858"/>
      <c r="AZB45" s="2858"/>
      <c r="AZC45" s="2858"/>
      <c r="AZD45" s="2858"/>
      <c r="AZE45" s="2858"/>
      <c r="AZF45" s="2858"/>
      <c r="AZG45" s="2858"/>
      <c r="AZH45" s="2858"/>
      <c r="AZI45" s="2858"/>
      <c r="AZJ45" s="2858"/>
      <c r="AZK45" s="2858"/>
      <c r="AZL45" s="2858"/>
      <c r="AZM45" s="2858"/>
      <c r="AZN45" s="2858"/>
      <c r="AZO45" s="2858"/>
      <c r="AZP45" s="2858"/>
      <c r="AZQ45" s="2858"/>
      <c r="AZR45" s="2858"/>
      <c r="AZS45" s="2858"/>
      <c r="AZT45" s="2858"/>
      <c r="AZU45" s="2858"/>
      <c r="AZV45" s="2858"/>
      <c r="AZW45" s="2858"/>
      <c r="AZX45" s="2858"/>
      <c r="AZY45" s="2858"/>
      <c r="AZZ45" s="2858"/>
      <c r="BAA45" s="2858"/>
      <c r="BAB45" s="2858"/>
      <c r="BAC45" s="2858"/>
      <c r="BAD45" s="2858"/>
      <c r="BAE45" s="2858"/>
      <c r="BAF45" s="2858"/>
      <c r="BAG45" s="2858"/>
      <c r="BAH45" s="2858"/>
      <c r="BAI45" s="2858"/>
      <c r="BAJ45" s="2858"/>
      <c r="BAK45" s="2858"/>
      <c r="BAL45" s="2858"/>
      <c r="BAM45" s="2858"/>
      <c r="BAN45" s="2858"/>
      <c r="BAO45" s="2858"/>
      <c r="BAP45" s="2858"/>
      <c r="BAQ45" s="2858"/>
      <c r="BAR45" s="2858"/>
      <c r="BAS45" s="2858"/>
      <c r="BAT45" s="2858"/>
      <c r="BAU45" s="2858"/>
      <c r="BAV45" s="2858"/>
      <c r="BAW45" s="2858"/>
      <c r="BAX45" s="2858"/>
      <c r="BAY45" s="2858"/>
      <c r="BAZ45" s="2858"/>
      <c r="BBA45" s="2858"/>
      <c r="BBB45" s="2858"/>
      <c r="BBC45" s="2858"/>
      <c r="BBD45" s="2858"/>
      <c r="BBE45" s="2858"/>
      <c r="BBF45" s="2858"/>
      <c r="BBG45" s="2858"/>
      <c r="BBH45" s="2858"/>
      <c r="BBI45" s="2858"/>
      <c r="BBJ45" s="2858"/>
      <c r="BBK45" s="2858"/>
      <c r="BBL45" s="2858"/>
      <c r="BBM45" s="2858"/>
      <c r="BBN45" s="2858"/>
      <c r="BBO45" s="2858"/>
      <c r="BBP45" s="2858"/>
      <c r="BBQ45" s="2858"/>
      <c r="BBR45" s="2858"/>
      <c r="BBS45" s="2858"/>
      <c r="BBT45" s="2858"/>
      <c r="BBU45" s="2858"/>
      <c r="BBV45" s="2858"/>
      <c r="BBW45" s="2858"/>
      <c r="BBX45" s="2858"/>
      <c r="BBY45" s="2858"/>
      <c r="BBZ45" s="2858"/>
      <c r="BCA45" s="2858"/>
      <c r="BCB45" s="2858"/>
      <c r="BCC45" s="2858"/>
      <c r="BCD45" s="2858"/>
      <c r="BCE45" s="2858"/>
      <c r="BCF45" s="2858"/>
      <c r="BCG45" s="2858"/>
      <c r="BCH45" s="2858"/>
      <c r="BCI45" s="2858"/>
      <c r="BCJ45" s="2858"/>
      <c r="BCK45" s="2858"/>
      <c r="BCL45" s="2858"/>
      <c r="BCM45" s="2858"/>
      <c r="BCN45" s="2858"/>
      <c r="BCO45" s="2858"/>
      <c r="BCP45" s="2858"/>
      <c r="BCQ45" s="2858"/>
      <c r="BCR45" s="2858"/>
      <c r="BCS45" s="2858"/>
      <c r="BCT45" s="2858"/>
      <c r="BCU45" s="2858"/>
      <c r="BCV45" s="2858"/>
      <c r="BCW45" s="2858"/>
      <c r="BCX45" s="2858"/>
      <c r="BCY45" s="2858"/>
      <c r="BCZ45" s="2858"/>
      <c r="BDA45" s="2858"/>
      <c r="BDB45" s="2858"/>
      <c r="BDC45" s="2858"/>
      <c r="BDD45" s="2858"/>
      <c r="BDE45" s="2858"/>
      <c r="BDF45" s="2858"/>
      <c r="BDG45" s="2858"/>
      <c r="BDH45" s="2858"/>
      <c r="BDI45" s="2858"/>
      <c r="BDJ45" s="2858"/>
      <c r="BDK45" s="2858"/>
      <c r="BDL45" s="2858"/>
      <c r="BDM45" s="2858"/>
      <c r="BDN45" s="2858"/>
      <c r="BDO45" s="2858"/>
      <c r="BDP45" s="2858"/>
      <c r="BDQ45" s="2858"/>
      <c r="BDR45" s="2858"/>
      <c r="BDS45" s="2858"/>
      <c r="BDT45" s="2858"/>
      <c r="BDU45" s="2858"/>
      <c r="BDV45" s="2858"/>
      <c r="BDW45" s="2858"/>
      <c r="BDX45" s="2858"/>
      <c r="BDY45" s="2858"/>
      <c r="BDZ45" s="2858"/>
      <c r="BEA45" s="2858"/>
      <c r="BEB45" s="2858"/>
      <c r="BEC45" s="2858"/>
      <c r="BED45" s="2858"/>
      <c r="BEE45" s="2858"/>
      <c r="BEF45" s="2858"/>
      <c r="BEG45" s="2858"/>
      <c r="BEH45" s="2858"/>
      <c r="BEI45" s="2858"/>
      <c r="BEJ45" s="2858"/>
      <c r="BEK45" s="2858"/>
      <c r="BEL45" s="2858"/>
      <c r="BEM45" s="2858"/>
      <c r="BEN45" s="2858"/>
      <c r="BEO45" s="2858"/>
      <c r="BEP45" s="2858"/>
      <c r="BEQ45" s="2858"/>
      <c r="BER45" s="2858"/>
      <c r="BES45" s="2858"/>
      <c r="BET45" s="2858"/>
      <c r="BEU45" s="2858"/>
      <c r="BEV45" s="2858"/>
      <c r="BEW45" s="2858"/>
      <c r="BEX45" s="2858"/>
      <c r="BEY45" s="2858"/>
      <c r="BEZ45" s="2858"/>
      <c r="BFA45" s="2858"/>
      <c r="BFB45" s="2858"/>
      <c r="BFC45" s="2858"/>
      <c r="BFD45" s="2858"/>
      <c r="BFE45" s="2858"/>
      <c r="BFF45" s="2858"/>
      <c r="BFG45" s="2858"/>
      <c r="BFH45" s="2858"/>
      <c r="BFI45" s="2858"/>
      <c r="BFJ45" s="2858"/>
      <c r="BFK45" s="2858"/>
      <c r="BFL45" s="2858"/>
      <c r="BFM45" s="2858"/>
      <c r="BFN45" s="2858"/>
      <c r="BFO45" s="2858"/>
      <c r="BFP45" s="2858"/>
      <c r="BFQ45" s="2858"/>
      <c r="BFR45" s="2858"/>
      <c r="BFS45" s="2858"/>
      <c r="BFT45" s="2858"/>
      <c r="BFU45" s="2858"/>
      <c r="BFV45" s="2858"/>
      <c r="BFW45" s="2858"/>
      <c r="BFX45" s="2858"/>
      <c r="BFY45" s="2858"/>
      <c r="BFZ45" s="2858"/>
      <c r="BGA45" s="2858"/>
      <c r="BGB45" s="2858"/>
      <c r="BGC45" s="2858"/>
      <c r="BGD45" s="2858"/>
      <c r="BGE45" s="2858"/>
      <c r="BGF45" s="2858"/>
      <c r="BGG45" s="2858"/>
      <c r="BGH45" s="2858"/>
      <c r="BGI45" s="2858"/>
      <c r="BGJ45" s="2858"/>
      <c r="BGK45" s="2858"/>
      <c r="BGL45" s="2858"/>
      <c r="BGM45" s="2858"/>
      <c r="BGN45" s="2858"/>
      <c r="BGO45" s="2858"/>
      <c r="BGP45" s="2858"/>
      <c r="BGQ45" s="2858"/>
      <c r="BGR45" s="2858"/>
      <c r="BGS45" s="2858"/>
      <c r="BGT45" s="2858"/>
      <c r="BGU45" s="2858"/>
      <c r="BGV45" s="2858"/>
      <c r="BGW45" s="2858"/>
      <c r="BGX45" s="2858"/>
      <c r="BGY45" s="2858"/>
      <c r="BGZ45" s="2858"/>
      <c r="BHA45" s="2858"/>
      <c r="BHB45" s="2858"/>
      <c r="BHC45" s="2858"/>
      <c r="BHD45" s="2858"/>
      <c r="BHE45" s="2858"/>
      <c r="BHF45" s="2858"/>
      <c r="BHG45" s="2858"/>
      <c r="BHH45" s="2858"/>
      <c r="BHI45" s="2858"/>
      <c r="BHJ45" s="2858"/>
      <c r="BHK45" s="2858"/>
      <c r="BHL45" s="2858"/>
      <c r="BHM45" s="2858"/>
      <c r="BHN45" s="2858"/>
      <c r="BHO45" s="2858"/>
      <c r="BHP45" s="2858"/>
      <c r="BHQ45" s="2858"/>
      <c r="BHR45" s="2858"/>
      <c r="BHS45" s="2858"/>
      <c r="BHT45" s="2858"/>
      <c r="BHU45" s="2858"/>
      <c r="BHV45" s="2858"/>
      <c r="BHW45" s="2858"/>
      <c r="BHX45" s="2858"/>
      <c r="BHY45" s="2858"/>
      <c r="BHZ45" s="2858"/>
      <c r="BIA45" s="2858"/>
      <c r="BIB45" s="2858"/>
      <c r="BIC45" s="2858"/>
      <c r="BID45" s="2858"/>
      <c r="BIE45" s="2858"/>
      <c r="BIF45" s="2858"/>
      <c r="BIG45" s="2858"/>
      <c r="BIH45" s="2858"/>
      <c r="BII45" s="2858"/>
      <c r="BIJ45" s="2858"/>
      <c r="BIK45" s="2858"/>
      <c r="BIL45" s="2858"/>
      <c r="BIM45" s="2858"/>
      <c r="BIN45" s="2858"/>
      <c r="BIO45" s="2858"/>
      <c r="BIP45" s="2858"/>
      <c r="BIQ45" s="2858"/>
      <c r="BIR45" s="2858"/>
      <c r="BIS45" s="2858"/>
      <c r="BIT45" s="2858"/>
      <c r="BIU45" s="2858"/>
      <c r="BIV45" s="2858"/>
      <c r="BIW45" s="2858"/>
      <c r="BIX45" s="2858"/>
      <c r="BIY45" s="2858"/>
      <c r="BIZ45" s="2858"/>
      <c r="BJA45" s="2858"/>
      <c r="BJB45" s="2858"/>
      <c r="BJC45" s="2858"/>
      <c r="BJD45" s="2858"/>
      <c r="BJE45" s="2858"/>
      <c r="BJF45" s="2858"/>
      <c r="BJG45" s="2858"/>
      <c r="BJH45" s="2858"/>
      <c r="BJI45" s="2858"/>
      <c r="BJJ45" s="2858"/>
      <c r="BJK45" s="2858"/>
      <c r="BJL45" s="2858"/>
      <c r="BJM45" s="2858"/>
      <c r="BJN45" s="2858"/>
      <c r="BJO45" s="2858"/>
      <c r="BJP45" s="2858"/>
      <c r="BJQ45" s="2858"/>
      <c r="BJR45" s="2858"/>
      <c r="BJS45" s="2858"/>
      <c r="BJT45" s="2858"/>
      <c r="BJU45" s="2858"/>
      <c r="BJV45" s="2858"/>
      <c r="BJW45" s="2858"/>
      <c r="BJX45" s="2858"/>
      <c r="BJY45" s="2858"/>
      <c r="BJZ45" s="2858"/>
      <c r="BKA45" s="2858"/>
      <c r="BKB45" s="2858"/>
      <c r="BKC45" s="2858"/>
      <c r="BKD45" s="2858"/>
      <c r="BKE45" s="2858"/>
      <c r="BKF45" s="2858"/>
      <c r="BKG45" s="2858"/>
      <c r="BKH45" s="2858"/>
      <c r="BKI45" s="2858"/>
      <c r="BKJ45" s="2858"/>
      <c r="BKK45" s="2858"/>
      <c r="BKL45" s="2858"/>
      <c r="BKM45" s="2858"/>
      <c r="BKN45" s="2858"/>
      <c r="BKO45" s="2858"/>
      <c r="BKP45" s="2858"/>
      <c r="BKQ45" s="2858"/>
      <c r="BKR45" s="2858"/>
      <c r="BKS45" s="2858"/>
      <c r="BKT45" s="2858"/>
      <c r="BKU45" s="2858"/>
      <c r="BKV45" s="2858"/>
      <c r="BKW45" s="2858"/>
      <c r="BKX45" s="2858"/>
      <c r="BKY45" s="2858"/>
      <c r="BKZ45" s="2858"/>
      <c r="BLA45" s="2858"/>
      <c r="BLB45" s="2858"/>
      <c r="BLC45" s="2858"/>
      <c r="BLD45" s="2858"/>
      <c r="BLE45" s="2858"/>
      <c r="BLF45" s="2858"/>
      <c r="BLG45" s="2858"/>
      <c r="BLH45" s="2858"/>
      <c r="BLI45" s="2858"/>
      <c r="BLJ45" s="2858"/>
      <c r="BLK45" s="2858"/>
      <c r="BLL45" s="2858"/>
      <c r="BLM45" s="2858"/>
      <c r="BLN45" s="2858"/>
      <c r="BLO45" s="2858"/>
      <c r="BLP45" s="2858"/>
      <c r="BLQ45" s="2858"/>
      <c r="BLR45" s="2858"/>
      <c r="BLS45" s="2858"/>
      <c r="BLT45" s="2858"/>
      <c r="BLU45" s="2858"/>
      <c r="BLV45" s="2858"/>
      <c r="BLW45" s="2858"/>
      <c r="BLX45" s="2858"/>
      <c r="BLY45" s="2858"/>
      <c r="BLZ45" s="2858"/>
      <c r="BMA45" s="2858"/>
      <c r="BMB45" s="2858"/>
      <c r="BMC45" s="2858"/>
      <c r="BMD45" s="2858"/>
      <c r="BME45" s="2858"/>
      <c r="BMF45" s="2858"/>
      <c r="BMG45" s="2858"/>
      <c r="BMH45" s="2858"/>
      <c r="BMI45" s="2858"/>
      <c r="BMJ45" s="2858"/>
      <c r="BMK45" s="2858"/>
      <c r="BML45" s="2858"/>
      <c r="BMM45" s="2858"/>
      <c r="BMN45" s="2858"/>
      <c r="BMO45" s="2858"/>
      <c r="BMP45" s="2858"/>
      <c r="BMQ45" s="2858"/>
      <c r="BMR45" s="2858"/>
      <c r="BMS45" s="2858"/>
      <c r="BMT45" s="2858"/>
      <c r="BMU45" s="2858"/>
      <c r="BMV45" s="2858"/>
      <c r="BMW45" s="2858"/>
      <c r="BMX45" s="2858"/>
      <c r="BMY45" s="2858"/>
      <c r="BMZ45" s="2858"/>
      <c r="BNA45" s="2858"/>
      <c r="BNB45" s="2858"/>
      <c r="BNC45" s="2858"/>
      <c r="BND45" s="2858"/>
      <c r="BNE45" s="2858"/>
      <c r="BNF45" s="2858"/>
      <c r="BNG45" s="2858"/>
      <c r="BNH45" s="2858"/>
      <c r="BNI45" s="2858"/>
      <c r="BNJ45" s="2858"/>
      <c r="BNK45" s="2858"/>
      <c r="BNL45" s="2858"/>
      <c r="BNM45" s="2858"/>
      <c r="BNN45" s="2858"/>
      <c r="BNO45" s="2858"/>
      <c r="BNP45" s="2858"/>
      <c r="BNQ45" s="2858"/>
      <c r="BNR45" s="2858"/>
      <c r="BNS45" s="2858"/>
      <c r="BNT45" s="2858"/>
      <c r="BNU45" s="2858"/>
      <c r="BNV45" s="2858"/>
      <c r="BNW45" s="2858"/>
      <c r="BNX45" s="2858"/>
      <c r="BNY45" s="2858"/>
      <c r="BNZ45" s="2858"/>
      <c r="BOA45" s="2858"/>
      <c r="BOB45" s="2858"/>
      <c r="BOC45" s="2858"/>
      <c r="BOD45" s="2858"/>
      <c r="BOE45" s="2858"/>
      <c r="BOF45" s="2858"/>
      <c r="BOG45" s="2858"/>
      <c r="BOH45" s="2858"/>
      <c r="BOI45" s="2858"/>
      <c r="BOJ45" s="2858"/>
      <c r="BOK45" s="2858"/>
      <c r="BOL45" s="2858"/>
      <c r="BOM45" s="2858"/>
      <c r="BON45" s="2858"/>
      <c r="BOO45" s="2858"/>
      <c r="BOP45" s="2858"/>
      <c r="BOQ45" s="2858"/>
      <c r="BOR45" s="2858"/>
      <c r="BOS45" s="2858"/>
      <c r="BOT45" s="2858"/>
      <c r="BOU45" s="2858"/>
      <c r="BOV45" s="2858"/>
      <c r="BOW45" s="2858"/>
      <c r="BOX45" s="2858"/>
      <c r="BOY45" s="2858"/>
      <c r="BOZ45" s="2858"/>
      <c r="BPA45" s="2858"/>
      <c r="BPB45" s="2858"/>
      <c r="BPC45" s="2858"/>
      <c r="BPD45" s="2858"/>
      <c r="BPE45" s="2858"/>
      <c r="BPF45" s="2858"/>
      <c r="BPG45" s="2858"/>
      <c r="BPH45" s="2858"/>
      <c r="BPI45" s="2858"/>
      <c r="BPJ45" s="2858"/>
      <c r="BPK45" s="2858"/>
      <c r="BPL45" s="2858"/>
      <c r="BPM45" s="2858"/>
      <c r="BPN45" s="2858"/>
      <c r="BPO45" s="2858"/>
      <c r="BPP45" s="2858"/>
      <c r="BPQ45" s="2858"/>
      <c r="BPR45" s="2858"/>
      <c r="BPS45" s="2858"/>
      <c r="BPT45" s="2858"/>
      <c r="BPU45" s="2858"/>
      <c r="BPV45" s="2858"/>
      <c r="BPW45" s="2858"/>
      <c r="BPX45" s="2858"/>
      <c r="BPY45" s="2858"/>
      <c r="BPZ45" s="2858"/>
      <c r="BQA45" s="2858"/>
      <c r="BQB45" s="2858"/>
      <c r="BQC45" s="2858"/>
      <c r="BQD45" s="2858"/>
      <c r="BQE45" s="2858"/>
      <c r="BQF45" s="2858"/>
      <c r="BQG45" s="2858"/>
      <c r="BQH45" s="2858"/>
      <c r="BQI45" s="2858"/>
      <c r="BQJ45" s="2858"/>
      <c r="BQK45" s="2858"/>
      <c r="BQL45" s="2858"/>
      <c r="BQM45" s="2858"/>
      <c r="BQN45" s="2858"/>
      <c r="BQO45" s="2858"/>
      <c r="BQP45" s="2858"/>
      <c r="BQQ45" s="2858"/>
      <c r="BQR45" s="2858"/>
      <c r="BQS45" s="2858"/>
      <c r="BQT45" s="2858"/>
      <c r="BQU45" s="2858"/>
      <c r="BQV45" s="2858"/>
      <c r="BQW45" s="2858"/>
      <c r="BQX45" s="2858"/>
      <c r="BQY45" s="2858"/>
      <c r="BQZ45" s="2858"/>
      <c r="BRA45" s="2858"/>
      <c r="BRB45" s="2858"/>
      <c r="BRC45" s="2858"/>
      <c r="BRD45" s="2858"/>
      <c r="BRE45" s="2858"/>
      <c r="BRF45" s="2858"/>
      <c r="BRG45" s="2858"/>
      <c r="BRH45" s="2858"/>
      <c r="BRI45" s="2858"/>
      <c r="BRJ45" s="2858"/>
      <c r="BRK45" s="2858"/>
      <c r="BRL45" s="2858"/>
      <c r="BRM45" s="2858"/>
      <c r="BRN45" s="2858"/>
      <c r="BRO45" s="2858"/>
      <c r="BRP45" s="2858"/>
      <c r="BRQ45" s="2858"/>
      <c r="BRR45" s="2858"/>
      <c r="BRS45" s="2858"/>
      <c r="BRT45" s="2858"/>
      <c r="BRU45" s="2858"/>
      <c r="BRV45" s="2858"/>
      <c r="BRW45" s="2858"/>
      <c r="BRX45" s="2858"/>
      <c r="BRY45" s="2858"/>
      <c r="BRZ45" s="2858"/>
      <c r="BSA45" s="2858"/>
      <c r="BSB45" s="2858"/>
      <c r="BSC45" s="2858"/>
      <c r="BSD45" s="2858"/>
      <c r="BSE45" s="2858"/>
      <c r="BSF45" s="2858"/>
      <c r="BSG45" s="2858"/>
      <c r="BSH45" s="2858"/>
      <c r="BSI45" s="2858"/>
      <c r="BSJ45" s="2858"/>
      <c r="BSK45" s="2858"/>
      <c r="BSL45" s="2858"/>
      <c r="BSM45" s="2858"/>
      <c r="BSN45" s="2858"/>
      <c r="BSO45" s="2858"/>
      <c r="BSP45" s="2858"/>
      <c r="BSQ45" s="2858"/>
      <c r="BSR45" s="2858"/>
      <c r="BSS45" s="2858"/>
      <c r="BST45" s="2858"/>
      <c r="BSU45" s="2858"/>
      <c r="BSV45" s="2858"/>
      <c r="BSW45" s="2858"/>
      <c r="BSX45" s="2858"/>
      <c r="BSY45" s="2858"/>
      <c r="BSZ45" s="2858"/>
      <c r="BTA45" s="2858"/>
      <c r="BTB45" s="2858"/>
      <c r="BTC45" s="2858"/>
      <c r="BTD45" s="2858"/>
      <c r="BTE45" s="2858"/>
      <c r="BTF45" s="2858"/>
      <c r="BTG45" s="2858"/>
      <c r="BTH45" s="2858"/>
      <c r="BTI45" s="2858"/>
      <c r="BTJ45" s="2858"/>
      <c r="BTK45" s="2858"/>
      <c r="BTL45" s="2858"/>
      <c r="BTM45" s="2858"/>
      <c r="BTN45" s="2858"/>
      <c r="BTO45" s="2858"/>
      <c r="BTP45" s="2858"/>
      <c r="BTQ45" s="2858"/>
      <c r="BTR45" s="2858"/>
      <c r="BTS45" s="2858"/>
      <c r="BTT45" s="2858"/>
      <c r="BTU45" s="2858"/>
      <c r="BTV45" s="2858"/>
      <c r="BTW45" s="2858"/>
      <c r="BTX45" s="2858"/>
      <c r="BTY45" s="2858"/>
      <c r="BTZ45" s="2858"/>
      <c r="BUA45" s="2858"/>
      <c r="BUB45" s="2858"/>
      <c r="BUC45" s="2858"/>
      <c r="BUD45" s="2858"/>
      <c r="BUE45" s="2858"/>
      <c r="BUF45" s="2858"/>
      <c r="BUG45" s="2858"/>
      <c r="BUH45" s="2858"/>
      <c r="BUI45" s="2858"/>
      <c r="BUJ45" s="2858"/>
      <c r="BUK45" s="2858"/>
      <c r="BUL45" s="2858"/>
      <c r="BUM45" s="2858"/>
      <c r="BUN45" s="2858"/>
      <c r="BUO45" s="2858"/>
      <c r="BUP45" s="2858"/>
      <c r="BUQ45" s="2858"/>
      <c r="BUR45" s="2858"/>
      <c r="BUS45" s="2858"/>
      <c r="BUT45" s="2858"/>
      <c r="BUU45" s="2858"/>
      <c r="BUV45" s="2858"/>
      <c r="BUW45" s="2858"/>
      <c r="BUX45" s="2858"/>
      <c r="BUY45" s="2858"/>
      <c r="BUZ45" s="2858"/>
      <c r="BVA45" s="2858"/>
      <c r="BVB45" s="2858"/>
      <c r="BVC45" s="2858"/>
      <c r="BVD45" s="2858"/>
      <c r="BVE45" s="2858"/>
      <c r="BVF45" s="2858"/>
      <c r="BVG45" s="2858"/>
      <c r="BVH45" s="2858"/>
      <c r="BVI45" s="2858"/>
      <c r="BVJ45" s="2858"/>
      <c r="BVK45" s="2858"/>
      <c r="BVL45" s="2858"/>
      <c r="BVM45" s="2858"/>
      <c r="BVN45" s="2858"/>
      <c r="BVO45" s="2858"/>
      <c r="BVP45" s="2858"/>
      <c r="BVQ45" s="2858"/>
      <c r="BVR45" s="2858"/>
      <c r="BVS45" s="2858"/>
      <c r="BVT45" s="2858"/>
      <c r="BVU45" s="2858"/>
      <c r="BVV45" s="2858"/>
      <c r="BVW45" s="2858"/>
      <c r="BVX45" s="2858"/>
      <c r="BVY45" s="2858"/>
      <c r="BVZ45" s="2858"/>
      <c r="BWA45" s="2858"/>
      <c r="BWB45" s="2858"/>
      <c r="BWC45" s="2858"/>
      <c r="BWD45" s="2858"/>
      <c r="BWE45" s="2858"/>
      <c r="BWF45" s="2858"/>
      <c r="BWG45" s="2858"/>
      <c r="BWH45" s="2858"/>
      <c r="BWI45" s="2858"/>
      <c r="BWJ45" s="2858"/>
      <c r="BWK45" s="2858"/>
      <c r="BWL45" s="2858"/>
      <c r="BWM45" s="2858"/>
      <c r="BWN45" s="2858"/>
      <c r="BWO45" s="2858"/>
      <c r="BWP45" s="2858"/>
      <c r="BWQ45" s="2858"/>
      <c r="BWR45" s="2858"/>
      <c r="BWS45" s="2858"/>
      <c r="BWT45" s="2858"/>
      <c r="BWU45" s="2858"/>
      <c r="BWV45" s="2858"/>
      <c r="BWW45" s="2858"/>
      <c r="BWX45" s="2858"/>
      <c r="BWY45" s="2858"/>
      <c r="BWZ45" s="2858"/>
      <c r="BXA45" s="2858"/>
      <c r="BXB45" s="2858"/>
      <c r="BXC45" s="2858"/>
      <c r="BXD45" s="2858"/>
      <c r="BXE45" s="2858"/>
      <c r="BXF45" s="2858"/>
      <c r="BXG45" s="2858"/>
      <c r="BXH45" s="2858"/>
      <c r="BXI45" s="2858"/>
      <c r="BXJ45" s="2858"/>
      <c r="BXK45" s="2858"/>
      <c r="BXL45" s="2858"/>
      <c r="BXM45" s="2858"/>
      <c r="BXN45" s="2858"/>
      <c r="BXO45" s="2858"/>
      <c r="BXP45" s="2858"/>
      <c r="BXQ45" s="2858"/>
      <c r="BXR45" s="2858"/>
      <c r="BXS45" s="2858"/>
      <c r="BXT45" s="2858"/>
      <c r="BXU45" s="2858"/>
      <c r="BXV45" s="2858"/>
      <c r="BXW45" s="2858"/>
      <c r="BXX45" s="2858"/>
      <c r="BXY45" s="2858"/>
      <c r="BXZ45" s="2858"/>
      <c r="BYA45" s="2858"/>
      <c r="BYB45" s="2858"/>
      <c r="BYC45" s="2858"/>
      <c r="BYD45" s="2858"/>
      <c r="BYE45" s="2858"/>
      <c r="BYF45" s="2858"/>
      <c r="BYG45" s="2858"/>
      <c r="BYH45" s="2858"/>
      <c r="BYI45" s="2858"/>
      <c r="BYJ45" s="2858"/>
      <c r="BYK45" s="2858"/>
      <c r="BYL45" s="2858"/>
      <c r="BYM45" s="2858"/>
      <c r="BYN45" s="2858"/>
      <c r="BYO45" s="2858"/>
      <c r="BYP45" s="2858"/>
      <c r="BYQ45" s="2858"/>
      <c r="BYR45" s="2858"/>
      <c r="BYS45" s="2858"/>
      <c r="BYT45" s="2858"/>
      <c r="BYU45" s="2858"/>
      <c r="BYV45" s="2858"/>
      <c r="BYW45" s="2858"/>
      <c r="BYX45" s="2858"/>
      <c r="BYY45" s="2858"/>
      <c r="BYZ45" s="2858"/>
      <c r="BZA45" s="2858"/>
      <c r="BZB45" s="2858"/>
      <c r="BZC45" s="2858"/>
      <c r="BZD45" s="2858"/>
      <c r="BZE45" s="2858"/>
      <c r="BZF45" s="2858"/>
      <c r="BZG45" s="2858"/>
      <c r="BZH45" s="2858"/>
      <c r="BZI45" s="2858"/>
      <c r="BZJ45" s="2858"/>
      <c r="BZK45" s="2858"/>
      <c r="BZL45" s="2858"/>
      <c r="BZM45" s="2858"/>
      <c r="BZN45" s="2858"/>
      <c r="BZO45" s="2858"/>
      <c r="BZP45" s="2858"/>
      <c r="BZQ45" s="2858"/>
      <c r="BZR45" s="2858"/>
      <c r="BZS45" s="2858"/>
      <c r="BZT45" s="2858"/>
      <c r="BZU45" s="2858"/>
      <c r="BZV45" s="2858"/>
      <c r="BZW45" s="2858"/>
      <c r="BZX45" s="2858"/>
      <c r="BZY45" s="2858"/>
      <c r="BZZ45" s="2858"/>
      <c r="CAA45" s="2858"/>
      <c r="CAB45" s="2858"/>
      <c r="CAC45" s="2858"/>
      <c r="CAD45" s="2858"/>
      <c r="CAE45" s="2858"/>
      <c r="CAF45" s="2858"/>
      <c r="CAG45" s="2858"/>
      <c r="CAH45" s="2858"/>
      <c r="CAI45" s="2858"/>
      <c r="CAJ45" s="2858"/>
      <c r="CAK45" s="2858"/>
      <c r="CAL45" s="2858"/>
      <c r="CAM45" s="2858"/>
      <c r="CAN45" s="2858"/>
      <c r="CAO45" s="2858"/>
      <c r="CAP45" s="2858"/>
      <c r="CAQ45" s="2858"/>
      <c r="CAR45" s="2858"/>
      <c r="CAS45" s="2858"/>
      <c r="CAT45" s="2858"/>
      <c r="CAU45" s="2858"/>
      <c r="CAV45" s="2858"/>
      <c r="CAW45" s="2858"/>
      <c r="CAX45" s="2858"/>
      <c r="CAY45" s="2858"/>
      <c r="CAZ45" s="2858"/>
      <c r="CBA45" s="2858"/>
      <c r="CBB45" s="2858"/>
      <c r="CBC45" s="2858"/>
      <c r="CBD45" s="2858"/>
      <c r="CBE45" s="2858"/>
      <c r="CBF45" s="2858"/>
      <c r="CBG45" s="2858"/>
      <c r="CBH45" s="2858"/>
      <c r="CBI45" s="2858"/>
      <c r="CBJ45" s="2858"/>
      <c r="CBK45" s="2858"/>
      <c r="CBL45" s="2858"/>
      <c r="CBM45" s="2858"/>
      <c r="CBN45" s="2858"/>
      <c r="CBO45" s="2858"/>
      <c r="CBP45" s="2858"/>
      <c r="CBQ45" s="2858"/>
      <c r="CBR45" s="2858"/>
      <c r="CBS45" s="2858"/>
      <c r="CBT45" s="2858"/>
      <c r="CBU45" s="2858"/>
      <c r="CBV45" s="2858"/>
      <c r="CBW45" s="2858"/>
      <c r="CBX45" s="2858"/>
      <c r="CBY45" s="2858"/>
      <c r="CBZ45" s="2858"/>
      <c r="CCA45" s="2858"/>
      <c r="CCB45" s="2858"/>
      <c r="CCC45" s="2858"/>
      <c r="CCD45" s="2858"/>
      <c r="CCE45" s="2858"/>
      <c r="CCF45" s="2858"/>
      <c r="CCG45" s="2858"/>
      <c r="CCH45" s="2858"/>
      <c r="CCI45" s="2858"/>
      <c r="CCJ45" s="2858"/>
      <c r="CCK45" s="2858"/>
      <c r="CCL45" s="2858"/>
      <c r="CCM45" s="2858"/>
      <c r="CCN45" s="2858"/>
      <c r="CCO45" s="2858"/>
      <c r="CCP45" s="2858"/>
      <c r="CCQ45" s="2858"/>
      <c r="CCR45" s="2858"/>
      <c r="CCS45" s="2858"/>
      <c r="CCT45" s="2858"/>
      <c r="CCU45" s="2858"/>
      <c r="CCV45" s="2858"/>
      <c r="CCW45" s="2858"/>
      <c r="CCX45" s="2858"/>
      <c r="CCY45" s="2858"/>
      <c r="CCZ45" s="2858"/>
      <c r="CDA45" s="2858"/>
      <c r="CDB45" s="2858"/>
      <c r="CDC45" s="2858"/>
      <c r="CDD45" s="2858"/>
      <c r="CDE45" s="2858"/>
      <c r="CDF45" s="2858"/>
      <c r="CDG45" s="2858"/>
      <c r="CDH45" s="2858"/>
      <c r="CDI45" s="2858"/>
      <c r="CDJ45" s="2858"/>
      <c r="CDK45" s="2858"/>
      <c r="CDL45" s="2858"/>
      <c r="CDM45" s="2858"/>
      <c r="CDN45" s="2858"/>
      <c r="CDO45" s="2858"/>
      <c r="CDP45" s="2858"/>
      <c r="CDQ45" s="2858"/>
      <c r="CDR45" s="2858"/>
      <c r="CDS45" s="2858"/>
      <c r="CDT45" s="2858"/>
      <c r="CDU45" s="2858"/>
      <c r="CDV45" s="2858"/>
      <c r="CDW45" s="2858"/>
      <c r="CDX45" s="2858"/>
      <c r="CDY45" s="2858"/>
      <c r="CDZ45" s="2858"/>
      <c r="CEA45" s="2858"/>
      <c r="CEB45" s="2858"/>
      <c r="CEC45" s="2858"/>
      <c r="CED45" s="2858"/>
      <c r="CEE45" s="2858"/>
      <c r="CEF45" s="2858"/>
      <c r="CEG45" s="2858"/>
      <c r="CEH45" s="2858"/>
      <c r="CEI45" s="2858"/>
      <c r="CEJ45" s="2858"/>
      <c r="CEK45" s="2858"/>
      <c r="CEL45" s="2858"/>
      <c r="CEM45" s="2858"/>
      <c r="CEN45" s="2858"/>
      <c r="CEO45" s="2858"/>
      <c r="CEP45" s="2858"/>
      <c r="CEQ45" s="2858"/>
      <c r="CER45" s="2858"/>
      <c r="CES45" s="2858"/>
      <c r="CET45" s="2858"/>
      <c r="CEU45" s="2858"/>
      <c r="CEV45" s="2858"/>
      <c r="CEW45" s="2858"/>
      <c r="CEX45" s="2858"/>
      <c r="CEY45" s="2858"/>
      <c r="CEZ45" s="2858"/>
      <c r="CFA45" s="2858"/>
      <c r="CFB45" s="2858"/>
      <c r="CFC45" s="2858"/>
      <c r="CFD45" s="2858"/>
      <c r="CFE45" s="2858"/>
      <c r="CFF45" s="2858"/>
      <c r="CFG45" s="2858"/>
      <c r="CFH45" s="2858"/>
      <c r="CFI45" s="2858"/>
      <c r="CFJ45" s="2858"/>
      <c r="CFK45" s="2858"/>
      <c r="CFL45" s="2858"/>
      <c r="CFM45" s="2858"/>
      <c r="CFN45" s="2858"/>
      <c r="CFO45" s="2858"/>
      <c r="CFP45" s="2858"/>
      <c r="CFQ45" s="2858"/>
      <c r="CFR45" s="2858"/>
      <c r="CFS45" s="2858"/>
      <c r="CFT45" s="2858"/>
      <c r="CFU45" s="2858"/>
      <c r="CFV45" s="2858"/>
      <c r="CFW45" s="2858"/>
      <c r="CFX45" s="2858"/>
      <c r="CFY45" s="2858"/>
      <c r="CFZ45" s="2858"/>
      <c r="CGA45" s="2858"/>
      <c r="CGB45" s="2858"/>
      <c r="CGC45" s="2858"/>
      <c r="CGD45" s="2858"/>
      <c r="CGE45" s="2858"/>
      <c r="CGF45" s="2858"/>
      <c r="CGG45" s="2858"/>
      <c r="CGH45" s="2858"/>
      <c r="CGI45" s="2858"/>
      <c r="CGJ45" s="2858"/>
      <c r="CGK45" s="2858"/>
      <c r="CGL45" s="2858"/>
      <c r="CGM45" s="2858"/>
      <c r="CGN45" s="2858"/>
      <c r="CGO45" s="2858"/>
      <c r="CGP45" s="2858"/>
      <c r="CGQ45" s="2858"/>
      <c r="CGR45" s="2858"/>
      <c r="CGS45" s="2858"/>
      <c r="CGT45" s="2858"/>
      <c r="CGU45" s="2858"/>
      <c r="CGV45" s="2858"/>
      <c r="CGW45" s="2858"/>
      <c r="CGX45" s="2858"/>
      <c r="CGY45" s="2858"/>
      <c r="CGZ45" s="2858"/>
      <c r="CHA45" s="2858"/>
      <c r="CHB45" s="2858"/>
      <c r="CHC45" s="2858"/>
      <c r="CHD45" s="2858"/>
      <c r="CHE45" s="2858"/>
      <c r="CHF45" s="2858"/>
      <c r="CHG45" s="2858"/>
      <c r="CHH45" s="2858"/>
      <c r="CHI45" s="2858"/>
      <c r="CHJ45" s="2858"/>
      <c r="CHK45" s="2858"/>
      <c r="CHL45" s="2858"/>
      <c r="CHM45" s="2858"/>
      <c r="CHN45" s="2858"/>
      <c r="CHO45" s="2858"/>
      <c r="CHP45" s="2858"/>
      <c r="CHQ45" s="2858"/>
      <c r="CHR45" s="2858"/>
      <c r="CHS45" s="2858"/>
      <c r="CHT45" s="2858"/>
      <c r="CHU45" s="2858"/>
      <c r="CHV45" s="2858"/>
      <c r="CHW45" s="2858"/>
      <c r="CHX45" s="2858"/>
      <c r="CHY45" s="2858"/>
      <c r="CHZ45" s="2858"/>
      <c r="CIA45" s="2858"/>
      <c r="CIB45" s="2858"/>
      <c r="CIC45" s="2858"/>
      <c r="CID45" s="2858"/>
      <c r="CIE45" s="2858"/>
      <c r="CIF45" s="2858"/>
      <c r="CIG45" s="2858"/>
      <c r="CIH45" s="2858"/>
      <c r="CII45" s="2858"/>
      <c r="CIJ45" s="2858"/>
      <c r="CIK45" s="2858"/>
      <c r="CIL45" s="2858"/>
      <c r="CIM45" s="2858"/>
      <c r="CIN45" s="2858"/>
      <c r="CIO45" s="2858"/>
      <c r="CIP45" s="2858"/>
      <c r="CIQ45" s="2858"/>
      <c r="CIR45" s="2858"/>
      <c r="CIS45" s="2858"/>
      <c r="CIT45" s="2858"/>
      <c r="CIU45" s="2858"/>
      <c r="CIV45" s="2858"/>
      <c r="CIW45" s="2858"/>
      <c r="CIX45" s="2858"/>
      <c r="CIY45" s="2858"/>
      <c r="CIZ45" s="2858"/>
      <c r="CJA45" s="2858"/>
      <c r="CJB45" s="2858"/>
      <c r="CJC45" s="2858"/>
      <c r="CJD45" s="2858"/>
      <c r="CJE45" s="2858"/>
      <c r="CJF45" s="2858"/>
      <c r="CJG45" s="2858"/>
      <c r="CJH45" s="2858"/>
      <c r="CJI45" s="2858"/>
      <c r="CJJ45" s="2858"/>
      <c r="CJK45" s="2858"/>
      <c r="CJL45" s="2858"/>
      <c r="CJM45" s="2858"/>
      <c r="CJN45" s="2858"/>
      <c r="CJO45" s="2858"/>
      <c r="CJP45" s="2858"/>
      <c r="CJQ45" s="2858"/>
      <c r="CJR45" s="2858"/>
      <c r="CJS45" s="2858"/>
      <c r="CJT45" s="2858"/>
      <c r="CJU45" s="2858"/>
      <c r="CJV45" s="2858"/>
      <c r="CJW45" s="2858"/>
      <c r="CJX45" s="2858"/>
      <c r="CJY45" s="2858"/>
      <c r="CJZ45" s="2858"/>
      <c r="CKA45" s="2858"/>
      <c r="CKB45" s="2858"/>
      <c r="CKC45" s="2858"/>
      <c r="CKD45" s="2858"/>
      <c r="CKE45" s="2858"/>
      <c r="CKF45" s="2858"/>
      <c r="CKG45" s="2858"/>
      <c r="CKH45" s="2858"/>
      <c r="CKI45" s="2858"/>
      <c r="CKJ45" s="2858"/>
      <c r="CKK45" s="2858"/>
      <c r="CKL45" s="2858"/>
      <c r="CKM45" s="2858"/>
      <c r="CKN45" s="2858"/>
      <c r="CKO45" s="2858"/>
      <c r="CKP45" s="2858"/>
      <c r="CKQ45" s="2858"/>
      <c r="CKR45" s="2858"/>
      <c r="CKS45" s="2858"/>
      <c r="CKT45" s="2858"/>
      <c r="CKU45" s="2858"/>
      <c r="CKV45" s="2858"/>
      <c r="CKW45" s="2858"/>
      <c r="CKX45" s="2858"/>
      <c r="CKY45" s="2858"/>
      <c r="CKZ45" s="2858"/>
      <c r="CLA45" s="2858"/>
      <c r="CLB45" s="2858"/>
      <c r="CLC45" s="2858"/>
      <c r="CLD45" s="2858"/>
      <c r="CLE45" s="2858"/>
      <c r="CLF45" s="2858"/>
      <c r="CLG45" s="2858"/>
      <c r="CLH45" s="2858"/>
      <c r="CLI45" s="2858"/>
      <c r="CLJ45" s="2858"/>
      <c r="CLK45" s="2858"/>
      <c r="CLL45" s="2858"/>
      <c r="CLM45" s="2858"/>
      <c r="CLN45" s="2858"/>
      <c r="CLO45" s="2858"/>
      <c r="CLP45" s="2858"/>
      <c r="CLQ45" s="2858"/>
      <c r="CLR45" s="2858"/>
      <c r="CLS45" s="2858"/>
      <c r="CLT45" s="2858"/>
      <c r="CLU45" s="2858"/>
      <c r="CLV45" s="2858"/>
      <c r="CLW45" s="2858"/>
    </row>
    <row r="46" spans="1:2363" ht="15" customHeight="1" x14ac:dyDescent="0.25">
      <c r="A46" s="3869"/>
      <c r="B46" s="3870"/>
      <c r="C46" s="3328">
        <v>8</v>
      </c>
      <c r="D46" s="3365"/>
      <c r="E46" s="3370"/>
      <c r="F46" s="2250"/>
      <c r="G46" s="2616"/>
      <c r="H46" s="1801"/>
      <c r="I46" s="1799"/>
      <c r="J46" s="2250"/>
      <c r="K46" s="1801"/>
      <c r="L46" s="1799"/>
      <c r="M46" s="1799"/>
      <c r="N46" s="1799">
        <f>+L46+I46+F46</f>
        <v>0</v>
      </c>
      <c r="O46" s="2282">
        <f>F46+I46</f>
        <v>0</v>
      </c>
      <c r="P46" s="2296"/>
      <c r="Q46" s="1799"/>
      <c r="R46" s="2721"/>
      <c r="S46" s="2721"/>
      <c r="T46" s="2891"/>
      <c r="U46" s="2886"/>
      <c r="V46" s="2366">
        <f>U46+R46+Q46+P46+S46+T46</f>
        <v>0</v>
      </c>
      <c r="W46" s="2301"/>
      <c r="X46" s="2937"/>
      <c r="Y46" s="3018"/>
      <c r="Z46" s="2129"/>
      <c r="AA46" s="1894">
        <v>0</v>
      </c>
      <c r="AB46" s="1894">
        <v>0</v>
      </c>
      <c r="AC46" s="3394">
        <f t="shared" si="59"/>
        <v>0</v>
      </c>
      <c r="AD46" s="1850">
        <v>0</v>
      </c>
      <c r="AE46" s="1897"/>
      <c r="AF46" s="1893">
        <v>0</v>
      </c>
      <c r="AG46" s="2873"/>
      <c r="AH46" s="2062">
        <f t="shared" si="86"/>
        <v>0</v>
      </c>
      <c r="AI46" s="1839">
        <v>0</v>
      </c>
      <c r="AJ46" s="1894">
        <v>0</v>
      </c>
      <c r="AK46" s="2457">
        <f t="shared" si="75"/>
        <v>0</v>
      </c>
      <c r="AL46" s="2519">
        <v>0</v>
      </c>
      <c r="AM46" s="2519">
        <v>0</v>
      </c>
      <c r="AN46" s="2700">
        <v>0</v>
      </c>
      <c r="AO46" s="2182">
        <v>0</v>
      </c>
      <c r="AP46" s="2167">
        <v>0</v>
      </c>
      <c r="AQ46" s="2167">
        <v>0</v>
      </c>
      <c r="AR46" s="2167"/>
      <c r="AS46" s="2158">
        <f t="shared" si="66"/>
        <v>0</v>
      </c>
      <c r="AT46" s="2507">
        <v>0</v>
      </c>
      <c r="AU46" s="2159">
        <v>0</v>
      </c>
      <c r="AV46" s="2169">
        <v>0</v>
      </c>
      <c r="AW46" s="2160">
        <f t="shared" si="87"/>
        <v>0</v>
      </c>
      <c r="AX46" s="2519">
        <v>0</v>
      </c>
      <c r="AY46" s="2519">
        <v>0</v>
      </c>
      <c r="AZ46" s="2700">
        <v>0</v>
      </c>
      <c r="BA46" s="3305">
        <v>0</v>
      </c>
      <c r="BB46" s="3094">
        <v>0</v>
      </c>
      <c r="BC46" s="3094">
        <v>0</v>
      </c>
      <c r="BD46" s="3094"/>
      <c r="BE46" s="3095">
        <f>+BA46+BB46+BC46+BD46+AZ46</f>
        <v>0</v>
      </c>
      <c r="BF46" s="2123"/>
      <c r="BG46" s="2159">
        <v>0</v>
      </c>
      <c r="BH46" s="2169">
        <v>0</v>
      </c>
      <c r="BI46" s="2160">
        <f t="shared" si="89"/>
        <v>0</v>
      </c>
      <c r="BJ46" s="1892">
        <f>AA46+AL46</f>
        <v>0</v>
      </c>
      <c r="BK46" s="1851">
        <f>AB46+AM46</f>
        <v>0</v>
      </c>
      <c r="BL46" s="1884">
        <v>0</v>
      </c>
      <c r="BM46" s="1850">
        <f t="shared" si="92"/>
        <v>0</v>
      </c>
      <c r="BN46" s="2101">
        <f>+AP46+AE46</f>
        <v>0</v>
      </c>
      <c r="BO46" s="1893">
        <v>0</v>
      </c>
      <c r="BP46" s="1893">
        <v>0</v>
      </c>
      <c r="BQ46" s="1893">
        <f t="shared" si="79"/>
        <v>0</v>
      </c>
      <c r="BR46" s="1889">
        <f t="shared" si="80"/>
        <v>0</v>
      </c>
      <c r="BS46" s="1848">
        <f t="shared" si="90"/>
        <v>0</v>
      </c>
      <c r="BT46" s="2456">
        <f t="shared" si="81"/>
        <v>0</v>
      </c>
      <c r="BU46" s="3155"/>
      <c r="BV46" s="3066"/>
      <c r="BW46" s="3066"/>
      <c r="BX46" s="3066"/>
      <c r="BY46" s="3155"/>
      <c r="BZ46" s="3155"/>
      <c r="CA46" s="3155"/>
      <c r="CB46" s="3155"/>
      <c r="CC46" s="3155"/>
      <c r="CD46" s="3155"/>
      <c r="CE46" s="3155"/>
      <c r="CF46" s="3155"/>
      <c r="CG46" s="3155"/>
      <c r="CH46" s="1163"/>
      <c r="CI46" s="1144"/>
      <c r="CJ46" s="1144"/>
      <c r="CK46" s="1144"/>
      <c r="CL46" s="1144"/>
      <c r="CM46" s="1144"/>
      <c r="CN46" s="1144"/>
      <c r="CO46" s="1144"/>
      <c r="CP46" s="1144"/>
      <c r="CQ46" s="1144"/>
      <c r="CR46" s="1144"/>
      <c r="CS46" s="1144"/>
      <c r="CT46" s="1144"/>
      <c r="CU46" s="1144"/>
      <c r="CV46" s="1144"/>
      <c r="CW46" s="2858"/>
      <c r="CX46" s="2858"/>
      <c r="CY46" s="2858"/>
      <c r="CZ46" s="2858"/>
      <c r="DA46" s="2858"/>
      <c r="DB46" s="2858"/>
      <c r="DC46" s="2858"/>
      <c r="DD46" s="2858"/>
      <c r="DE46" s="2858"/>
      <c r="DF46" s="2858"/>
      <c r="DG46" s="2858"/>
      <c r="DH46" s="2858"/>
      <c r="DI46" s="2858"/>
      <c r="DJ46" s="2858"/>
      <c r="DK46" s="2858"/>
      <c r="DL46" s="2858"/>
      <c r="DM46" s="2858"/>
      <c r="DN46" s="2858"/>
      <c r="DO46" s="2858"/>
      <c r="DP46" s="2858"/>
      <c r="DQ46" s="2858"/>
      <c r="DR46" s="2858"/>
      <c r="DS46" s="2858"/>
      <c r="DT46" s="2858"/>
      <c r="DU46" s="2858"/>
      <c r="DV46" s="2858"/>
      <c r="DW46" s="2858"/>
      <c r="DX46" s="2858"/>
      <c r="DY46" s="2858"/>
      <c r="DZ46" s="2858"/>
      <c r="EA46" s="2858"/>
      <c r="EB46" s="2858"/>
      <c r="EC46" s="2858"/>
      <c r="ED46" s="2858"/>
      <c r="EE46" s="2858"/>
      <c r="EF46" s="2858"/>
      <c r="EG46" s="2858"/>
      <c r="EH46" s="2858"/>
      <c r="EI46" s="2858"/>
      <c r="EJ46" s="2858"/>
      <c r="EK46" s="2858"/>
      <c r="EL46" s="2858"/>
      <c r="EM46" s="2858"/>
      <c r="EN46" s="2858"/>
      <c r="EO46" s="2858"/>
      <c r="EP46" s="2858"/>
      <c r="EQ46" s="2858"/>
      <c r="ER46" s="2858"/>
      <c r="ES46" s="2858"/>
      <c r="ET46" s="2858"/>
      <c r="EU46" s="2858"/>
      <c r="EV46" s="2858"/>
      <c r="EW46" s="2858"/>
      <c r="EX46" s="2858"/>
      <c r="EY46" s="2858"/>
      <c r="EZ46" s="2858"/>
      <c r="FA46" s="2858"/>
      <c r="FB46" s="2858"/>
      <c r="FC46" s="2858"/>
      <c r="FD46" s="2858"/>
      <c r="FE46" s="2858"/>
      <c r="FF46" s="2858"/>
      <c r="FG46" s="2858"/>
      <c r="FH46" s="2858"/>
      <c r="FI46" s="2858"/>
      <c r="FJ46" s="2858"/>
      <c r="FK46" s="2858"/>
      <c r="FL46" s="2858"/>
      <c r="FM46" s="2858"/>
      <c r="FN46" s="2858"/>
      <c r="FO46" s="2858"/>
      <c r="FP46" s="2858"/>
      <c r="FQ46" s="2858"/>
      <c r="FR46" s="2858"/>
      <c r="FS46" s="2858"/>
      <c r="FT46" s="2858"/>
      <c r="FU46" s="2858"/>
      <c r="FV46" s="2858"/>
      <c r="FW46" s="2858"/>
      <c r="FX46" s="2858"/>
      <c r="FY46" s="2858"/>
      <c r="FZ46" s="2858"/>
      <c r="GA46" s="2858"/>
      <c r="GB46" s="2858"/>
      <c r="GC46" s="2858"/>
      <c r="GD46" s="2858"/>
      <c r="GE46" s="2858"/>
      <c r="GF46" s="2858"/>
      <c r="GG46" s="2858"/>
      <c r="GH46" s="2858"/>
      <c r="GI46" s="2858"/>
      <c r="GJ46" s="2858"/>
      <c r="GK46" s="2858"/>
      <c r="GL46" s="2858"/>
      <c r="GM46" s="2858"/>
      <c r="GN46" s="2858"/>
      <c r="GO46" s="2858"/>
      <c r="GP46" s="2858"/>
      <c r="GQ46" s="2858"/>
      <c r="GR46" s="2858"/>
      <c r="GS46" s="2858"/>
      <c r="GT46" s="2858"/>
      <c r="GU46" s="2858"/>
      <c r="GV46" s="2858"/>
      <c r="GW46" s="2858"/>
      <c r="GX46" s="2858"/>
      <c r="GY46" s="2858"/>
      <c r="GZ46" s="2858"/>
      <c r="HA46" s="2858"/>
      <c r="HB46" s="2858"/>
      <c r="HC46" s="2858"/>
      <c r="HD46" s="2858"/>
      <c r="HE46" s="2858"/>
      <c r="HF46" s="2858"/>
      <c r="HG46" s="2858"/>
      <c r="HH46" s="2858"/>
      <c r="HI46" s="2858"/>
      <c r="HJ46" s="2858"/>
      <c r="HK46" s="2858"/>
      <c r="HL46" s="2858"/>
      <c r="HM46" s="2858"/>
      <c r="HN46" s="2858"/>
      <c r="HO46" s="2858"/>
      <c r="HP46" s="2858"/>
      <c r="HQ46" s="2858"/>
      <c r="HR46" s="2858"/>
      <c r="HS46" s="2858"/>
      <c r="HT46" s="2858"/>
      <c r="HU46" s="2858"/>
      <c r="HV46" s="2858"/>
      <c r="HW46" s="2858"/>
      <c r="HX46" s="2858"/>
      <c r="HY46" s="2858"/>
      <c r="HZ46" s="2858"/>
      <c r="IA46" s="2858"/>
      <c r="IB46" s="2858"/>
      <c r="IC46" s="2858"/>
      <c r="ID46" s="2858"/>
      <c r="IE46" s="2858"/>
      <c r="IF46" s="2858"/>
      <c r="IG46" s="2858"/>
      <c r="IH46" s="2858"/>
      <c r="II46" s="2858"/>
      <c r="IJ46" s="2858"/>
      <c r="IK46" s="2858"/>
      <c r="IL46" s="2858"/>
      <c r="IM46" s="2858"/>
      <c r="IN46" s="2858"/>
      <c r="IO46" s="2858"/>
      <c r="IP46" s="2858"/>
      <c r="IQ46" s="2858"/>
      <c r="IR46" s="2858"/>
      <c r="IS46" s="2858"/>
      <c r="IT46" s="2858"/>
      <c r="IU46" s="2858"/>
      <c r="IV46" s="2858"/>
      <c r="IW46" s="2858"/>
      <c r="IX46" s="2858"/>
      <c r="IY46" s="2858"/>
      <c r="IZ46" s="2858"/>
      <c r="JA46" s="2858"/>
      <c r="JB46" s="2858"/>
      <c r="JC46" s="2858"/>
      <c r="JD46" s="2858"/>
      <c r="JE46" s="2858"/>
      <c r="JF46" s="2858"/>
      <c r="JG46" s="2858"/>
      <c r="JH46" s="2858"/>
      <c r="JI46" s="2858"/>
      <c r="JJ46" s="2858"/>
      <c r="JK46" s="2858"/>
      <c r="JL46" s="2858"/>
      <c r="JM46" s="2858"/>
      <c r="JN46" s="2858"/>
      <c r="JO46" s="2858"/>
      <c r="JP46" s="2858"/>
      <c r="JQ46" s="2858"/>
      <c r="JR46" s="2858"/>
      <c r="JS46" s="2858"/>
      <c r="JT46" s="2858"/>
      <c r="JU46" s="2858"/>
      <c r="JV46" s="2858"/>
      <c r="JW46" s="2858"/>
      <c r="JX46" s="2858"/>
      <c r="JY46" s="2858"/>
      <c r="JZ46" s="2858"/>
      <c r="KA46" s="2858"/>
      <c r="KB46" s="2858"/>
      <c r="KC46" s="2858"/>
      <c r="KD46" s="2858"/>
      <c r="KE46" s="2858"/>
      <c r="KF46" s="2858"/>
      <c r="KG46" s="2858"/>
      <c r="KH46" s="2858"/>
      <c r="KI46" s="2858"/>
      <c r="KJ46" s="2858"/>
      <c r="KK46" s="2858"/>
      <c r="KL46" s="2858"/>
      <c r="KM46" s="2858"/>
      <c r="KN46" s="2858"/>
      <c r="KO46" s="2858"/>
      <c r="KP46" s="2858"/>
      <c r="KQ46" s="2858"/>
      <c r="KR46" s="2858"/>
      <c r="KS46" s="2858"/>
      <c r="KT46" s="2858"/>
      <c r="KU46" s="2858"/>
      <c r="KV46" s="2858"/>
      <c r="KW46" s="2858"/>
      <c r="KX46" s="2858"/>
      <c r="KY46" s="2858"/>
      <c r="KZ46" s="2858"/>
      <c r="LA46" s="2858"/>
      <c r="LB46" s="2858"/>
      <c r="LC46" s="2858"/>
      <c r="LD46" s="2858"/>
      <c r="LE46" s="2858"/>
      <c r="LF46" s="2858"/>
      <c r="LG46" s="2858"/>
      <c r="LH46" s="2858"/>
      <c r="LI46" s="2858"/>
      <c r="LJ46" s="2858"/>
      <c r="LK46" s="2858"/>
      <c r="LL46" s="2858"/>
      <c r="LM46" s="2858"/>
      <c r="LN46" s="2858"/>
      <c r="LO46" s="2858"/>
      <c r="LP46" s="2858"/>
      <c r="LQ46" s="2858"/>
      <c r="LR46" s="2858"/>
      <c r="LS46" s="2858"/>
      <c r="LT46" s="2858"/>
      <c r="LU46" s="2858"/>
      <c r="LV46" s="2858"/>
      <c r="LW46" s="2858"/>
      <c r="LX46" s="2858"/>
      <c r="LY46" s="2858"/>
      <c r="LZ46" s="2858"/>
      <c r="MA46" s="2858"/>
      <c r="MB46" s="2858"/>
      <c r="MC46" s="2858"/>
      <c r="MD46" s="2858"/>
      <c r="ME46" s="2858"/>
      <c r="MF46" s="2858"/>
      <c r="MG46" s="2858"/>
      <c r="MH46" s="2858"/>
      <c r="MI46" s="2858"/>
      <c r="MJ46" s="2858"/>
      <c r="MK46" s="2858"/>
      <c r="ML46" s="2858"/>
      <c r="MM46" s="2858"/>
      <c r="MN46" s="2858"/>
      <c r="MO46" s="2858"/>
      <c r="MP46" s="2858"/>
      <c r="MQ46" s="2858"/>
      <c r="MR46" s="2858"/>
      <c r="MS46" s="2858"/>
      <c r="MT46" s="2858"/>
      <c r="MU46" s="2858"/>
      <c r="MV46" s="2858"/>
      <c r="MW46" s="2858"/>
      <c r="MX46" s="2858"/>
      <c r="MY46" s="2858"/>
      <c r="MZ46" s="2858"/>
      <c r="NA46" s="2858"/>
      <c r="NB46" s="2858"/>
      <c r="NC46" s="2858"/>
      <c r="ND46" s="2858"/>
      <c r="NE46" s="2858"/>
      <c r="NF46" s="2858"/>
      <c r="NG46" s="2858"/>
      <c r="NH46" s="2858"/>
      <c r="NI46" s="2858"/>
      <c r="NJ46" s="2858"/>
      <c r="NK46" s="2858"/>
      <c r="NL46" s="2858"/>
      <c r="NM46" s="2858"/>
      <c r="NN46" s="2858"/>
      <c r="NO46" s="2858"/>
      <c r="NP46" s="2858"/>
      <c r="NQ46" s="2858"/>
      <c r="NR46" s="2858"/>
      <c r="NS46" s="2858"/>
      <c r="NT46" s="2858"/>
      <c r="NU46" s="2858"/>
      <c r="NV46" s="2858"/>
      <c r="NW46" s="2858"/>
      <c r="NX46" s="2858"/>
      <c r="NY46" s="2858"/>
      <c r="NZ46" s="2858"/>
      <c r="OA46" s="2858"/>
      <c r="OB46" s="2858"/>
      <c r="OC46" s="2858"/>
      <c r="OD46" s="2858"/>
      <c r="OE46" s="2858"/>
      <c r="OF46" s="2858"/>
      <c r="OG46" s="2858"/>
      <c r="OH46" s="2858"/>
      <c r="OI46" s="2858"/>
      <c r="OJ46" s="2858"/>
      <c r="OK46" s="2858"/>
      <c r="OL46" s="2858"/>
      <c r="OM46" s="2858"/>
      <c r="ON46" s="2858"/>
      <c r="OO46" s="2858"/>
      <c r="OP46" s="2858"/>
      <c r="OQ46" s="2858"/>
      <c r="OR46" s="2858"/>
      <c r="OS46" s="2858"/>
      <c r="OT46" s="2858"/>
      <c r="OU46" s="2858"/>
      <c r="OV46" s="2858"/>
      <c r="OW46" s="2858"/>
      <c r="OX46" s="2858"/>
      <c r="OY46" s="2858"/>
      <c r="OZ46" s="2858"/>
      <c r="PA46" s="2858"/>
      <c r="PB46" s="2858"/>
      <c r="PC46" s="2858"/>
      <c r="PD46" s="2858"/>
      <c r="PE46" s="2858"/>
      <c r="PF46" s="2858"/>
      <c r="PG46" s="2858"/>
      <c r="PH46" s="2858"/>
      <c r="PI46" s="2858"/>
      <c r="PJ46" s="2858"/>
      <c r="PK46" s="2858"/>
      <c r="PL46" s="2858"/>
      <c r="PM46" s="2858"/>
      <c r="PN46" s="2858"/>
      <c r="PO46" s="2858"/>
      <c r="PP46" s="2858"/>
      <c r="PQ46" s="2858"/>
      <c r="PR46" s="2858"/>
      <c r="PS46" s="2858"/>
      <c r="PT46" s="2858"/>
      <c r="PU46" s="2858"/>
      <c r="PV46" s="2858"/>
      <c r="PW46" s="2858"/>
      <c r="PX46" s="2858"/>
      <c r="PY46" s="2858"/>
      <c r="PZ46" s="2858"/>
      <c r="QA46" s="2858"/>
      <c r="QB46" s="2858"/>
      <c r="QC46" s="2858"/>
      <c r="QD46" s="2858"/>
      <c r="QE46" s="2858"/>
      <c r="QF46" s="2858"/>
      <c r="QG46" s="2858"/>
      <c r="QH46" s="2858"/>
      <c r="QI46" s="2858"/>
      <c r="QJ46" s="2858"/>
      <c r="QK46" s="2858"/>
      <c r="QL46" s="2858"/>
      <c r="QM46" s="2858"/>
      <c r="QN46" s="2858"/>
      <c r="QO46" s="2858"/>
      <c r="QP46" s="2858"/>
      <c r="QQ46" s="2858"/>
      <c r="QR46" s="2858"/>
      <c r="QS46" s="2858"/>
      <c r="QT46" s="2858"/>
      <c r="QU46" s="2858"/>
      <c r="QV46" s="2858"/>
      <c r="QW46" s="2858"/>
      <c r="QX46" s="2858"/>
      <c r="QY46" s="2858"/>
      <c r="QZ46" s="2858"/>
      <c r="RA46" s="2858"/>
      <c r="RB46" s="2858"/>
      <c r="RC46" s="2858"/>
      <c r="RD46" s="2858"/>
      <c r="RE46" s="2858"/>
      <c r="RF46" s="2858"/>
      <c r="RG46" s="2858"/>
      <c r="RH46" s="2858"/>
      <c r="RI46" s="2858"/>
      <c r="RJ46" s="2858"/>
      <c r="RK46" s="2858"/>
      <c r="RL46" s="2858"/>
      <c r="RM46" s="2858"/>
      <c r="RN46" s="2858"/>
      <c r="RO46" s="2858"/>
      <c r="RP46" s="2858"/>
      <c r="RQ46" s="2858"/>
      <c r="RR46" s="2858"/>
      <c r="RS46" s="2858"/>
      <c r="RT46" s="2858"/>
      <c r="RU46" s="2858"/>
      <c r="RV46" s="2858"/>
      <c r="RW46" s="2858"/>
      <c r="RX46" s="2858"/>
      <c r="RY46" s="2858"/>
      <c r="RZ46" s="2858"/>
      <c r="SA46" s="2858"/>
      <c r="SB46" s="2858"/>
      <c r="SC46" s="2858"/>
      <c r="SD46" s="2858"/>
      <c r="SE46" s="2858"/>
      <c r="SF46" s="2858"/>
      <c r="SG46" s="2858"/>
      <c r="SH46" s="2858"/>
      <c r="SI46" s="2858"/>
      <c r="SJ46" s="2858"/>
      <c r="SK46" s="2858"/>
      <c r="SL46" s="2858"/>
      <c r="SM46" s="2858"/>
      <c r="SN46" s="2858"/>
      <c r="SO46" s="2858"/>
      <c r="SP46" s="2858"/>
      <c r="SQ46" s="2858"/>
      <c r="SR46" s="2858"/>
      <c r="SS46" s="2858"/>
      <c r="ST46" s="2858"/>
      <c r="SU46" s="2858"/>
      <c r="SV46" s="2858"/>
      <c r="SW46" s="2858"/>
      <c r="SX46" s="2858"/>
      <c r="SY46" s="2858"/>
      <c r="SZ46" s="2858"/>
      <c r="TA46" s="2858"/>
      <c r="TB46" s="2858"/>
      <c r="TC46" s="2858"/>
      <c r="TD46" s="2858"/>
      <c r="TE46" s="2858"/>
      <c r="TF46" s="2858"/>
      <c r="TG46" s="2858"/>
      <c r="TH46" s="2858"/>
      <c r="TI46" s="2858"/>
      <c r="TJ46" s="2858"/>
      <c r="TK46" s="2858"/>
      <c r="TL46" s="2858"/>
      <c r="TM46" s="2858"/>
      <c r="TN46" s="2858"/>
      <c r="TO46" s="2858"/>
      <c r="TP46" s="2858"/>
      <c r="TQ46" s="2858"/>
      <c r="TR46" s="2858"/>
      <c r="TS46" s="2858"/>
      <c r="TT46" s="2858"/>
      <c r="TU46" s="3937"/>
      <c r="TV46" s="3937"/>
      <c r="TW46" s="3937"/>
      <c r="TX46" s="3937"/>
      <c r="TY46" s="3937"/>
      <c r="TZ46" s="3937"/>
      <c r="UA46" s="3937"/>
      <c r="UB46" s="3937"/>
      <c r="UC46" s="3937"/>
      <c r="UD46" s="3937"/>
      <c r="UE46" s="3937"/>
      <c r="UF46" s="3937"/>
      <c r="UG46" s="3937"/>
      <c r="UH46" s="3937"/>
      <c r="UI46" s="3937"/>
      <c r="UJ46" s="3937"/>
      <c r="UK46" s="3937"/>
      <c r="UL46" s="3937"/>
      <c r="UM46" s="3937"/>
      <c r="UN46" s="3937"/>
      <c r="UO46" s="3937"/>
      <c r="UP46" s="2858"/>
      <c r="UQ46" s="2858"/>
      <c r="UR46" s="2858"/>
      <c r="US46" s="2858"/>
      <c r="UT46" s="2858"/>
      <c r="UU46" s="2858"/>
      <c r="UV46" s="2858"/>
      <c r="UW46" s="2858"/>
      <c r="UX46" s="2858"/>
      <c r="UY46" s="2858"/>
      <c r="UZ46" s="2858"/>
      <c r="VA46" s="2858"/>
      <c r="VB46" s="2858"/>
      <c r="VC46" s="2858"/>
      <c r="VD46" s="2858"/>
      <c r="VE46" s="2858"/>
      <c r="VF46" s="2858"/>
      <c r="VG46" s="2858"/>
      <c r="VH46" s="2858"/>
      <c r="VI46" s="2858"/>
      <c r="VJ46" s="2858"/>
      <c r="VK46" s="2858"/>
      <c r="VL46" s="2858"/>
      <c r="VM46" s="2858"/>
      <c r="VN46" s="2858"/>
      <c r="VO46" s="2858"/>
      <c r="VP46" s="2858"/>
      <c r="VQ46" s="2858"/>
      <c r="VR46" s="2858"/>
      <c r="VS46" s="2858"/>
      <c r="VT46" s="2858"/>
      <c r="VU46" s="2858"/>
      <c r="VV46" s="2858"/>
      <c r="VW46" s="2858"/>
      <c r="VX46" s="2858"/>
      <c r="VY46" s="2858"/>
      <c r="VZ46" s="2858"/>
      <c r="WA46" s="2858"/>
      <c r="WB46" s="2858"/>
      <c r="WC46" s="2858"/>
      <c r="WD46" s="2858"/>
      <c r="WE46" s="2858"/>
      <c r="WF46" s="2858"/>
      <c r="WG46" s="2858"/>
      <c r="WH46" s="2858"/>
      <c r="WI46" s="2858"/>
      <c r="WJ46" s="2858"/>
      <c r="WK46" s="2858"/>
      <c r="WL46" s="2858"/>
      <c r="WM46" s="2858"/>
      <c r="WN46" s="2858"/>
      <c r="WO46" s="2858"/>
      <c r="WP46" s="2858"/>
      <c r="WQ46" s="2858"/>
      <c r="WR46" s="2858"/>
      <c r="WS46" s="2858"/>
      <c r="WT46" s="2858"/>
      <c r="WU46" s="2858"/>
      <c r="WV46" s="2858"/>
      <c r="WW46" s="2858"/>
      <c r="WX46" s="2858"/>
      <c r="WY46" s="2858"/>
      <c r="WZ46" s="2858"/>
      <c r="XA46" s="2858"/>
      <c r="XB46" s="2858"/>
      <c r="XC46" s="2858"/>
      <c r="XD46" s="2858"/>
      <c r="XE46" s="2858"/>
      <c r="XF46" s="2858"/>
      <c r="XG46" s="2858"/>
      <c r="XH46" s="2858"/>
      <c r="XI46" s="2858"/>
      <c r="XJ46" s="2858"/>
      <c r="XK46" s="2858"/>
      <c r="XL46" s="2858"/>
      <c r="XM46" s="2858"/>
      <c r="XN46" s="2858"/>
      <c r="XO46" s="2858"/>
      <c r="XP46" s="2858"/>
      <c r="XQ46" s="2858"/>
      <c r="XR46" s="2858"/>
      <c r="XS46" s="2858"/>
      <c r="XT46" s="2858"/>
      <c r="XU46" s="2858"/>
      <c r="XV46" s="2858"/>
      <c r="XW46" s="2858"/>
      <c r="XX46" s="2858"/>
      <c r="XY46" s="2858"/>
      <c r="XZ46" s="2858"/>
      <c r="YA46" s="2858"/>
      <c r="YB46" s="2858"/>
      <c r="YC46" s="2858"/>
      <c r="YD46" s="2858"/>
      <c r="YE46" s="2858"/>
      <c r="YF46" s="2858"/>
      <c r="YG46" s="2858"/>
      <c r="YH46" s="2858"/>
      <c r="YI46" s="2858"/>
      <c r="YJ46" s="2858"/>
      <c r="YK46" s="2858"/>
      <c r="YL46" s="2858"/>
      <c r="YM46" s="2858"/>
      <c r="YN46" s="2858"/>
      <c r="YO46" s="2858"/>
      <c r="YP46" s="2858"/>
      <c r="YQ46" s="2858"/>
      <c r="YR46" s="2858"/>
      <c r="YS46" s="2858"/>
      <c r="YT46" s="2858"/>
      <c r="YU46" s="2858"/>
      <c r="YV46" s="2858"/>
      <c r="YW46" s="2858"/>
      <c r="YX46" s="2858"/>
      <c r="YY46" s="2858"/>
      <c r="YZ46" s="2858"/>
      <c r="ZA46" s="2858"/>
      <c r="ZB46" s="2858"/>
      <c r="ZC46" s="2858"/>
      <c r="ZD46" s="2858"/>
      <c r="ZE46" s="2858"/>
      <c r="ZF46" s="2858"/>
      <c r="ZG46" s="2858"/>
      <c r="ZH46" s="2858"/>
      <c r="ZI46" s="2858"/>
      <c r="ZJ46" s="2858"/>
      <c r="ZK46" s="2858"/>
      <c r="ZL46" s="2858"/>
      <c r="ZM46" s="2858"/>
      <c r="ZN46" s="2858"/>
      <c r="ZO46" s="2858"/>
      <c r="ZP46" s="2858"/>
      <c r="ZQ46" s="2858"/>
      <c r="ZR46" s="2858"/>
      <c r="ZS46" s="2858"/>
      <c r="ZT46" s="2858"/>
      <c r="ZU46" s="2858"/>
      <c r="ZV46" s="2858"/>
      <c r="ZW46" s="2858"/>
      <c r="ZX46" s="2858"/>
      <c r="ZY46" s="2858"/>
      <c r="ZZ46" s="2858"/>
      <c r="AAA46" s="2858"/>
      <c r="AAB46" s="2858"/>
      <c r="AAC46" s="2858"/>
      <c r="AAD46" s="2858"/>
      <c r="AAE46" s="2858"/>
      <c r="AAF46" s="2858"/>
      <c r="AAG46" s="2858"/>
      <c r="AAH46" s="2858"/>
      <c r="AAI46" s="2858"/>
      <c r="AAJ46" s="2858"/>
      <c r="AAK46" s="2858"/>
      <c r="AAL46" s="2858"/>
      <c r="AAM46" s="2858"/>
      <c r="AAN46" s="2858"/>
      <c r="AAO46" s="2858"/>
      <c r="AAP46" s="2858"/>
      <c r="AAQ46" s="2858"/>
      <c r="AAR46" s="2858"/>
      <c r="AAS46" s="2858"/>
      <c r="AAT46" s="2858"/>
      <c r="AAU46" s="2858"/>
      <c r="AAV46" s="2858"/>
      <c r="AAW46" s="2858"/>
      <c r="AAX46" s="2858"/>
      <c r="AAY46" s="2858"/>
      <c r="AAZ46" s="2858"/>
      <c r="ABA46" s="2858"/>
      <c r="ABB46" s="2858"/>
      <c r="ABC46" s="2858"/>
      <c r="ABD46" s="2858"/>
      <c r="ABE46" s="2858"/>
      <c r="ABF46" s="2858"/>
      <c r="ABG46" s="2858"/>
      <c r="ABH46" s="2858"/>
      <c r="ABI46" s="2858"/>
      <c r="ABJ46" s="2858"/>
      <c r="ABK46" s="2858"/>
      <c r="ABL46" s="2858"/>
      <c r="ABM46" s="2858"/>
      <c r="ABN46" s="2858"/>
      <c r="ABO46" s="2858"/>
      <c r="ABP46" s="2858"/>
      <c r="ABQ46" s="2858"/>
      <c r="ABR46" s="2858"/>
      <c r="ABS46" s="2858"/>
      <c r="ABT46" s="2858"/>
      <c r="ABU46" s="2858"/>
      <c r="ABV46" s="2858"/>
      <c r="ABW46" s="2858"/>
      <c r="ABX46" s="2858"/>
      <c r="ABY46" s="2858"/>
      <c r="ABZ46" s="2858"/>
      <c r="ACA46" s="2858"/>
      <c r="ACB46" s="2858"/>
      <c r="ACC46" s="2858"/>
      <c r="ACD46" s="2858"/>
      <c r="ACE46" s="2858"/>
      <c r="ACF46" s="2858"/>
      <c r="ACG46" s="2858"/>
      <c r="ACH46" s="2858"/>
      <c r="ACI46" s="2858"/>
      <c r="ACJ46" s="2858"/>
      <c r="ACK46" s="2858"/>
      <c r="ACL46" s="2858"/>
      <c r="ACM46" s="2858"/>
      <c r="ACN46" s="2858"/>
      <c r="ACO46" s="2858"/>
      <c r="ACP46" s="2858"/>
      <c r="ACQ46" s="2858"/>
      <c r="ACR46" s="2858"/>
      <c r="ACS46" s="2858"/>
      <c r="ACT46" s="2858"/>
      <c r="ACU46" s="2858"/>
      <c r="ACV46" s="2858"/>
      <c r="ACW46" s="2858"/>
      <c r="ACX46" s="2858"/>
      <c r="ACY46" s="2858"/>
      <c r="ACZ46" s="2858"/>
      <c r="ADA46" s="2858"/>
      <c r="ADB46" s="2858"/>
      <c r="ADC46" s="2858"/>
      <c r="ADD46" s="2858"/>
      <c r="ADE46" s="2858"/>
      <c r="ADF46" s="2858"/>
      <c r="ADG46" s="2858"/>
      <c r="ADH46" s="2858"/>
      <c r="ADI46" s="2858"/>
      <c r="ADJ46" s="2858"/>
      <c r="ADK46" s="2858"/>
      <c r="ADL46" s="2858"/>
      <c r="ADM46" s="2858"/>
      <c r="ADN46" s="2858"/>
      <c r="ADO46" s="2858"/>
      <c r="ADP46" s="2858"/>
      <c r="ADQ46" s="2858"/>
      <c r="ADR46" s="2858"/>
      <c r="ADS46" s="2858"/>
      <c r="ADT46" s="2858"/>
      <c r="ADU46" s="2858"/>
      <c r="ADV46" s="2858"/>
      <c r="ADW46" s="2858"/>
      <c r="ADX46" s="2858"/>
      <c r="ADY46" s="2858"/>
      <c r="ADZ46" s="2858"/>
      <c r="AEA46" s="2858"/>
      <c r="AEB46" s="2858"/>
      <c r="AEC46" s="2858"/>
      <c r="AED46" s="2858"/>
      <c r="AEE46" s="2858"/>
      <c r="AEF46" s="2858"/>
      <c r="AEG46" s="2858"/>
      <c r="AEH46" s="2858"/>
      <c r="AEI46" s="2858"/>
      <c r="AEJ46" s="2858"/>
      <c r="AEK46" s="2858"/>
      <c r="AEL46" s="2858"/>
      <c r="AEM46" s="2858"/>
      <c r="AEN46" s="2858"/>
      <c r="AEO46" s="2858"/>
      <c r="AEP46" s="2858"/>
      <c r="AEQ46" s="2858"/>
      <c r="AER46" s="2858"/>
      <c r="AES46" s="2858"/>
      <c r="AET46" s="2858"/>
      <c r="AEU46" s="2858"/>
      <c r="AEV46" s="2858"/>
      <c r="AEW46" s="2858"/>
      <c r="AEX46" s="2858"/>
      <c r="AEY46" s="2858"/>
      <c r="AEZ46" s="2858"/>
      <c r="AFA46" s="2858"/>
      <c r="AFB46" s="2858"/>
      <c r="AFC46" s="2858"/>
      <c r="AFD46" s="2858"/>
      <c r="AFE46" s="2858"/>
      <c r="AFF46" s="2858"/>
      <c r="AFG46" s="2858"/>
      <c r="AFH46" s="2858"/>
      <c r="AFI46" s="2858"/>
      <c r="AFJ46" s="2858"/>
      <c r="AFK46" s="2858"/>
      <c r="AFL46" s="2858"/>
      <c r="AFM46" s="2858"/>
      <c r="AFN46" s="2858"/>
      <c r="AFO46" s="2858"/>
      <c r="AFP46" s="2858"/>
      <c r="AFQ46" s="2858"/>
      <c r="AFR46" s="2858"/>
      <c r="AFS46" s="2858"/>
      <c r="AFT46" s="2858"/>
      <c r="AFU46" s="2858"/>
      <c r="AFV46" s="2858"/>
      <c r="AFW46" s="2858"/>
      <c r="AFX46" s="2858"/>
      <c r="AFY46" s="2858"/>
      <c r="AFZ46" s="2858"/>
      <c r="AGA46" s="2858"/>
      <c r="AGB46" s="2858"/>
      <c r="AGC46" s="2858"/>
      <c r="AGD46" s="2858"/>
      <c r="AGE46" s="2858"/>
      <c r="AGF46" s="2858"/>
      <c r="AGG46" s="2858"/>
      <c r="AGH46" s="2858"/>
      <c r="AGI46" s="2858"/>
      <c r="AGJ46" s="2858"/>
      <c r="AGK46" s="2858"/>
      <c r="AGL46" s="2858"/>
      <c r="AGM46" s="2858"/>
      <c r="AGN46" s="2858"/>
      <c r="AGO46" s="2858"/>
      <c r="AGP46" s="2858"/>
      <c r="AGQ46" s="2858"/>
      <c r="AGR46" s="2858"/>
      <c r="AGS46" s="2858"/>
      <c r="AGT46" s="2858"/>
      <c r="AGU46" s="2858"/>
      <c r="AGV46" s="2858"/>
      <c r="AGW46" s="2858"/>
      <c r="AGX46" s="2858"/>
      <c r="AGY46" s="2858"/>
      <c r="AGZ46" s="2858"/>
      <c r="AHA46" s="2858"/>
      <c r="AHB46" s="2858"/>
      <c r="AHC46" s="2858"/>
      <c r="AHD46" s="2858"/>
      <c r="AHE46" s="2858"/>
      <c r="AHF46" s="2858"/>
      <c r="AHG46" s="2858"/>
      <c r="AHH46" s="2858"/>
      <c r="AHI46" s="2858"/>
      <c r="AHJ46" s="2858"/>
      <c r="AHK46" s="2858"/>
      <c r="AHL46" s="2858"/>
      <c r="AHM46" s="2858"/>
      <c r="AHN46" s="2858"/>
      <c r="AHO46" s="2858"/>
      <c r="AHP46" s="2858"/>
      <c r="AHQ46" s="2858"/>
      <c r="AHR46" s="2858"/>
      <c r="AHS46" s="2858"/>
      <c r="AHT46" s="2858"/>
      <c r="AHU46" s="2858"/>
      <c r="AHV46" s="2858"/>
      <c r="AHW46" s="2858"/>
      <c r="AHX46" s="2858"/>
      <c r="AHY46" s="2858"/>
      <c r="AHZ46" s="2858"/>
      <c r="AIA46" s="2858"/>
      <c r="AIB46" s="2858"/>
      <c r="AIC46" s="2858"/>
      <c r="AID46" s="2858"/>
      <c r="AIE46" s="2858"/>
      <c r="AIF46" s="2858"/>
      <c r="AIG46" s="2858"/>
      <c r="AIH46" s="2858"/>
      <c r="AII46" s="2858"/>
      <c r="AIJ46" s="2858"/>
      <c r="AIK46" s="2858"/>
      <c r="AIL46" s="2858"/>
      <c r="AIM46" s="2858"/>
      <c r="AIN46" s="2858"/>
      <c r="AIO46" s="2858"/>
      <c r="AIP46" s="2858"/>
      <c r="AIQ46" s="2858"/>
      <c r="AIR46" s="2858"/>
      <c r="AIS46" s="2858"/>
      <c r="AIT46" s="2858"/>
      <c r="AIU46" s="2858"/>
      <c r="AIV46" s="2858"/>
      <c r="AIW46" s="2858"/>
      <c r="AIX46" s="2858"/>
      <c r="AIY46" s="2858"/>
      <c r="AIZ46" s="2858"/>
      <c r="AJA46" s="2858"/>
      <c r="AJB46" s="2858"/>
      <c r="AJC46" s="2858"/>
      <c r="AJD46" s="2858"/>
      <c r="AJE46" s="2858"/>
      <c r="AJF46" s="2858"/>
      <c r="AJG46" s="2858"/>
      <c r="AJH46" s="2858"/>
      <c r="AJI46" s="2858"/>
      <c r="AJJ46" s="2858"/>
      <c r="AJK46" s="2858"/>
      <c r="AJL46" s="2858"/>
      <c r="AJM46" s="2858"/>
      <c r="AJN46" s="2858"/>
      <c r="AJO46" s="2858"/>
      <c r="AJP46" s="2858"/>
      <c r="AJQ46" s="2858"/>
      <c r="AJR46" s="2858"/>
      <c r="AJS46" s="2858"/>
      <c r="AJT46" s="2858"/>
      <c r="AJU46" s="2858"/>
      <c r="AJV46" s="2858"/>
      <c r="AJW46" s="2858"/>
      <c r="AJX46" s="2858"/>
      <c r="AJY46" s="2858"/>
      <c r="AJZ46" s="2858"/>
      <c r="AKA46" s="2858"/>
      <c r="AKB46" s="2858"/>
      <c r="AKC46" s="2858"/>
      <c r="AKD46" s="2858"/>
      <c r="AKE46" s="2858"/>
      <c r="AKF46" s="2858"/>
      <c r="AKG46" s="2858"/>
      <c r="AKH46" s="2858"/>
      <c r="AKI46" s="2858"/>
      <c r="AKJ46" s="2858"/>
      <c r="AKK46" s="2858"/>
      <c r="AKL46" s="2858"/>
      <c r="AKM46" s="2858"/>
      <c r="AKN46" s="2858"/>
      <c r="AKO46" s="2858"/>
      <c r="AKP46" s="2858"/>
      <c r="AKQ46" s="2858"/>
      <c r="AKR46" s="2858"/>
      <c r="AKS46" s="2858"/>
      <c r="AKT46" s="2858"/>
      <c r="AKU46" s="2858"/>
      <c r="AKV46" s="2858"/>
      <c r="AKW46" s="2858"/>
      <c r="AKX46" s="2858"/>
      <c r="AKY46" s="2858"/>
      <c r="AKZ46" s="2858"/>
      <c r="ALA46" s="2858"/>
      <c r="ALB46" s="2858"/>
      <c r="ALC46" s="2858"/>
      <c r="ALD46" s="2858"/>
      <c r="ALE46" s="2858"/>
      <c r="ALF46" s="2858"/>
      <c r="ALG46" s="2858"/>
      <c r="ALH46" s="2858"/>
      <c r="ALI46" s="2858"/>
      <c r="ALJ46" s="2858"/>
      <c r="ALK46" s="2858"/>
      <c r="ALL46" s="2858"/>
      <c r="ALM46" s="2858"/>
      <c r="ALN46" s="2858"/>
      <c r="ALO46" s="2858"/>
      <c r="ALP46" s="2858"/>
      <c r="ALQ46" s="2858"/>
      <c r="ALR46" s="2858"/>
      <c r="ALS46" s="2858"/>
      <c r="ALT46" s="2858"/>
      <c r="ALU46" s="2858"/>
      <c r="ALV46" s="2858"/>
      <c r="ALW46" s="2858"/>
      <c r="ALX46" s="2858"/>
      <c r="ALY46" s="2858"/>
      <c r="ALZ46" s="2858"/>
      <c r="AMA46" s="2858"/>
      <c r="AMB46" s="2858"/>
      <c r="AMC46" s="2858"/>
      <c r="AMD46" s="2858"/>
      <c r="AME46" s="2858"/>
      <c r="AMF46" s="2858"/>
      <c r="AMG46" s="2858"/>
      <c r="AMH46" s="2858"/>
      <c r="AMI46" s="2858"/>
      <c r="AMJ46" s="2858"/>
      <c r="AMK46" s="2858"/>
      <c r="AML46" s="2858"/>
      <c r="AMM46" s="2858"/>
      <c r="AMN46" s="2858"/>
      <c r="AMO46" s="2858"/>
      <c r="AMP46" s="2858"/>
      <c r="AMQ46" s="2858"/>
      <c r="AMR46" s="2858"/>
      <c r="AMS46" s="2858"/>
      <c r="AMT46" s="2858"/>
      <c r="AMU46" s="2858"/>
      <c r="AMV46" s="2858"/>
      <c r="AMW46" s="2858"/>
      <c r="AMX46" s="2858"/>
      <c r="AMY46" s="2858"/>
      <c r="AMZ46" s="2858"/>
      <c r="ANA46" s="2858"/>
      <c r="ANB46" s="2858"/>
      <c r="ANC46" s="2858"/>
      <c r="AND46" s="2858"/>
      <c r="ANE46" s="2858"/>
      <c r="ANF46" s="2858"/>
      <c r="ANG46" s="2858"/>
      <c r="ANH46" s="2858"/>
      <c r="ANI46" s="2858"/>
      <c r="ANJ46" s="2858"/>
      <c r="ANK46" s="2858"/>
      <c r="ANL46" s="2858"/>
      <c r="ANM46" s="2858"/>
      <c r="ANN46" s="2858"/>
      <c r="ANO46" s="2858"/>
      <c r="ANP46" s="2858"/>
      <c r="ANQ46" s="2858"/>
      <c r="ANR46" s="2858"/>
      <c r="ANS46" s="2858"/>
      <c r="ANT46" s="2858"/>
      <c r="ANU46" s="2858"/>
      <c r="ANV46" s="2858"/>
      <c r="ANW46" s="2858"/>
      <c r="ANX46" s="2858"/>
      <c r="ANY46" s="2858"/>
      <c r="ANZ46" s="2858"/>
      <c r="AOA46" s="2858"/>
      <c r="AOB46" s="2858"/>
      <c r="AOC46" s="2858"/>
      <c r="AOD46" s="2858"/>
      <c r="AOE46" s="2858"/>
      <c r="AOF46" s="2858"/>
      <c r="AOG46" s="2858"/>
      <c r="AOH46" s="2858"/>
      <c r="AOI46" s="2858"/>
      <c r="AOJ46" s="2858"/>
      <c r="AOK46" s="2858"/>
      <c r="AOL46" s="2858"/>
      <c r="AOM46" s="2858"/>
      <c r="AON46" s="2858"/>
      <c r="AOO46" s="2858"/>
      <c r="AOP46" s="2858"/>
      <c r="AOQ46" s="2858"/>
      <c r="AOR46" s="2858"/>
      <c r="AOS46" s="2858"/>
      <c r="AOT46" s="2858"/>
      <c r="AOU46" s="2858"/>
      <c r="AOV46" s="2858"/>
      <c r="AOW46" s="2858"/>
      <c r="AOX46" s="2858"/>
      <c r="AOY46" s="2858"/>
      <c r="AOZ46" s="2858"/>
      <c r="APA46" s="2858"/>
      <c r="APB46" s="2858"/>
      <c r="APC46" s="2858"/>
      <c r="APD46" s="2858"/>
      <c r="APE46" s="2858"/>
      <c r="APF46" s="2858"/>
      <c r="APG46" s="2858"/>
      <c r="APH46" s="2858"/>
      <c r="API46" s="2858"/>
      <c r="APJ46" s="2858"/>
      <c r="APK46" s="2858"/>
      <c r="APL46" s="2858"/>
      <c r="APM46" s="2858"/>
      <c r="APN46" s="2858"/>
      <c r="APO46" s="2858"/>
      <c r="APP46" s="2858"/>
      <c r="APQ46" s="2858"/>
      <c r="APR46" s="2858"/>
      <c r="APS46" s="2858"/>
      <c r="APT46" s="2858"/>
      <c r="APU46" s="2858"/>
      <c r="APV46" s="2858"/>
      <c r="APW46" s="2858"/>
      <c r="APX46" s="2858"/>
      <c r="APY46" s="2858"/>
      <c r="APZ46" s="2858"/>
      <c r="AQA46" s="2858"/>
      <c r="AQB46" s="2858"/>
      <c r="AQC46" s="2858"/>
      <c r="AQD46" s="2858"/>
      <c r="AQE46" s="2858"/>
      <c r="AQF46" s="2858"/>
      <c r="AQG46" s="2858"/>
      <c r="AQH46" s="2858"/>
      <c r="AQI46" s="2858"/>
      <c r="AQJ46" s="2858"/>
      <c r="AQK46" s="2858"/>
      <c r="AQL46" s="2858"/>
      <c r="AQM46" s="2858"/>
      <c r="AQN46" s="2858"/>
      <c r="AQO46" s="2858"/>
      <c r="AQP46" s="2858"/>
      <c r="AQQ46" s="2858"/>
      <c r="AQR46" s="2858"/>
      <c r="AQS46" s="2858"/>
      <c r="AQT46" s="2858"/>
      <c r="AQU46" s="2858"/>
      <c r="AQV46" s="2858"/>
      <c r="AQW46" s="2858"/>
      <c r="AQX46" s="2858"/>
      <c r="AQY46" s="2858"/>
      <c r="AQZ46" s="2858"/>
      <c r="ARA46" s="2858"/>
      <c r="ARB46" s="2858"/>
      <c r="ARC46" s="2858"/>
      <c r="ARD46" s="2858"/>
      <c r="ARE46" s="2858"/>
      <c r="ARF46" s="2858"/>
      <c r="ARG46" s="2858"/>
      <c r="ARH46" s="2858"/>
      <c r="ARI46" s="2858"/>
      <c r="ARJ46" s="2858"/>
      <c r="ARK46" s="2858"/>
      <c r="ARL46" s="2858"/>
      <c r="ARM46" s="2858"/>
      <c r="ARN46" s="2858"/>
      <c r="ARO46" s="2858"/>
      <c r="ARP46" s="2858"/>
      <c r="ARQ46" s="2858"/>
      <c r="ARR46" s="2858"/>
      <c r="ARS46" s="2858"/>
      <c r="ART46" s="2858"/>
      <c r="ARU46" s="2858"/>
      <c r="ARV46" s="2858"/>
      <c r="ARW46" s="2858"/>
      <c r="ARX46" s="2858"/>
      <c r="ARY46" s="2858"/>
      <c r="ARZ46" s="2858"/>
      <c r="ASA46" s="2858"/>
      <c r="ASB46" s="2858"/>
      <c r="ASC46" s="2858"/>
      <c r="ASD46" s="2858"/>
      <c r="ASE46" s="2858"/>
      <c r="ASF46" s="2858"/>
      <c r="ASG46" s="2858"/>
      <c r="ASH46" s="2858"/>
      <c r="ASI46" s="2858"/>
      <c r="ASJ46" s="2858"/>
      <c r="ASK46" s="2858"/>
      <c r="ASL46" s="2858"/>
      <c r="ASM46" s="2858"/>
      <c r="ASN46" s="2858"/>
      <c r="ASO46" s="2858"/>
      <c r="ASP46" s="2858"/>
      <c r="ASQ46" s="2858"/>
      <c r="ASR46" s="2858"/>
      <c r="ASS46" s="2858"/>
      <c r="AST46" s="2858"/>
      <c r="ASU46" s="2858"/>
      <c r="ASV46" s="2858"/>
      <c r="ASW46" s="2858"/>
      <c r="ASX46" s="2858"/>
      <c r="ASY46" s="2858"/>
      <c r="ASZ46" s="2858"/>
      <c r="ATA46" s="2858"/>
      <c r="ATB46" s="2858"/>
      <c r="ATC46" s="2858"/>
      <c r="ATD46" s="2858"/>
      <c r="ATE46" s="2858"/>
      <c r="ATF46" s="2858"/>
      <c r="ATG46" s="2858"/>
      <c r="ATH46" s="2858"/>
      <c r="ATI46" s="2858"/>
      <c r="ATJ46" s="2858"/>
      <c r="ATK46" s="2858"/>
      <c r="ATL46" s="2858"/>
      <c r="ATM46" s="2858"/>
      <c r="ATN46" s="2858"/>
      <c r="ATO46" s="2858"/>
      <c r="ATP46" s="2858"/>
      <c r="ATQ46" s="2858"/>
      <c r="ATR46" s="2858"/>
      <c r="ATS46" s="2858"/>
      <c r="ATT46" s="2858"/>
      <c r="ATU46" s="2858"/>
      <c r="ATV46" s="2858"/>
      <c r="ATW46" s="2858"/>
      <c r="ATX46" s="2858"/>
      <c r="ATY46" s="2858"/>
      <c r="ATZ46" s="2858"/>
      <c r="AUA46" s="2858"/>
      <c r="AUB46" s="2858"/>
      <c r="AUC46" s="2858"/>
      <c r="AUD46" s="2858"/>
      <c r="AUE46" s="2858"/>
      <c r="AUF46" s="2858"/>
      <c r="AUG46" s="2858"/>
      <c r="AUH46" s="2858"/>
      <c r="AUI46" s="2858"/>
      <c r="AUJ46" s="2858"/>
      <c r="AUK46" s="2858"/>
      <c r="AUL46" s="2858"/>
      <c r="AUM46" s="2858"/>
      <c r="AUN46" s="2858"/>
      <c r="AUO46" s="2858"/>
      <c r="AUP46" s="2858"/>
      <c r="AUQ46" s="2858"/>
      <c r="AUR46" s="2858"/>
      <c r="AUS46" s="2858"/>
      <c r="AUT46" s="2858"/>
      <c r="AUU46" s="2858"/>
      <c r="AUV46" s="2858"/>
      <c r="AUW46" s="2858"/>
      <c r="AUX46" s="2858"/>
      <c r="AUY46" s="2858"/>
      <c r="AUZ46" s="2858"/>
      <c r="AVA46" s="2858"/>
      <c r="AVB46" s="2858"/>
      <c r="AVC46" s="2858"/>
      <c r="AVD46" s="2858"/>
      <c r="AVE46" s="2858"/>
      <c r="AVF46" s="2858"/>
      <c r="AVG46" s="2858"/>
      <c r="AVH46" s="2858"/>
      <c r="AVI46" s="2858"/>
      <c r="AVJ46" s="2858"/>
      <c r="AVK46" s="2858"/>
      <c r="AVL46" s="2858"/>
      <c r="AVM46" s="2858"/>
      <c r="AVN46" s="2858"/>
      <c r="AVO46" s="2858"/>
      <c r="AVP46" s="2858"/>
      <c r="AVQ46" s="2858"/>
      <c r="AVR46" s="2858"/>
      <c r="AVS46" s="2858"/>
      <c r="AVT46" s="2858"/>
      <c r="AVU46" s="2858"/>
      <c r="AVV46" s="2858"/>
      <c r="AVW46" s="2858"/>
      <c r="AVX46" s="2858"/>
      <c r="AVY46" s="2858"/>
      <c r="AVZ46" s="2858"/>
      <c r="AWA46" s="2858"/>
      <c r="AWB46" s="2858"/>
      <c r="AWC46" s="2858"/>
      <c r="AWD46" s="2858"/>
      <c r="AWE46" s="2858"/>
      <c r="AWF46" s="2858"/>
      <c r="AWG46" s="2858"/>
      <c r="AWH46" s="2858"/>
      <c r="AWI46" s="2858"/>
      <c r="AWJ46" s="2858"/>
      <c r="AWK46" s="2858"/>
      <c r="AWL46" s="2858"/>
      <c r="AWM46" s="2858"/>
      <c r="AWN46" s="2858"/>
      <c r="AWO46" s="2858"/>
      <c r="AWP46" s="2858"/>
      <c r="AWQ46" s="2858"/>
      <c r="AWR46" s="2858"/>
      <c r="AWS46" s="2858"/>
      <c r="AWT46" s="2858"/>
      <c r="AWU46" s="2858"/>
      <c r="AWV46" s="2858"/>
      <c r="AWW46" s="2858"/>
      <c r="AWX46" s="2858"/>
      <c r="AWY46" s="2858"/>
      <c r="AWZ46" s="2858"/>
      <c r="AXA46" s="2858"/>
      <c r="AXB46" s="2858"/>
      <c r="AXC46" s="2858"/>
      <c r="AXD46" s="2858"/>
      <c r="AXE46" s="2858"/>
      <c r="AXF46" s="2858"/>
      <c r="AXG46" s="2858"/>
      <c r="AXH46" s="2858"/>
      <c r="AXI46" s="2858"/>
      <c r="AXJ46" s="2858"/>
      <c r="AXK46" s="2858"/>
      <c r="AXL46" s="2858"/>
      <c r="AXM46" s="2858"/>
      <c r="AXN46" s="2858"/>
      <c r="AXO46" s="2858"/>
      <c r="AXP46" s="2858"/>
      <c r="AXQ46" s="2858"/>
      <c r="AXR46" s="2858"/>
      <c r="AXS46" s="2858"/>
      <c r="AXT46" s="2858"/>
      <c r="AXU46" s="2858"/>
      <c r="AXV46" s="2858"/>
      <c r="AXW46" s="2858"/>
      <c r="AXX46" s="2858"/>
      <c r="AXY46" s="2858"/>
      <c r="AXZ46" s="2858"/>
      <c r="AYA46" s="2858"/>
      <c r="AYB46" s="2858"/>
      <c r="AYC46" s="2858"/>
      <c r="AYD46" s="2858"/>
      <c r="AYE46" s="2858"/>
      <c r="AYF46" s="2858"/>
      <c r="AYG46" s="2858"/>
      <c r="AYH46" s="2858"/>
      <c r="AYI46" s="2858"/>
      <c r="AYJ46" s="2858"/>
      <c r="AYK46" s="2858"/>
      <c r="AYL46" s="2858"/>
      <c r="AYM46" s="2858"/>
      <c r="AYN46" s="2858"/>
      <c r="AYO46" s="2858"/>
      <c r="AYP46" s="2858"/>
      <c r="AYQ46" s="2858"/>
      <c r="AYR46" s="2858"/>
      <c r="AYS46" s="2858"/>
      <c r="AYT46" s="2858"/>
      <c r="AYU46" s="2858"/>
      <c r="AYV46" s="2858"/>
      <c r="AYW46" s="2858"/>
      <c r="AYX46" s="2858"/>
      <c r="AYY46" s="2858"/>
      <c r="AYZ46" s="2858"/>
      <c r="AZA46" s="2858"/>
      <c r="AZB46" s="2858"/>
      <c r="AZC46" s="2858"/>
      <c r="AZD46" s="2858"/>
      <c r="AZE46" s="2858"/>
      <c r="AZF46" s="2858"/>
      <c r="AZG46" s="2858"/>
      <c r="AZH46" s="2858"/>
      <c r="AZI46" s="2858"/>
      <c r="AZJ46" s="2858"/>
      <c r="AZK46" s="2858"/>
      <c r="AZL46" s="2858"/>
      <c r="AZM46" s="2858"/>
      <c r="AZN46" s="2858"/>
      <c r="AZO46" s="2858"/>
      <c r="AZP46" s="2858"/>
      <c r="AZQ46" s="2858"/>
      <c r="AZR46" s="2858"/>
      <c r="AZS46" s="2858"/>
      <c r="AZT46" s="2858"/>
      <c r="AZU46" s="2858"/>
      <c r="AZV46" s="2858"/>
      <c r="AZW46" s="2858"/>
      <c r="AZX46" s="2858"/>
      <c r="AZY46" s="2858"/>
      <c r="AZZ46" s="2858"/>
      <c r="BAA46" s="2858"/>
      <c r="BAB46" s="2858"/>
      <c r="BAC46" s="2858"/>
      <c r="BAD46" s="2858"/>
      <c r="BAE46" s="2858"/>
      <c r="BAF46" s="2858"/>
      <c r="BAG46" s="2858"/>
      <c r="BAH46" s="2858"/>
      <c r="BAI46" s="2858"/>
      <c r="BAJ46" s="2858"/>
      <c r="BAK46" s="2858"/>
      <c r="BAL46" s="2858"/>
      <c r="BAM46" s="2858"/>
      <c r="BAN46" s="2858"/>
      <c r="BAO46" s="2858"/>
      <c r="BAP46" s="2858"/>
      <c r="BAQ46" s="2858"/>
      <c r="BAR46" s="2858"/>
      <c r="BAS46" s="2858"/>
      <c r="BAT46" s="2858"/>
      <c r="BAU46" s="2858"/>
      <c r="BAV46" s="2858"/>
      <c r="BAW46" s="2858"/>
      <c r="BAX46" s="2858"/>
      <c r="BAY46" s="2858"/>
      <c r="BAZ46" s="2858"/>
      <c r="BBA46" s="2858"/>
      <c r="BBB46" s="2858"/>
      <c r="BBC46" s="2858"/>
      <c r="BBD46" s="2858"/>
      <c r="BBE46" s="2858"/>
      <c r="BBF46" s="2858"/>
      <c r="BBG46" s="2858"/>
      <c r="BBH46" s="2858"/>
      <c r="BBI46" s="2858"/>
      <c r="BBJ46" s="2858"/>
      <c r="BBK46" s="2858"/>
      <c r="BBL46" s="2858"/>
      <c r="BBM46" s="2858"/>
      <c r="BBN46" s="2858"/>
      <c r="BBO46" s="2858"/>
      <c r="BBP46" s="2858"/>
      <c r="BBQ46" s="2858"/>
      <c r="BBR46" s="2858"/>
      <c r="BBS46" s="2858"/>
      <c r="BBT46" s="2858"/>
      <c r="BBU46" s="2858"/>
      <c r="BBV46" s="2858"/>
      <c r="BBW46" s="2858"/>
      <c r="BBX46" s="2858"/>
      <c r="BBY46" s="2858"/>
      <c r="BBZ46" s="2858"/>
      <c r="BCA46" s="2858"/>
      <c r="BCB46" s="2858"/>
      <c r="BCC46" s="2858"/>
      <c r="BCD46" s="2858"/>
      <c r="BCE46" s="2858"/>
      <c r="BCF46" s="2858"/>
      <c r="BCG46" s="2858"/>
      <c r="BCH46" s="2858"/>
      <c r="BCI46" s="2858"/>
      <c r="BCJ46" s="2858"/>
      <c r="BCK46" s="2858"/>
      <c r="BCL46" s="2858"/>
      <c r="BCM46" s="2858"/>
      <c r="BCN46" s="2858"/>
      <c r="BCO46" s="2858"/>
      <c r="BCP46" s="2858"/>
      <c r="BCQ46" s="2858"/>
      <c r="BCR46" s="2858"/>
      <c r="BCS46" s="2858"/>
      <c r="BCT46" s="2858"/>
      <c r="BCU46" s="2858"/>
      <c r="BCV46" s="2858"/>
      <c r="BCW46" s="2858"/>
      <c r="BCX46" s="2858"/>
      <c r="BCY46" s="2858"/>
      <c r="BCZ46" s="2858"/>
      <c r="BDA46" s="2858"/>
      <c r="BDB46" s="2858"/>
      <c r="BDC46" s="2858"/>
      <c r="BDD46" s="2858"/>
      <c r="BDE46" s="2858"/>
      <c r="BDF46" s="2858"/>
      <c r="BDG46" s="2858"/>
      <c r="BDH46" s="2858"/>
      <c r="BDI46" s="2858"/>
      <c r="BDJ46" s="2858"/>
      <c r="BDK46" s="2858"/>
      <c r="BDL46" s="2858"/>
      <c r="BDM46" s="2858"/>
      <c r="BDN46" s="2858"/>
      <c r="BDO46" s="2858"/>
      <c r="BDP46" s="2858"/>
      <c r="BDQ46" s="2858"/>
      <c r="BDR46" s="2858"/>
      <c r="BDS46" s="2858"/>
      <c r="BDT46" s="2858"/>
      <c r="BDU46" s="2858"/>
      <c r="BDV46" s="2858"/>
      <c r="BDW46" s="2858"/>
      <c r="BDX46" s="2858"/>
      <c r="BDY46" s="2858"/>
      <c r="BDZ46" s="2858"/>
      <c r="BEA46" s="2858"/>
      <c r="BEB46" s="2858"/>
      <c r="BEC46" s="2858"/>
      <c r="BED46" s="2858"/>
      <c r="BEE46" s="2858"/>
      <c r="BEF46" s="2858"/>
      <c r="BEG46" s="2858"/>
      <c r="BEH46" s="2858"/>
      <c r="BEI46" s="2858"/>
      <c r="BEJ46" s="2858"/>
      <c r="BEK46" s="2858"/>
      <c r="BEL46" s="2858"/>
      <c r="BEM46" s="2858"/>
      <c r="BEN46" s="2858"/>
      <c r="BEO46" s="2858"/>
      <c r="BEP46" s="2858"/>
      <c r="BEQ46" s="2858"/>
      <c r="BER46" s="2858"/>
      <c r="BES46" s="2858"/>
      <c r="BET46" s="2858"/>
      <c r="BEU46" s="2858"/>
      <c r="BEV46" s="2858"/>
      <c r="BEW46" s="2858"/>
      <c r="BEX46" s="2858"/>
      <c r="BEY46" s="2858"/>
      <c r="BEZ46" s="2858"/>
      <c r="BFA46" s="2858"/>
      <c r="BFB46" s="2858"/>
      <c r="BFC46" s="2858"/>
      <c r="BFD46" s="2858"/>
      <c r="BFE46" s="2858"/>
      <c r="BFF46" s="2858"/>
      <c r="BFG46" s="2858"/>
      <c r="BFH46" s="2858"/>
      <c r="BFI46" s="2858"/>
      <c r="BFJ46" s="2858"/>
      <c r="BFK46" s="2858"/>
      <c r="BFL46" s="2858"/>
      <c r="BFM46" s="2858"/>
      <c r="BFN46" s="2858"/>
      <c r="BFO46" s="2858"/>
      <c r="BFP46" s="2858"/>
      <c r="BFQ46" s="2858"/>
      <c r="BFR46" s="2858"/>
      <c r="BFS46" s="2858"/>
      <c r="BFT46" s="2858"/>
      <c r="BFU46" s="2858"/>
      <c r="BFV46" s="2858"/>
      <c r="BFW46" s="2858"/>
      <c r="BFX46" s="2858"/>
      <c r="BFY46" s="2858"/>
      <c r="BFZ46" s="2858"/>
      <c r="BGA46" s="2858"/>
      <c r="BGB46" s="2858"/>
      <c r="BGC46" s="2858"/>
      <c r="BGD46" s="2858"/>
      <c r="BGE46" s="2858"/>
      <c r="BGF46" s="2858"/>
      <c r="BGG46" s="2858"/>
      <c r="BGH46" s="2858"/>
      <c r="BGI46" s="2858"/>
      <c r="BGJ46" s="2858"/>
      <c r="BGK46" s="2858"/>
      <c r="BGL46" s="2858"/>
      <c r="BGM46" s="2858"/>
      <c r="BGN46" s="2858"/>
      <c r="BGO46" s="2858"/>
      <c r="BGP46" s="2858"/>
      <c r="BGQ46" s="2858"/>
      <c r="BGR46" s="2858"/>
      <c r="BGS46" s="2858"/>
      <c r="BGT46" s="2858"/>
      <c r="BGU46" s="2858"/>
      <c r="BGV46" s="2858"/>
      <c r="BGW46" s="2858"/>
      <c r="BGX46" s="2858"/>
      <c r="BGY46" s="2858"/>
      <c r="BGZ46" s="2858"/>
      <c r="BHA46" s="2858"/>
      <c r="BHB46" s="2858"/>
      <c r="BHC46" s="2858"/>
      <c r="BHD46" s="2858"/>
      <c r="BHE46" s="2858"/>
      <c r="BHF46" s="2858"/>
      <c r="BHG46" s="2858"/>
      <c r="BHH46" s="2858"/>
      <c r="BHI46" s="2858"/>
      <c r="BHJ46" s="2858"/>
      <c r="BHK46" s="2858"/>
      <c r="BHL46" s="2858"/>
      <c r="BHM46" s="2858"/>
      <c r="BHN46" s="2858"/>
      <c r="BHO46" s="2858"/>
      <c r="BHP46" s="2858"/>
      <c r="BHQ46" s="2858"/>
      <c r="BHR46" s="2858"/>
      <c r="BHS46" s="2858"/>
      <c r="BHT46" s="2858"/>
      <c r="BHU46" s="2858"/>
      <c r="BHV46" s="2858"/>
      <c r="BHW46" s="2858"/>
      <c r="BHX46" s="2858"/>
      <c r="BHY46" s="2858"/>
      <c r="BHZ46" s="2858"/>
      <c r="BIA46" s="2858"/>
      <c r="BIB46" s="2858"/>
      <c r="BIC46" s="2858"/>
      <c r="BID46" s="2858"/>
      <c r="BIE46" s="2858"/>
      <c r="BIF46" s="2858"/>
      <c r="BIG46" s="2858"/>
      <c r="BIH46" s="2858"/>
      <c r="BII46" s="2858"/>
      <c r="BIJ46" s="2858"/>
      <c r="BIK46" s="2858"/>
      <c r="BIL46" s="2858"/>
      <c r="BIM46" s="2858"/>
      <c r="BIN46" s="2858"/>
      <c r="BIO46" s="2858"/>
      <c r="BIP46" s="2858"/>
      <c r="BIQ46" s="2858"/>
      <c r="BIR46" s="2858"/>
      <c r="BIS46" s="2858"/>
      <c r="BIT46" s="2858"/>
      <c r="BIU46" s="2858"/>
      <c r="BIV46" s="2858"/>
      <c r="BIW46" s="2858"/>
      <c r="BIX46" s="2858"/>
      <c r="BIY46" s="2858"/>
      <c r="BIZ46" s="2858"/>
      <c r="BJA46" s="2858"/>
      <c r="BJB46" s="2858"/>
      <c r="BJC46" s="2858"/>
      <c r="BJD46" s="2858"/>
      <c r="BJE46" s="2858"/>
      <c r="BJF46" s="2858"/>
      <c r="BJG46" s="2858"/>
      <c r="BJH46" s="2858"/>
      <c r="BJI46" s="2858"/>
      <c r="BJJ46" s="2858"/>
      <c r="BJK46" s="2858"/>
      <c r="BJL46" s="2858"/>
      <c r="BJM46" s="2858"/>
      <c r="BJN46" s="2858"/>
      <c r="BJO46" s="2858"/>
      <c r="BJP46" s="2858"/>
      <c r="BJQ46" s="2858"/>
      <c r="BJR46" s="2858"/>
      <c r="BJS46" s="2858"/>
      <c r="BJT46" s="2858"/>
      <c r="BJU46" s="2858"/>
      <c r="BJV46" s="2858"/>
      <c r="BJW46" s="2858"/>
      <c r="BJX46" s="2858"/>
      <c r="BJY46" s="2858"/>
      <c r="BJZ46" s="2858"/>
      <c r="BKA46" s="2858"/>
      <c r="BKB46" s="2858"/>
      <c r="BKC46" s="2858"/>
      <c r="BKD46" s="2858"/>
      <c r="BKE46" s="2858"/>
      <c r="BKF46" s="2858"/>
      <c r="BKG46" s="2858"/>
      <c r="BKH46" s="2858"/>
      <c r="BKI46" s="2858"/>
      <c r="BKJ46" s="2858"/>
      <c r="BKK46" s="2858"/>
      <c r="BKL46" s="2858"/>
      <c r="BKM46" s="2858"/>
      <c r="BKN46" s="2858"/>
      <c r="BKO46" s="2858"/>
      <c r="BKP46" s="2858"/>
      <c r="BKQ46" s="2858"/>
      <c r="BKR46" s="2858"/>
      <c r="BKS46" s="2858"/>
      <c r="BKT46" s="2858"/>
      <c r="BKU46" s="2858"/>
      <c r="BKV46" s="2858"/>
      <c r="BKW46" s="2858"/>
      <c r="BKX46" s="2858"/>
      <c r="BKY46" s="2858"/>
      <c r="BKZ46" s="2858"/>
      <c r="BLA46" s="2858"/>
      <c r="BLB46" s="2858"/>
      <c r="BLC46" s="2858"/>
      <c r="BLD46" s="2858"/>
      <c r="BLE46" s="2858"/>
      <c r="BLF46" s="2858"/>
      <c r="BLG46" s="2858"/>
      <c r="BLH46" s="2858"/>
      <c r="BLI46" s="2858"/>
      <c r="BLJ46" s="2858"/>
      <c r="BLK46" s="2858"/>
      <c r="BLL46" s="2858"/>
      <c r="BLM46" s="2858"/>
      <c r="BLN46" s="2858"/>
      <c r="BLO46" s="2858"/>
      <c r="BLP46" s="2858"/>
      <c r="BLQ46" s="2858"/>
      <c r="BLR46" s="2858"/>
      <c r="BLS46" s="2858"/>
      <c r="BLT46" s="2858"/>
      <c r="BLU46" s="2858"/>
      <c r="BLV46" s="2858"/>
      <c r="BLW46" s="2858"/>
      <c r="BLX46" s="2858"/>
      <c r="BLY46" s="2858"/>
      <c r="BLZ46" s="2858"/>
      <c r="BMA46" s="2858"/>
      <c r="BMB46" s="2858"/>
      <c r="BMC46" s="2858"/>
      <c r="BMD46" s="2858"/>
      <c r="BME46" s="2858"/>
      <c r="BMF46" s="2858"/>
      <c r="BMG46" s="2858"/>
      <c r="BMH46" s="2858"/>
      <c r="BMI46" s="2858"/>
      <c r="BMJ46" s="2858"/>
      <c r="BMK46" s="2858"/>
      <c r="BML46" s="2858"/>
      <c r="BMM46" s="2858"/>
      <c r="BMN46" s="2858"/>
      <c r="BMO46" s="2858"/>
      <c r="BMP46" s="2858"/>
      <c r="BMQ46" s="2858"/>
      <c r="BMR46" s="2858"/>
      <c r="BMS46" s="2858"/>
      <c r="BMT46" s="2858"/>
      <c r="BMU46" s="2858"/>
      <c r="BMV46" s="2858"/>
      <c r="BMW46" s="2858"/>
      <c r="BMX46" s="2858"/>
      <c r="BMY46" s="2858"/>
      <c r="BMZ46" s="2858"/>
      <c r="BNA46" s="2858"/>
      <c r="BNB46" s="2858"/>
      <c r="BNC46" s="2858"/>
      <c r="BND46" s="2858"/>
      <c r="BNE46" s="2858"/>
      <c r="BNF46" s="2858"/>
      <c r="BNG46" s="2858"/>
      <c r="BNH46" s="2858"/>
      <c r="BNI46" s="2858"/>
      <c r="BNJ46" s="2858"/>
      <c r="BNK46" s="2858"/>
      <c r="BNL46" s="2858"/>
      <c r="BNM46" s="2858"/>
      <c r="BNN46" s="2858"/>
      <c r="BNO46" s="2858"/>
      <c r="BNP46" s="2858"/>
      <c r="BNQ46" s="2858"/>
      <c r="BNR46" s="2858"/>
      <c r="BNS46" s="2858"/>
      <c r="BNT46" s="2858"/>
      <c r="BNU46" s="2858"/>
      <c r="BNV46" s="2858"/>
      <c r="BNW46" s="2858"/>
      <c r="BNX46" s="2858"/>
      <c r="BNY46" s="2858"/>
      <c r="BNZ46" s="2858"/>
      <c r="BOA46" s="2858"/>
      <c r="BOB46" s="2858"/>
      <c r="BOC46" s="2858"/>
      <c r="BOD46" s="2858"/>
      <c r="BOE46" s="2858"/>
      <c r="BOF46" s="2858"/>
      <c r="BOG46" s="2858"/>
      <c r="BOH46" s="2858"/>
      <c r="BOI46" s="2858"/>
      <c r="BOJ46" s="2858"/>
      <c r="BOK46" s="2858"/>
      <c r="BOL46" s="2858"/>
      <c r="BOM46" s="2858"/>
      <c r="BON46" s="2858"/>
      <c r="BOO46" s="2858"/>
      <c r="BOP46" s="2858"/>
      <c r="BOQ46" s="2858"/>
      <c r="BOR46" s="2858"/>
      <c r="BOS46" s="2858"/>
      <c r="BOT46" s="2858"/>
      <c r="BOU46" s="2858"/>
      <c r="BOV46" s="2858"/>
      <c r="BOW46" s="2858"/>
      <c r="BOX46" s="2858"/>
      <c r="BOY46" s="2858"/>
      <c r="BOZ46" s="2858"/>
      <c r="BPA46" s="2858"/>
      <c r="BPB46" s="2858"/>
      <c r="BPC46" s="2858"/>
      <c r="BPD46" s="2858"/>
      <c r="BPE46" s="2858"/>
      <c r="BPF46" s="2858"/>
      <c r="BPG46" s="2858"/>
      <c r="BPH46" s="2858"/>
      <c r="BPI46" s="2858"/>
      <c r="BPJ46" s="2858"/>
      <c r="BPK46" s="2858"/>
      <c r="BPL46" s="2858"/>
      <c r="BPM46" s="2858"/>
      <c r="BPN46" s="2858"/>
      <c r="BPO46" s="2858"/>
      <c r="BPP46" s="2858"/>
      <c r="BPQ46" s="2858"/>
      <c r="BPR46" s="2858"/>
      <c r="BPS46" s="2858"/>
      <c r="BPT46" s="2858"/>
      <c r="BPU46" s="2858"/>
      <c r="BPV46" s="2858"/>
      <c r="BPW46" s="2858"/>
      <c r="BPX46" s="2858"/>
      <c r="BPY46" s="2858"/>
      <c r="BPZ46" s="2858"/>
      <c r="BQA46" s="2858"/>
      <c r="BQB46" s="2858"/>
      <c r="BQC46" s="2858"/>
      <c r="BQD46" s="2858"/>
      <c r="BQE46" s="2858"/>
      <c r="BQF46" s="2858"/>
      <c r="BQG46" s="2858"/>
      <c r="BQH46" s="2858"/>
      <c r="BQI46" s="2858"/>
      <c r="BQJ46" s="2858"/>
      <c r="BQK46" s="2858"/>
      <c r="BQL46" s="2858"/>
      <c r="BQM46" s="2858"/>
      <c r="BQN46" s="2858"/>
      <c r="BQO46" s="2858"/>
      <c r="BQP46" s="2858"/>
      <c r="BQQ46" s="2858"/>
      <c r="BQR46" s="2858"/>
      <c r="BQS46" s="2858"/>
      <c r="BQT46" s="2858"/>
      <c r="BQU46" s="2858"/>
      <c r="BQV46" s="2858"/>
      <c r="BQW46" s="2858"/>
      <c r="BQX46" s="2858"/>
      <c r="BQY46" s="2858"/>
      <c r="BQZ46" s="2858"/>
      <c r="BRA46" s="2858"/>
      <c r="BRB46" s="2858"/>
      <c r="BRC46" s="2858"/>
      <c r="BRD46" s="2858"/>
      <c r="BRE46" s="2858"/>
      <c r="BRF46" s="2858"/>
      <c r="BRG46" s="2858"/>
      <c r="BRH46" s="2858"/>
      <c r="BRI46" s="2858"/>
      <c r="BRJ46" s="2858"/>
      <c r="BRK46" s="2858"/>
      <c r="BRL46" s="2858"/>
      <c r="BRM46" s="2858"/>
      <c r="BRN46" s="2858"/>
      <c r="BRO46" s="2858"/>
      <c r="BRP46" s="2858"/>
      <c r="BRQ46" s="2858"/>
      <c r="BRR46" s="2858"/>
      <c r="BRS46" s="2858"/>
      <c r="BRT46" s="2858"/>
      <c r="BRU46" s="2858"/>
      <c r="BRV46" s="2858"/>
      <c r="BRW46" s="2858"/>
      <c r="BRX46" s="2858"/>
      <c r="BRY46" s="2858"/>
      <c r="BRZ46" s="2858"/>
      <c r="BSA46" s="2858"/>
      <c r="BSB46" s="2858"/>
      <c r="BSC46" s="2858"/>
      <c r="BSD46" s="2858"/>
      <c r="BSE46" s="2858"/>
      <c r="BSF46" s="2858"/>
      <c r="BSG46" s="2858"/>
      <c r="BSH46" s="2858"/>
      <c r="BSI46" s="2858"/>
      <c r="BSJ46" s="2858"/>
      <c r="BSK46" s="2858"/>
      <c r="BSL46" s="2858"/>
      <c r="BSM46" s="2858"/>
      <c r="BSN46" s="2858"/>
      <c r="BSO46" s="2858"/>
      <c r="BSP46" s="2858"/>
      <c r="BSQ46" s="2858"/>
      <c r="BSR46" s="2858"/>
      <c r="BSS46" s="2858"/>
      <c r="BST46" s="2858"/>
      <c r="BSU46" s="2858"/>
      <c r="BSV46" s="2858"/>
      <c r="BSW46" s="2858"/>
      <c r="BSX46" s="2858"/>
      <c r="BSY46" s="2858"/>
      <c r="BSZ46" s="2858"/>
      <c r="BTA46" s="2858"/>
      <c r="BTB46" s="2858"/>
      <c r="BTC46" s="2858"/>
      <c r="BTD46" s="2858"/>
      <c r="BTE46" s="2858"/>
      <c r="BTF46" s="2858"/>
      <c r="BTG46" s="2858"/>
      <c r="BTH46" s="2858"/>
      <c r="BTI46" s="2858"/>
      <c r="BTJ46" s="2858"/>
      <c r="BTK46" s="2858"/>
      <c r="BTL46" s="2858"/>
      <c r="BTM46" s="2858"/>
      <c r="BTN46" s="2858"/>
      <c r="BTO46" s="2858"/>
      <c r="BTP46" s="2858"/>
      <c r="BTQ46" s="2858"/>
      <c r="BTR46" s="2858"/>
      <c r="BTS46" s="2858"/>
      <c r="BTT46" s="2858"/>
      <c r="BTU46" s="2858"/>
      <c r="BTV46" s="2858"/>
      <c r="BTW46" s="2858"/>
      <c r="BTX46" s="2858"/>
      <c r="BTY46" s="2858"/>
      <c r="BTZ46" s="2858"/>
      <c r="BUA46" s="2858"/>
      <c r="BUB46" s="2858"/>
      <c r="BUC46" s="2858"/>
      <c r="BUD46" s="2858"/>
      <c r="BUE46" s="2858"/>
      <c r="BUF46" s="2858"/>
      <c r="BUG46" s="2858"/>
      <c r="BUH46" s="2858"/>
      <c r="BUI46" s="2858"/>
      <c r="BUJ46" s="2858"/>
      <c r="BUK46" s="2858"/>
      <c r="BUL46" s="2858"/>
      <c r="BUM46" s="2858"/>
      <c r="BUN46" s="2858"/>
      <c r="BUO46" s="2858"/>
      <c r="BUP46" s="2858"/>
      <c r="BUQ46" s="2858"/>
      <c r="BUR46" s="2858"/>
      <c r="BUS46" s="2858"/>
      <c r="BUT46" s="2858"/>
      <c r="BUU46" s="2858"/>
      <c r="BUV46" s="2858"/>
      <c r="BUW46" s="2858"/>
      <c r="BUX46" s="2858"/>
      <c r="BUY46" s="2858"/>
      <c r="BUZ46" s="2858"/>
      <c r="BVA46" s="2858"/>
      <c r="BVB46" s="2858"/>
      <c r="BVC46" s="2858"/>
      <c r="BVD46" s="2858"/>
      <c r="BVE46" s="2858"/>
      <c r="BVF46" s="2858"/>
      <c r="BVG46" s="2858"/>
      <c r="BVH46" s="2858"/>
      <c r="BVI46" s="2858"/>
      <c r="BVJ46" s="2858"/>
      <c r="BVK46" s="2858"/>
      <c r="BVL46" s="2858"/>
      <c r="BVM46" s="2858"/>
      <c r="BVN46" s="2858"/>
      <c r="BVO46" s="2858"/>
      <c r="BVP46" s="2858"/>
      <c r="BVQ46" s="2858"/>
      <c r="BVR46" s="2858"/>
      <c r="BVS46" s="2858"/>
      <c r="BVT46" s="2858"/>
      <c r="BVU46" s="2858"/>
      <c r="BVV46" s="2858"/>
      <c r="BVW46" s="2858"/>
      <c r="BVX46" s="2858"/>
      <c r="BVY46" s="2858"/>
      <c r="BVZ46" s="2858"/>
      <c r="BWA46" s="2858"/>
      <c r="BWB46" s="2858"/>
      <c r="BWC46" s="2858"/>
      <c r="BWD46" s="2858"/>
      <c r="BWE46" s="2858"/>
      <c r="BWF46" s="2858"/>
      <c r="BWG46" s="2858"/>
      <c r="BWH46" s="2858"/>
      <c r="BWI46" s="2858"/>
      <c r="BWJ46" s="2858"/>
      <c r="BWK46" s="2858"/>
      <c r="BWL46" s="2858"/>
      <c r="BWM46" s="2858"/>
      <c r="BWN46" s="2858"/>
      <c r="BWO46" s="2858"/>
      <c r="BWP46" s="2858"/>
      <c r="BWQ46" s="2858"/>
      <c r="BWR46" s="2858"/>
      <c r="BWS46" s="2858"/>
      <c r="BWT46" s="2858"/>
      <c r="BWU46" s="2858"/>
      <c r="BWV46" s="2858"/>
      <c r="BWW46" s="2858"/>
      <c r="BWX46" s="2858"/>
      <c r="BWY46" s="2858"/>
      <c r="BWZ46" s="2858"/>
      <c r="BXA46" s="2858"/>
      <c r="BXB46" s="2858"/>
      <c r="BXC46" s="2858"/>
      <c r="BXD46" s="2858"/>
      <c r="BXE46" s="2858"/>
      <c r="BXF46" s="2858"/>
      <c r="BXG46" s="2858"/>
      <c r="BXH46" s="2858"/>
      <c r="BXI46" s="2858"/>
      <c r="BXJ46" s="2858"/>
      <c r="BXK46" s="2858"/>
      <c r="BXL46" s="2858"/>
      <c r="BXM46" s="2858"/>
      <c r="BXN46" s="2858"/>
      <c r="BXO46" s="2858"/>
      <c r="BXP46" s="2858"/>
      <c r="BXQ46" s="2858"/>
      <c r="BXR46" s="2858"/>
      <c r="BXS46" s="2858"/>
      <c r="BXT46" s="2858"/>
      <c r="BXU46" s="2858"/>
      <c r="BXV46" s="2858"/>
      <c r="BXW46" s="2858"/>
      <c r="BXX46" s="2858"/>
      <c r="BXY46" s="2858"/>
      <c r="BXZ46" s="2858"/>
      <c r="BYA46" s="2858"/>
      <c r="BYB46" s="2858"/>
      <c r="BYC46" s="2858"/>
      <c r="BYD46" s="2858"/>
      <c r="BYE46" s="2858"/>
      <c r="BYF46" s="2858"/>
      <c r="BYG46" s="2858"/>
      <c r="BYH46" s="2858"/>
      <c r="BYI46" s="2858"/>
      <c r="BYJ46" s="2858"/>
      <c r="BYK46" s="2858"/>
      <c r="BYL46" s="2858"/>
      <c r="BYM46" s="2858"/>
      <c r="BYN46" s="2858"/>
      <c r="BYO46" s="2858"/>
      <c r="BYP46" s="2858"/>
      <c r="BYQ46" s="2858"/>
      <c r="BYR46" s="2858"/>
      <c r="BYS46" s="2858"/>
      <c r="BYT46" s="2858"/>
      <c r="BYU46" s="2858"/>
      <c r="BYV46" s="2858"/>
      <c r="BYW46" s="2858"/>
      <c r="BYX46" s="2858"/>
      <c r="BYY46" s="2858"/>
      <c r="BYZ46" s="2858"/>
      <c r="BZA46" s="2858"/>
      <c r="BZB46" s="2858"/>
      <c r="BZC46" s="2858"/>
      <c r="BZD46" s="2858"/>
      <c r="BZE46" s="2858"/>
      <c r="BZF46" s="2858"/>
      <c r="BZG46" s="2858"/>
      <c r="BZH46" s="2858"/>
      <c r="BZI46" s="2858"/>
      <c r="BZJ46" s="2858"/>
      <c r="BZK46" s="2858"/>
      <c r="BZL46" s="2858"/>
      <c r="BZM46" s="2858"/>
      <c r="BZN46" s="2858"/>
      <c r="BZO46" s="2858"/>
      <c r="BZP46" s="2858"/>
      <c r="BZQ46" s="2858"/>
      <c r="BZR46" s="2858"/>
      <c r="BZS46" s="2858"/>
      <c r="BZT46" s="2858"/>
      <c r="BZU46" s="2858"/>
      <c r="BZV46" s="2858"/>
      <c r="BZW46" s="2858"/>
      <c r="BZX46" s="2858"/>
      <c r="BZY46" s="2858"/>
      <c r="BZZ46" s="2858"/>
      <c r="CAA46" s="2858"/>
      <c r="CAB46" s="2858"/>
      <c r="CAC46" s="2858"/>
      <c r="CAD46" s="2858"/>
      <c r="CAE46" s="2858"/>
      <c r="CAF46" s="2858"/>
      <c r="CAG46" s="2858"/>
      <c r="CAH46" s="2858"/>
      <c r="CAI46" s="2858"/>
      <c r="CAJ46" s="2858"/>
      <c r="CAK46" s="2858"/>
      <c r="CAL46" s="2858"/>
      <c r="CAM46" s="2858"/>
      <c r="CAN46" s="2858"/>
      <c r="CAO46" s="2858"/>
      <c r="CAP46" s="2858"/>
      <c r="CAQ46" s="2858"/>
      <c r="CAR46" s="2858"/>
      <c r="CAS46" s="2858"/>
      <c r="CAT46" s="2858"/>
      <c r="CAU46" s="2858"/>
      <c r="CAV46" s="2858"/>
      <c r="CAW46" s="2858"/>
      <c r="CAX46" s="2858"/>
      <c r="CAY46" s="2858"/>
      <c r="CAZ46" s="2858"/>
      <c r="CBA46" s="2858"/>
      <c r="CBB46" s="2858"/>
      <c r="CBC46" s="2858"/>
      <c r="CBD46" s="2858"/>
      <c r="CBE46" s="2858"/>
      <c r="CBF46" s="2858"/>
      <c r="CBG46" s="2858"/>
      <c r="CBH46" s="2858"/>
      <c r="CBI46" s="2858"/>
      <c r="CBJ46" s="2858"/>
      <c r="CBK46" s="2858"/>
      <c r="CBL46" s="2858"/>
      <c r="CBM46" s="2858"/>
      <c r="CBN46" s="2858"/>
      <c r="CBO46" s="2858"/>
      <c r="CBP46" s="2858"/>
      <c r="CBQ46" s="2858"/>
      <c r="CBR46" s="2858"/>
      <c r="CBS46" s="2858"/>
      <c r="CBT46" s="2858"/>
      <c r="CBU46" s="2858"/>
      <c r="CBV46" s="2858"/>
      <c r="CBW46" s="2858"/>
      <c r="CBX46" s="2858"/>
      <c r="CBY46" s="2858"/>
      <c r="CBZ46" s="2858"/>
      <c r="CCA46" s="2858"/>
      <c r="CCB46" s="2858"/>
      <c r="CCC46" s="2858"/>
      <c r="CCD46" s="2858"/>
      <c r="CCE46" s="2858"/>
      <c r="CCF46" s="2858"/>
      <c r="CCG46" s="2858"/>
      <c r="CCH46" s="2858"/>
      <c r="CCI46" s="2858"/>
      <c r="CCJ46" s="2858"/>
      <c r="CCK46" s="2858"/>
      <c r="CCL46" s="2858"/>
      <c r="CCM46" s="2858"/>
      <c r="CCN46" s="2858"/>
      <c r="CCO46" s="2858"/>
      <c r="CCP46" s="2858"/>
      <c r="CCQ46" s="2858"/>
      <c r="CCR46" s="2858"/>
      <c r="CCS46" s="2858"/>
      <c r="CCT46" s="2858"/>
      <c r="CCU46" s="2858"/>
      <c r="CCV46" s="2858"/>
      <c r="CCW46" s="2858"/>
      <c r="CCX46" s="2858"/>
      <c r="CCY46" s="2858"/>
      <c r="CCZ46" s="2858"/>
      <c r="CDA46" s="2858"/>
      <c r="CDB46" s="2858"/>
      <c r="CDC46" s="2858"/>
      <c r="CDD46" s="2858"/>
      <c r="CDE46" s="2858"/>
      <c r="CDF46" s="2858"/>
      <c r="CDG46" s="2858"/>
      <c r="CDH46" s="2858"/>
      <c r="CDI46" s="2858"/>
      <c r="CDJ46" s="2858"/>
      <c r="CDK46" s="2858"/>
      <c r="CDL46" s="2858"/>
      <c r="CDM46" s="2858"/>
      <c r="CDN46" s="2858"/>
      <c r="CDO46" s="2858"/>
      <c r="CDP46" s="2858"/>
      <c r="CDQ46" s="2858"/>
      <c r="CDR46" s="2858"/>
      <c r="CDS46" s="2858"/>
      <c r="CDT46" s="2858"/>
      <c r="CDU46" s="2858"/>
      <c r="CDV46" s="2858"/>
      <c r="CDW46" s="2858"/>
      <c r="CDX46" s="2858"/>
      <c r="CDY46" s="2858"/>
      <c r="CDZ46" s="2858"/>
      <c r="CEA46" s="2858"/>
      <c r="CEB46" s="2858"/>
      <c r="CEC46" s="2858"/>
      <c r="CED46" s="2858"/>
      <c r="CEE46" s="2858"/>
      <c r="CEF46" s="2858"/>
      <c r="CEG46" s="2858"/>
      <c r="CEH46" s="2858"/>
      <c r="CEI46" s="2858"/>
      <c r="CEJ46" s="2858"/>
      <c r="CEK46" s="2858"/>
      <c r="CEL46" s="2858"/>
      <c r="CEM46" s="2858"/>
      <c r="CEN46" s="2858"/>
      <c r="CEO46" s="2858"/>
      <c r="CEP46" s="2858"/>
      <c r="CEQ46" s="2858"/>
      <c r="CER46" s="2858"/>
      <c r="CES46" s="2858"/>
      <c r="CET46" s="2858"/>
      <c r="CEU46" s="2858"/>
      <c r="CEV46" s="2858"/>
      <c r="CEW46" s="2858"/>
      <c r="CEX46" s="2858"/>
      <c r="CEY46" s="2858"/>
      <c r="CEZ46" s="2858"/>
      <c r="CFA46" s="2858"/>
      <c r="CFB46" s="2858"/>
      <c r="CFC46" s="2858"/>
      <c r="CFD46" s="2858"/>
      <c r="CFE46" s="2858"/>
      <c r="CFF46" s="2858"/>
      <c r="CFG46" s="2858"/>
      <c r="CFH46" s="2858"/>
      <c r="CFI46" s="2858"/>
      <c r="CFJ46" s="2858"/>
      <c r="CFK46" s="2858"/>
      <c r="CFL46" s="2858"/>
      <c r="CFM46" s="2858"/>
      <c r="CFN46" s="2858"/>
      <c r="CFO46" s="2858"/>
      <c r="CFP46" s="2858"/>
      <c r="CFQ46" s="2858"/>
      <c r="CFR46" s="2858"/>
      <c r="CFS46" s="2858"/>
      <c r="CFT46" s="2858"/>
      <c r="CFU46" s="2858"/>
      <c r="CFV46" s="2858"/>
      <c r="CFW46" s="2858"/>
      <c r="CFX46" s="2858"/>
      <c r="CFY46" s="2858"/>
      <c r="CFZ46" s="2858"/>
      <c r="CGA46" s="2858"/>
      <c r="CGB46" s="2858"/>
      <c r="CGC46" s="2858"/>
      <c r="CGD46" s="2858"/>
      <c r="CGE46" s="2858"/>
      <c r="CGF46" s="2858"/>
      <c r="CGG46" s="2858"/>
      <c r="CGH46" s="2858"/>
      <c r="CGI46" s="2858"/>
      <c r="CGJ46" s="2858"/>
      <c r="CGK46" s="2858"/>
      <c r="CGL46" s="2858"/>
      <c r="CGM46" s="2858"/>
      <c r="CGN46" s="2858"/>
      <c r="CGO46" s="2858"/>
      <c r="CGP46" s="2858"/>
      <c r="CGQ46" s="2858"/>
      <c r="CGR46" s="2858"/>
      <c r="CGS46" s="2858"/>
      <c r="CGT46" s="2858"/>
      <c r="CGU46" s="2858"/>
      <c r="CGV46" s="2858"/>
      <c r="CGW46" s="2858"/>
      <c r="CGX46" s="2858"/>
      <c r="CGY46" s="2858"/>
      <c r="CGZ46" s="2858"/>
      <c r="CHA46" s="2858"/>
      <c r="CHB46" s="2858"/>
      <c r="CHC46" s="2858"/>
      <c r="CHD46" s="2858"/>
      <c r="CHE46" s="2858"/>
      <c r="CHF46" s="2858"/>
      <c r="CHG46" s="2858"/>
      <c r="CHH46" s="2858"/>
      <c r="CHI46" s="2858"/>
      <c r="CHJ46" s="2858"/>
      <c r="CHK46" s="2858"/>
      <c r="CHL46" s="2858"/>
      <c r="CHM46" s="2858"/>
      <c r="CHN46" s="2858"/>
      <c r="CHO46" s="2858"/>
      <c r="CHP46" s="2858"/>
      <c r="CHQ46" s="2858"/>
      <c r="CHR46" s="2858"/>
      <c r="CHS46" s="2858"/>
      <c r="CHT46" s="2858"/>
      <c r="CHU46" s="2858"/>
      <c r="CHV46" s="2858"/>
      <c r="CHW46" s="2858"/>
      <c r="CHX46" s="2858"/>
      <c r="CHY46" s="2858"/>
      <c r="CHZ46" s="2858"/>
      <c r="CIA46" s="2858"/>
      <c r="CIB46" s="2858"/>
      <c r="CIC46" s="2858"/>
      <c r="CID46" s="2858"/>
      <c r="CIE46" s="2858"/>
      <c r="CIF46" s="2858"/>
      <c r="CIG46" s="2858"/>
      <c r="CIH46" s="2858"/>
      <c r="CII46" s="2858"/>
      <c r="CIJ46" s="2858"/>
      <c r="CIK46" s="2858"/>
      <c r="CIL46" s="2858"/>
      <c r="CIM46" s="2858"/>
      <c r="CIN46" s="2858"/>
      <c r="CIO46" s="2858"/>
      <c r="CIP46" s="2858"/>
      <c r="CIQ46" s="2858"/>
      <c r="CIR46" s="2858"/>
      <c r="CIS46" s="2858"/>
      <c r="CIT46" s="2858"/>
      <c r="CIU46" s="2858"/>
      <c r="CIV46" s="2858"/>
      <c r="CIW46" s="2858"/>
      <c r="CIX46" s="2858"/>
      <c r="CIY46" s="2858"/>
      <c r="CIZ46" s="2858"/>
      <c r="CJA46" s="2858"/>
      <c r="CJB46" s="2858"/>
      <c r="CJC46" s="2858"/>
      <c r="CJD46" s="2858"/>
      <c r="CJE46" s="2858"/>
      <c r="CJF46" s="2858"/>
      <c r="CJG46" s="2858"/>
      <c r="CJH46" s="2858"/>
      <c r="CJI46" s="2858"/>
      <c r="CJJ46" s="2858"/>
      <c r="CJK46" s="2858"/>
      <c r="CJL46" s="2858"/>
      <c r="CJM46" s="2858"/>
      <c r="CJN46" s="2858"/>
      <c r="CJO46" s="2858"/>
      <c r="CJP46" s="2858"/>
      <c r="CJQ46" s="2858"/>
      <c r="CJR46" s="2858"/>
      <c r="CJS46" s="2858"/>
      <c r="CJT46" s="2858"/>
      <c r="CJU46" s="2858"/>
      <c r="CJV46" s="2858"/>
      <c r="CJW46" s="2858"/>
      <c r="CJX46" s="2858"/>
      <c r="CJY46" s="2858"/>
      <c r="CJZ46" s="2858"/>
      <c r="CKA46" s="2858"/>
      <c r="CKB46" s="2858"/>
      <c r="CKC46" s="2858"/>
      <c r="CKD46" s="2858"/>
      <c r="CKE46" s="2858"/>
      <c r="CKF46" s="2858"/>
      <c r="CKG46" s="2858"/>
      <c r="CKH46" s="2858"/>
      <c r="CKI46" s="2858"/>
      <c r="CKJ46" s="2858"/>
      <c r="CKK46" s="2858"/>
      <c r="CKL46" s="2858"/>
      <c r="CKM46" s="2858"/>
      <c r="CKN46" s="2858"/>
      <c r="CKO46" s="2858"/>
      <c r="CKP46" s="2858"/>
      <c r="CKQ46" s="2858"/>
      <c r="CKR46" s="2858"/>
      <c r="CKS46" s="2858"/>
      <c r="CKT46" s="2858"/>
      <c r="CKU46" s="2858"/>
      <c r="CKV46" s="2858"/>
      <c r="CKW46" s="2858"/>
      <c r="CKX46" s="2858"/>
      <c r="CKY46" s="2858"/>
      <c r="CKZ46" s="2858"/>
      <c r="CLA46" s="2858"/>
      <c r="CLB46" s="2858"/>
      <c r="CLC46" s="2858"/>
      <c r="CLD46" s="2858"/>
      <c r="CLE46" s="2858"/>
      <c r="CLF46" s="2858"/>
      <c r="CLG46" s="2858"/>
      <c r="CLH46" s="2858"/>
      <c r="CLI46" s="2858"/>
      <c r="CLJ46" s="2858"/>
      <c r="CLK46" s="2858"/>
      <c r="CLL46" s="2858"/>
      <c r="CLM46" s="2858"/>
      <c r="CLN46" s="2858"/>
      <c r="CLO46" s="2858"/>
      <c r="CLP46" s="2858"/>
      <c r="CLQ46" s="2858"/>
      <c r="CLR46" s="2858"/>
      <c r="CLS46" s="2858"/>
      <c r="CLT46" s="2858"/>
      <c r="CLU46" s="2858"/>
      <c r="CLV46" s="2858"/>
      <c r="CLW46" s="2858"/>
    </row>
    <row r="47" spans="1:2363" s="1144" customFormat="1" ht="15" customHeight="1" x14ac:dyDescent="0.25">
      <c r="A47" s="3869"/>
      <c r="B47" s="3870"/>
      <c r="C47" s="3330">
        <v>9</v>
      </c>
      <c r="D47" s="3366"/>
      <c r="E47" s="3371"/>
      <c r="F47" s="1817"/>
      <c r="G47" s="3331"/>
      <c r="H47" s="2109"/>
      <c r="I47" s="1817"/>
      <c r="J47" s="1817"/>
      <c r="K47" s="2109"/>
      <c r="L47" s="1817"/>
      <c r="M47" s="1817"/>
      <c r="N47" s="1817">
        <f>+L47+I47+F47</f>
        <v>0</v>
      </c>
      <c r="O47" s="2281">
        <f>F47+I47</f>
        <v>0</v>
      </c>
      <c r="P47" s="2617"/>
      <c r="Q47" s="1817"/>
      <c r="R47" s="3332">
        <v>0</v>
      </c>
      <c r="S47" s="3333"/>
      <c r="T47" s="3334"/>
      <c r="U47" s="3389"/>
      <c r="V47" s="3335">
        <f>U47+Q47+P47+R47</f>
        <v>0</v>
      </c>
      <c r="W47" s="1919"/>
      <c r="X47" s="2935"/>
      <c r="Y47" s="3336"/>
      <c r="Z47" s="3337"/>
      <c r="AA47" s="1848">
        <v>0</v>
      </c>
      <c r="AB47" s="1848">
        <v>0</v>
      </c>
      <c r="AC47" s="1884">
        <f t="shared" si="59"/>
        <v>0</v>
      </c>
      <c r="AD47" s="1849">
        <v>0</v>
      </c>
      <c r="AE47" s="2113"/>
      <c r="AF47" s="1968">
        <v>0</v>
      </c>
      <c r="AG47" s="2874"/>
      <c r="AH47" s="2112">
        <f t="shared" si="86"/>
        <v>0</v>
      </c>
      <c r="AI47" s="1970">
        <v>0</v>
      </c>
      <c r="AJ47" s="1848">
        <f t="shared" si="64"/>
        <v>0</v>
      </c>
      <c r="AK47" s="2456">
        <f t="shared" si="75"/>
        <v>0</v>
      </c>
      <c r="AL47" s="2517">
        <v>0</v>
      </c>
      <c r="AM47" s="2517">
        <v>0</v>
      </c>
      <c r="AN47" s="2699">
        <f t="shared" si="65"/>
        <v>0</v>
      </c>
      <c r="AO47" s="2182">
        <v>0</v>
      </c>
      <c r="AP47" s="2167">
        <v>0</v>
      </c>
      <c r="AQ47" s="2167">
        <v>0</v>
      </c>
      <c r="AR47" s="2167"/>
      <c r="AS47" s="2158">
        <f t="shared" si="66"/>
        <v>0</v>
      </c>
      <c r="AT47" s="2507">
        <v>0</v>
      </c>
      <c r="AU47" s="2159">
        <v>0</v>
      </c>
      <c r="AV47" s="2159">
        <v>0</v>
      </c>
      <c r="AW47" s="2160">
        <f t="shared" si="87"/>
        <v>0</v>
      </c>
      <c r="AX47" s="2517">
        <v>0</v>
      </c>
      <c r="AY47" s="2517">
        <v>0</v>
      </c>
      <c r="AZ47" s="2699">
        <f>AX47-AY47</f>
        <v>0</v>
      </c>
      <c r="BA47" s="3305">
        <v>0</v>
      </c>
      <c r="BB47" s="3094">
        <v>0</v>
      </c>
      <c r="BC47" s="3094">
        <v>0</v>
      </c>
      <c r="BD47" s="3094"/>
      <c r="BE47" s="3095">
        <f t="shared" si="91"/>
        <v>0</v>
      </c>
      <c r="BF47" s="2123"/>
      <c r="BG47" s="2159">
        <v>0</v>
      </c>
      <c r="BH47" s="2159">
        <v>0</v>
      </c>
      <c r="BI47" s="2160">
        <f t="shared" si="89"/>
        <v>0</v>
      </c>
      <c r="BJ47" s="2048">
        <f>AA47+AL47+AX47</f>
        <v>0</v>
      </c>
      <c r="BK47" s="1970">
        <f>AB47+AM47+AY47</f>
        <v>0</v>
      </c>
      <c r="BL47" s="1884">
        <f t="shared" si="68"/>
        <v>0</v>
      </c>
      <c r="BM47" s="1850">
        <f t="shared" si="92"/>
        <v>0</v>
      </c>
      <c r="BN47" s="1968">
        <f t="shared" si="69"/>
        <v>0</v>
      </c>
      <c r="BO47" s="1968">
        <v>0</v>
      </c>
      <c r="BP47" s="1968">
        <v>0</v>
      </c>
      <c r="BQ47" s="1968">
        <f t="shared" si="79"/>
        <v>0</v>
      </c>
      <c r="BR47" s="1889">
        <f t="shared" si="80"/>
        <v>0</v>
      </c>
      <c r="BS47" s="1848">
        <f t="shared" si="90"/>
        <v>0</v>
      </c>
      <c r="BT47" s="2456">
        <f t="shared" si="81"/>
        <v>0</v>
      </c>
      <c r="BU47" s="3155"/>
      <c r="BV47" s="3066"/>
      <c r="BW47" s="3066"/>
      <c r="BX47" s="3066"/>
      <c r="BY47" s="3155"/>
      <c r="BZ47" s="3155"/>
      <c r="CA47" s="3155"/>
      <c r="CB47" s="3155"/>
      <c r="CC47" s="1050"/>
      <c r="CD47" s="1050"/>
      <c r="CE47" s="1050"/>
      <c r="CF47" s="1050"/>
      <c r="CG47" s="1050"/>
      <c r="CH47" s="1050"/>
      <c r="CI47" s="2858"/>
      <c r="CJ47" s="2858"/>
      <c r="CK47" s="2858"/>
      <c r="CL47" s="2858"/>
      <c r="CM47" s="2858"/>
      <c r="CN47" s="2858"/>
      <c r="CO47" s="2858"/>
      <c r="CP47" s="2858"/>
      <c r="CQ47" s="2858"/>
      <c r="CR47" s="2858"/>
      <c r="CS47" s="2858"/>
      <c r="CT47" s="2858"/>
      <c r="CU47" s="2858"/>
      <c r="CV47" s="2858"/>
      <c r="TU47" s="3937"/>
      <c r="TV47" s="3937"/>
      <c r="TW47" s="3937"/>
      <c r="TX47" s="3937"/>
      <c r="TY47" s="3937"/>
      <c r="TZ47" s="3937"/>
      <c r="UA47" s="3937"/>
      <c r="UB47" s="3937"/>
      <c r="UC47" s="3937"/>
      <c r="UD47" s="3937"/>
      <c r="UE47" s="3937"/>
      <c r="UF47" s="3937"/>
      <c r="UG47" s="3937"/>
      <c r="UH47" s="3937"/>
      <c r="UI47" s="3937"/>
      <c r="UJ47" s="3937"/>
      <c r="UK47" s="3937"/>
      <c r="UL47" s="3937"/>
      <c r="UM47" s="3937"/>
      <c r="UN47" s="3937"/>
      <c r="UO47" s="3937"/>
    </row>
    <row r="48" spans="1:2363" s="1144" customFormat="1" ht="15" customHeight="1" x14ac:dyDescent="0.25">
      <c r="A48" s="3869"/>
      <c r="B48" s="3870"/>
      <c r="C48" s="3338">
        <v>10</v>
      </c>
      <c r="D48" s="3367"/>
      <c r="E48" s="3372"/>
      <c r="F48" s="3339"/>
      <c r="G48" s="3340"/>
      <c r="H48" s="3341"/>
      <c r="I48" s="3339"/>
      <c r="J48" s="3339"/>
      <c r="K48" s="3341"/>
      <c r="L48" s="3339"/>
      <c r="M48" s="3339"/>
      <c r="N48" s="1817">
        <f t="shared" ref="N48:N49" si="94">+L48+I48+F48</f>
        <v>0</v>
      </c>
      <c r="O48" s="3378">
        <f>F48+I48</f>
        <v>0</v>
      </c>
      <c r="P48" s="3379"/>
      <c r="Q48" s="3339"/>
      <c r="R48" s="3332">
        <f>+O48*6000</f>
        <v>0</v>
      </c>
      <c r="S48" s="3342"/>
      <c r="T48" s="3388"/>
      <c r="U48" s="3379">
        <f>+O48*2400</f>
        <v>0</v>
      </c>
      <c r="V48" s="3335">
        <f>U48+Q48+P48+R48</f>
        <v>0</v>
      </c>
      <c r="W48" s="3343"/>
      <c r="X48" s="3343"/>
      <c r="Y48" s="3391"/>
      <c r="Z48" s="3393"/>
      <c r="AA48" s="3392">
        <v>0</v>
      </c>
      <c r="AB48" s="3344">
        <v>0</v>
      </c>
      <c r="AC48" s="3395">
        <f t="shared" si="59"/>
        <v>0</v>
      </c>
      <c r="AD48" s="3397">
        <v>0</v>
      </c>
      <c r="AE48" s="3345"/>
      <c r="AF48" s="3345">
        <v>0</v>
      </c>
      <c r="AG48" s="3345"/>
      <c r="AH48" s="2112">
        <f t="shared" si="86"/>
        <v>0</v>
      </c>
      <c r="AI48" s="3344">
        <v>0</v>
      </c>
      <c r="AJ48" s="3344">
        <v>0</v>
      </c>
      <c r="AK48" s="3395">
        <v>0</v>
      </c>
      <c r="AL48" s="3362">
        <v>0</v>
      </c>
      <c r="AM48" s="3346">
        <v>0</v>
      </c>
      <c r="AN48" s="3399">
        <v>0</v>
      </c>
      <c r="AO48" s="3401">
        <v>0</v>
      </c>
      <c r="AP48" s="3347">
        <v>0</v>
      </c>
      <c r="AQ48" s="3347">
        <v>0</v>
      </c>
      <c r="AR48" s="3347"/>
      <c r="AS48" s="3403">
        <f t="shared" si="66"/>
        <v>0</v>
      </c>
      <c r="AT48" s="3405">
        <v>0</v>
      </c>
      <c r="AU48" s="3349">
        <v>0</v>
      </c>
      <c r="AV48" s="3349">
        <v>0</v>
      </c>
      <c r="AW48" s="3360">
        <f t="shared" si="87"/>
        <v>0</v>
      </c>
      <c r="AX48" s="3362">
        <v>0</v>
      </c>
      <c r="AY48" s="3346">
        <v>0</v>
      </c>
      <c r="AZ48" s="2699">
        <f t="shared" ref="AZ48:AZ49" si="95">AX48-AY48</f>
        <v>0</v>
      </c>
      <c r="BA48" s="3416">
        <v>0</v>
      </c>
      <c r="BB48" s="3350">
        <v>0</v>
      </c>
      <c r="BC48" s="3094">
        <v>0</v>
      </c>
      <c r="BD48" s="3350"/>
      <c r="BE48" s="3095">
        <f t="shared" si="91"/>
        <v>0</v>
      </c>
      <c r="BF48" s="3348"/>
      <c r="BG48" s="3349">
        <v>0</v>
      </c>
      <c r="BH48" s="3349">
        <v>0</v>
      </c>
      <c r="BI48" s="3407">
        <f t="shared" si="89"/>
        <v>0</v>
      </c>
      <c r="BJ48" s="3409">
        <v>0</v>
      </c>
      <c r="BK48" s="1970">
        <v>0</v>
      </c>
      <c r="BL48" s="1884">
        <f t="shared" si="68"/>
        <v>0</v>
      </c>
      <c r="BM48" s="1850">
        <f t="shared" si="92"/>
        <v>0</v>
      </c>
      <c r="BN48" s="3345">
        <v>0</v>
      </c>
      <c r="BO48" s="3345">
        <v>0</v>
      </c>
      <c r="BP48" s="3345">
        <v>0</v>
      </c>
      <c r="BQ48" s="1968">
        <f t="shared" si="79"/>
        <v>0</v>
      </c>
      <c r="BR48" s="1889">
        <f t="shared" si="80"/>
        <v>0</v>
      </c>
      <c r="BS48" s="1848">
        <f t="shared" si="90"/>
        <v>0</v>
      </c>
      <c r="BT48" s="2456">
        <f t="shared" si="81"/>
        <v>0</v>
      </c>
      <c r="BU48" s="3155"/>
      <c r="BV48" s="3066"/>
      <c r="BW48" s="3066"/>
      <c r="BX48" s="3066"/>
      <c r="BY48" s="3155"/>
      <c r="BZ48" s="3155"/>
      <c r="CA48" s="3155"/>
      <c r="CB48" s="3155"/>
      <c r="CC48" s="1050"/>
      <c r="CD48" s="1050"/>
      <c r="CE48" s="1050"/>
      <c r="CF48" s="1050"/>
      <c r="CG48" s="1050"/>
      <c r="CH48" s="1050"/>
      <c r="CI48" s="2858"/>
      <c r="CJ48" s="2858"/>
      <c r="CK48" s="2858"/>
      <c r="CL48" s="2858"/>
      <c r="CM48" s="2858"/>
      <c r="CN48" s="2858"/>
      <c r="CO48" s="2858"/>
      <c r="CP48" s="2858"/>
      <c r="CQ48" s="2858"/>
      <c r="CR48" s="2858"/>
      <c r="CS48" s="2858"/>
      <c r="CT48" s="2858"/>
      <c r="CU48" s="2858"/>
      <c r="CV48" s="2858"/>
      <c r="TU48" s="3937"/>
      <c r="TV48" s="3937"/>
      <c r="TW48" s="3937"/>
      <c r="TX48" s="3937"/>
      <c r="TY48" s="3937"/>
      <c r="TZ48" s="3937"/>
      <c r="UA48" s="3937"/>
      <c r="UB48" s="3937"/>
      <c r="UC48" s="3937"/>
      <c r="UD48" s="3937"/>
      <c r="UE48" s="3937"/>
      <c r="UF48" s="3937"/>
      <c r="UG48" s="3937"/>
      <c r="UH48" s="3937"/>
      <c r="UI48" s="3937"/>
      <c r="UJ48" s="3937"/>
      <c r="UK48" s="3937"/>
      <c r="UL48" s="3937"/>
      <c r="UM48" s="3937"/>
      <c r="UN48" s="3937"/>
      <c r="UO48" s="3937"/>
    </row>
    <row r="49" spans="1:2363" s="1144" customFormat="1" ht="15" customHeight="1" x14ac:dyDescent="0.25">
      <c r="A49" s="3869"/>
      <c r="B49" s="3870"/>
      <c r="C49" s="3329">
        <v>11</v>
      </c>
      <c r="D49" s="3368"/>
      <c r="E49" s="3377"/>
      <c r="F49" s="1790"/>
      <c r="G49" s="3322"/>
      <c r="H49" s="1791"/>
      <c r="I49" s="1790"/>
      <c r="J49" s="1790"/>
      <c r="K49" s="1791"/>
      <c r="L49" s="1790"/>
      <c r="M49" s="1790"/>
      <c r="N49" s="1817">
        <f t="shared" si="94"/>
        <v>0</v>
      </c>
      <c r="O49" s="3323">
        <f>F49+I49</f>
        <v>0</v>
      </c>
      <c r="P49" s="3324"/>
      <c r="Q49" s="1790"/>
      <c r="R49" s="3332">
        <f>+O49*6000</f>
        <v>0</v>
      </c>
      <c r="S49" s="3325"/>
      <c r="T49" s="3325"/>
      <c r="U49" s="3379">
        <f>+O49*2400</f>
        <v>0</v>
      </c>
      <c r="V49" s="3335">
        <f t="shared" ref="V49" si="96">U49+Q49+P49+R49</f>
        <v>0</v>
      </c>
      <c r="W49" s="3326"/>
      <c r="X49" s="3326"/>
      <c r="Y49" s="3326"/>
      <c r="Z49" s="3327"/>
      <c r="AA49" s="1837">
        <v>0</v>
      </c>
      <c r="AB49" s="3353">
        <v>0</v>
      </c>
      <c r="AC49" s="3396">
        <f t="shared" si="59"/>
        <v>0</v>
      </c>
      <c r="AD49" s="3398">
        <v>0</v>
      </c>
      <c r="AE49" s="3354"/>
      <c r="AF49" s="3354">
        <v>0</v>
      </c>
      <c r="AG49" s="3354"/>
      <c r="AH49" s="2112">
        <f t="shared" si="86"/>
        <v>0</v>
      </c>
      <c r="AI49" s="3353">
        <v>0</v>
      </c>
      <c r="AJ49" s="3353">
        <v>0</v>
      </c>
      <c r="AK49" s="3396">
        <v>0</v>
      </c>
      <c r="AL49" s="3363">
        <v>0</v>
      </c>
      <c r="AM49" s="3355">
        <v>0</v>
      </c>
      <c r="AN49" s="3400">
        <v>0</v>
      </c>
      <c r="AO49" s="3402">
        <v>0</v>
      </c>
      <c r="AP49" s="3356">
        <v>0</v>
      </c>
      <c r="AQ49" s="3356">
        <v>0</v>
      </c>
      <c r="AR49" s="3356"/>
      <c r="AS49" s="3404">
        <f t="shared" si="66"/>
        <v>0</v>
      </c>
      <c r="AT49" s="3406">
        <v>0</v>
      </c>
      <c r="AU49" s="3358">
        <v>0</v>
      </c>
      <c r="AV49" s="3358">
        <v>0</v>
      </c>
      <c r="AW49" s="3361">
        <v>0</v>
      </c>
      <c r="AX49" s="3363">
        <v>0</v>
      </c>
      <c r="AY49" s="3355">
        <v>0</v>
      </c>
      <c r="AZ49" s="2699">
        <f t="shared" si="95"/>
        <v>0</v>
      </c>
      <c r="BA49" s="3417">
        <v>0</v>
      </c>
      <c r="BB49" s="3359">
        <v>0</v>
      </c>
      <c r="BC49" s="3094">
        <v>0</v>
      </c>
      <c r="BD49" s="3359"/>
      <c r="BE49" s="3095">
        <f t="shared" si="91"/>
        <v>0</v>
      </c>
      <c r="BF49" s="3357"/>
      <c r="BG49" s="3358">
        <v>0</v>
      </c>
      <c r="BH49" s="3358">
        <v>0</v>
      </c>
      <c r="BI49" s="3408">
        <f t="shared" si="89"/>
        <v>0</v>
      </c>
      <c r="BJ49" s="3410">
        <v>0</v>
      </c>
      <c r="BK49" s="1970">
        <v>0</v>
      </c>
      <c r="BL49" s="1884">
        <f t="shared" si="68"/>
        <v>0</v>
      </c>
      <c r="BM49" s="1850">
        <f t="shared" si="92"/>
        <v>0</v>
      </c>
      <c r="BN49" s="3354">
        <v>0</v>
      </c>
      <c r="BO49" s="3354">
        <v>0</v>
      </c>
      <c r="BP49" s="3354">
        <v>0</v>
      </c>
      <c r="BQ49" s="1968">
        <f t="shared" si="79"/>
        <v>0</v>
      </c>
      <c r="BR49" s="1889">
        <f t="shared" si="80"/>
        <v>0</v>
      </c>
      <c r="BS49" s="1848">
        <f t="shared" si="90"/>
        <v>0</v>
      </c>
      <c r="BT49" s="2456">
        <f t="shared" si="81"/>
        <v>0</v>
      </c>
      <c r="BU49" s="3155"/>
      <c r="BV49" s="3066"/>
      <c r="BW49" s="3066"/>
      <c r="BX49" s="3066"/>
      <c r="BY49" s="3155"/>
      <c r="BZ49" s="3155"/>
      <c r="CA49" s="3155"/>
      <c r="CB49" s="3155"/>
      <c r="CC49" s="1050"/>
      <c r="CD49" s="1050"/>
      <c r="CE49" s="1050"/>
      <c r="CF49" s="1050"/>
      <c r="CG49" s="1050"/>
      <c r="CH49" s="1050"/>
      <c r="CI49" s="2858"/>
      <c r="CJ49" s="2858"/>
      <c r="CK49" s="2858"/>
      <c r="CL49" s="2858"/>
      <c r="CM49" s="2858"/>
      <c r="CN49" s="2858"/>
      <c r="CO49" s="2858"/>
      <c r="CP49" s="2858"/>
      <c r="CQ49" s="2858"/>
      <c r="CR49" s="2858"/>
      <c r="CS49" s="2858"/>
      <c r="CT49" s="2858"/>
      <c r="CU49" s="2858"/>
      <c r="CV49" s="2858"/>
      <c r="TU49" s="3937"/>
      <c r="TV49" s="3937"/>
      <c r="TW49" s="3937"/>
      <c r="TX49" s="3937"/>
      <c r="TY49" s="3937"/>
      <c r="TZ49" s="3937"/>
      <c r="UA49" s="3937"/>
      <c r="UB49" s="3937"/>
      <c r="UC49" s="3937"/>
      <c r="UD49" s="3937"/>
      <c r="UE49" s="3937"/>
      <c r="UF49" s="3937"/>
      <c r="UG49" s="3937"/>
      <c r="UH49" s="3937"/>
      <c r="UI49" s="3937"/>
      <c r="UJ49" s="3937"/>
      <c r="UK49" s="3937"/>
      <c r="UL49" s="3937"/>
      <c r="UM49" s="3937"/>
      <c r="UN49" s="3937"/>
      <c r="UO49" s="3937"/>
    </row>
    <row r="50" spans="1:2363" s="2075" customFormat="1" ht="15" customHeight="1" x14ac:dyDescent="0.2">
      <c r="A50" s="3869"/>
      <c r="B50" s="3871"/>
      <c r="C50" s="1972"/>
      <c r="D50" s="1995" t="s">
        <v>684</v>
      </c>
      <c r="E50" s="3373">
        <f>SUM(E35:E49)</f>
        <v>30</v>
      </c>
      <c r="F50" s="1905">
        <f>SUM(F35:F49)</f>
        <v>1880</v>
      </c>
      <c r="G50" s="2135">
        <f>+F50/E50</f>
        <v>62.666666666666664</v>
      </c>
      <c r="H50" s="2134">
        <f>SUM(H35:H47)</f>
        <v>0</v>
      </c>
      <c r="I50" s="1905">
        <f>+I39</f>
        <v>0</v>
      </c>
      <c r="J50" s="1905" t="e">
        <f>+I50/H50</f>
        <v>#DIV/0!</v>
      </c>
      <c r="K50" s="2134">
        <f>SUM(K35:K47)</f>
        <v>0</v>
      </c>
      <c r="L50" s="1905">
        <f>SUM(L47:L47)</f>
        <v>0</v>
      </c>
      <c r="M50" s="1905"/>
      <c r="N50" s="1905">
        <f>SUM(N35:N49)</f>
        <v>1880</v>
      </c>
      <c r="O50" s="2156">
        <f>SUM(O35:O49)</f>
        <v>1880</v>
      </c>
      <c r="P50" s="1905">
        <f>SUM(P35:P47)</f>
        <v>0</v>
      </c>
      <c r="Q50" s="1905">
        <f>SUM(Q35:Q49)</f>
        <v>437500</v>
      </c>
      <c r="R50" s="2175">
        <f>SUM(R35:R49)</f>
        <v>15299154.380000001</v>
      </c>
      <c r="S50" s="1905">
        <f>SUM(S35:S49)</f>
        <v>87500</v>
      </c>
      <c r="T50" s="2175">
        <f>+T39+T35</f>
        <v>81250</v>
      </c>
      <c r="U50" s="2809">
        <f>SUM(U35:U49)</f>
        <v>3270595.62</v>
      </c>
      <c r="V50" s="1905">
        <f>SUM(V35:V49)</f>
        <v>38352000</v>
      </c>
      <c r="W50" s="1905"/>
      <c r="X50" s="1905"/>
      <c r="Y50" s="1905"/>
      <c r="Z50" s="2823">
        <f>SUM(Z35:Z49)</f>
        <v>3196000</v>
      </c>
      <c r="AA50" s="1905">
        <f>SUM(AA35:AA49)</f>
        <v>871063.73</v>
      </c>
      <c r="AB50" s="1905">
        <f>SUM(AB35:AB49)</f>
        <v>871063.73</v>
      </c>
      <c r="AC50" s="1905">
        <f>AA50-AB50</f>
        <v>0</v>
      </c>
      <c r="AD50" s="1905">
        <f>SUM(AD35:AD49)</f>
        <v>418452.93</v>
      </c>
      <c r="AE50" s="1905">
        <f>SUM(AE35:AE49)</f>
        <v>8681504.9100000001</v>
      </c>
      <c r="AF50" s="1905">
        <f>SUM(AF38:AF47)</f>
        <v>0</v>
      </c>
      <c r="AG50" s="1905"/>
      <c r="AH50" s="1905">
        <f>AD50+AF50</f>
        <v>418452.93</v>
      </c>
      <c r="AI50" s="1905">
        <f>SUM(AI35:AI49)</f>
        <v>0</v>
      </c>
      <c r="AJ50" s="1905">
        <f>SUM(AJ35:AJ49)</f>
        <v>0</v>
      </c>
      <c r="AK50" s="2156">
        <f>AI50+AJ50</f>
        <v>0</v>
      </c>
      <c r="AL50" s="1905">
        <f>SUM(AL35:AL49)</f>
        <v>0</v>
      </c>
      <c r="AM50" s="1905">
        <f>SUM(AM35:AM49)</f>
        <v>0</v>
      </c>
      <c r="AN50" s="1905">
        <f>AL50-AM50</f>
        <v>0</v>
      </c>
      <c r="AO50" s="1905">
        <f>SUM(AO35:AO49)</f>
        <v>0</v>
      </c>
      <c r="AP50" s="1905">
        <f>SUM(AP35:AP49)</f>
        <v>2422115.63</v>
      </c>
      <c r="AQ50" s="1905">
        <f>SUM(AQ35:AQ49)</f>
        <v>0</v>
      </c>
      <c r="AR50" s="1905">
        <f>SUM(AR35:AR47)</f>
        <v>0</v>
      </c>
      <c r="AS50" s="1905">
        <f>+AS39+AS35+AS40+AS36+AS37+AS38+AS42+AS43+AS44+AS45+AS46+AS47+AS48+AS49</f>
        <v>2422115.63</v>
      </c>
      <c r="AT50" s="1905">
        <f>+AT39+AT35+AT40+AT36+AT37+AT38+AT42+AT43+AT44+AT45+AT46+AT47</f>
        <v>0</v>
      </c>
      <c r="AU50" s="1905">
        <f>SUM(AU35:AU49)</f>
        <v>0</v>
      </c>
      <c r="AV50" s="1905">
        <f>SUM(AV35:AV49)</f>
        <v>2422115.63</v>
      </c>
      <c r="AW50" s="2156">
        <f>SUM(AW35:AW49)</f>
        <v>2422115.63</v>
      </c>
      <c r="AX50" s="1905">
        <f>SUM(AX35:AX49)</f>
        <v>0</v>
      </c>
      <c r="AY50" s="1905">
        <f>SUM(AY35:AY49)</f>
        <v>0</v>
      </c>
      <c r="AZ50" s="1905">
        <f>AX50-AY50</f>
        <v>0</v>
      </c>
      <c r="BA50" s="1905">
        <f>+BA35+BA36+BA37+BA38+BA39+BA40+BA41+BA42+BA43+BA44+BA45+BA46+BA47+BA48+BA49</f>
        <v>0</v>
      </c>
      <c r="BB50" s="1905">
        <f>SUM(BB35:BB49)</f>
        <v>2422115.63</v>
      </c>
      <c r="BC50" s="1905">
        <f>SUM(BC35:BC47)</f>
        <v>0</v>
      </c>
      <c r="BD50" s="1905"/>
      <c r="BE50" s="1905">
        <f>SUM(BE35:BE47)</f>
        <v>2422115.63</v>
      </c>
      <c r="BF50" s="1905">
        <f t="shared" ref="BF50:BK50" si="97">SUM(BF35:BF49)</f>
        <v>0</v>
      </c>
      <c r="BG50" s="1905">
        <f t="shared" si="97"/>
        <v>0</v>
      </c>
      <c r="BH50" s="1905">
        <f t="shared" si="97"/>
        <v>2422115.63</v>
      </c>
      <c r="BI50" s="2156">
        <f t="shared" si="97"/>
        <v>2422115.63</v>
      </c>
      <c r="BJ50" s="1905">
        <f t="shared" si="97"/>
        <v>424182.1</v>
      </c>
      <c r="BK50" s="1905">
        <f t="shared" si="97"/>
        <v>0</v>
      </c>
      <c r="BL50" s="1905">
        <f>BJ50-BK50</f>
        <v>424182.1</v>
      </c>
      <c r="BM50" s="1905">
        <f>SUM(BM35:BM49)</f>
        <v>1751418.05</v>
      </c>
      <c r="BN50" s="1905">
        <f>SUM(BN35:BN49)</f>
        <v>79431.95</v>
      </c>
      <c r="BO50" s="1905">
        <f>SUM(BO35:BO49)</f>
        <v>0</v>
      </c>
      <c r="BP50" s="1905">
        <f>SUM(BP35:BP49)</f>
        <v>0</v>
      </c>
      <c r="BQ50" s="1905">
        <f>BM50+BN50</f>
        <v>1830850</v>
      </c>
      <c r="BR50" s="1905">
        <f>SUM(BR35:BR49)</f>
        <v>1327235.95</v>
      </c>
      <c r="BS50" s="1905">
        <f>SUM(BS35:BS49)</f>
        <v>79431.95</v>
      </c>
      <c r="BT50" s="2156">
        <f>BR50+BS50</f>
        <v>1406667.9</v>
      </c>
      <c r="BU50" s="3155"/>
      <c r="BV50" s="3066"/>
      <c r="BW50" s="3066"/>
      <c r="BX50" s="3066"/>
      <c r="BY50" s="3155"/>
      <c r="BZ50" s="3155"/>
      <c r="CA50" s="3155"/>
      <c r="CB50" s="3155"/>
      <c r="CC50" s="3161"/>
      <c r="CD50" s="3161"/>
      <c r="CE50" s="3161"/>
      <c r="CF50" s="3161"/>
      <c r="CG50" s="3161"/>
      <c r="CH50" s="3161"/>
      <c r="CI50" s="3162"/>
      <c r="CJ50" s="3162"/>
      <c r="CK50" s="3162"/>
      <c r="CL50" s="3162"/>
      <c r="CM50" s="3162"/>
      <c r="CN50" s="3162"/>
      <c r="CO50" s="3162"/>
      <c r="CP50" s="3162"/>
      <c r="CQ50" s="3162"/>
      <c r="CR50" s="3162"/>
      <c r="CS50" s="3162"/>
      <c r="CT50" s="3162"/>
      <c r="CU50" s="3162"/>
      <c r="CV50" s="3162"/>
      <c r="CW50" s="1144"/>
      <c r="CX50" s="1144"/>
      <c r="CY50" s="1144"/>
      <c r="CZ50" s="1144"/>
      <c r="DA50" s="1144"/>
      <c r="DB50" s="1144"/>
      <c r="DC50" s="1144"/>
      <c r="DD50" s="1144"/>
      <c r="DE50" s="1144"/>
      <c r="DF50" s="1144"/>
      <c r="DG50" s="1144"/>
      <c r="DH50" s="1144"/>
      <c r="DI50" s="1144"/>
      <c r="DJ50" s="1144"/>
      <c r="DK50" s="1144"/>
      <c r="DL50" s="1144"/>
      <c r="DM50" s="1144"/>
      <c r="DN50" s="1144"/>
      <c r="DO50" s="1144"/>
      <c r="DP50" s="1144"/>
      <c r="DQ50" s="1144"/>
      <c r="DR50" s="1144"/>
      <c r="DS50" s="1144"/>
      <c r="DT50" s="1144"/>
      <c r="DU50" s="1144"/>
      <c r="DV50" s="1144"/>
      <c r="DW50" s="1144"/>
      <c r="DX50" s="1144"/>
      <c r="DY50" s="1144"/>
      <c r="DZ50" s="1144"/>
      <c r="EA50" s="1144"/>
      <c r="EB50" s="1144"/>
      <c r="EC50" s="1144"/>
      <c r="ED50" s="1144"/>
      <c r="EE50" s="1144"/>
      <c r="EF50" s="1144"/>
      <c r="EG50" s="1144"/>
      <c r="EH50" s="1144"/>
      <c r="EI50" s="1144"/>
      <c r="EJ50" s="1144"/>
      <c r="EK50" s="1144"/>
      <c r="EL50" s="1144"/>
      <c r="EM50" s="1144"/>
      <c r="EN50" s="1144"/>
      <c r="EO50" s="1144"/>
      <c r="EP50" s="1144"/>
      <c r="EQ50" s="1144"/>
      <c r="ER50" s="1144"/>
      <c r="ES50" s="1144"/>
      <c r="ET50" s="1144"/>
      <c r="EU50" s="1144"/>
      <c r="EV50" s="1144"/>
      <c r="EW50" s="1144"/>
      <c r="EX50" s="1144"/>
      <c r="EY50" s="1144"/>
      <c r="EZ50" s="1144"/>
      <c r="FA50" s="1144"/>
      <c r="FB50" s="1144"/>
      <c r="FC50" s="1144"/>
      <c r="FD50" s="1144"/>
      <c r="FE50" s="1144"/>
      <c r="FF50" s="1144"/>
      <c r="FG50" s="1144"/>
      <c r="FH50" s="1144"/>
      <c r="FI50" s="1144"/>
      <c r="FJ50" s="1144"/>
      <c r="FK50" s="1144"/>
      <c r="FL50" s="1144"/>
      <c r="FM50" s="1144"/>
      <c r="FN50" s="1144"/>
      <c r="FO50" s="1144"/>
      <c r="FP50" s="1144"/>
      <c r="FQ50" s="1144"/>
      <c r="FR50" s="1144"/>
      <c r="FS50" s="1144"/>
      <c r="FT50" s="1144"/>
      <c r="FU50" s="1144"/>
      <c r="FV50" s="1144"/>
      <c r="FW50" s="1144"/>
      <c r="FX50" s="1144"/>
      <c r="FY50" s="1144"/>
      <c r="FZ50" s="1144"/>
      <c r="GA50" s="1144"/>
      <c r="GB50" s="1144"/>
      <c r="GC50" s="1144"/>
      <c r="GD50" s="1144"/>
      <c r="GE50" s="1144"/>
      <c r="GF50" s="1144"/>
      <c r="GG50" s="1144"/>
      <c r="GH50" s="1144"/>
      <c r="GI50" s="1144"/>
      <c r="GJ50" s="1144"/>
      <c r="GK50" s="1144"/>
      <c r="GL50" s="1144"/>
      <c r="GM50" s="1144"/>
      <c r="GN50" s="1144"/>
      <c r="GO50" s="1144"/>
      <c r="GP50" s="1144"/>
      <c r="GQ50" s="1144"/>
      <c r="GR50" s="1144"/>
      <c r="GS50" s="1144"/>
      <c r="GT50" s="1144"/>
      <c r="GU50" s="1144"/>
      <c r="GV50" s="1144"/>
      <c r="GW50" s="1144"/>
      <c r="GX50" s="1144"/>
      <c r="GY50" s="1144"/>
      <c r="GZ50" s="1144"/>
      <c r="HA50" s="1144"/>
      <c r="HB50" s="1144"/>
      <c r="HC50" s="1144"/>
      <c r="HD50" s="1144"/>
      <c r="HE50" s="1144"/>
      <c r="HF50" s="1144"/>
      <c r="HG50" s="1144"/>
      <c r="HH50" s="1144"/>
      <c r="HI50" s="1144"/>
      <c r="HJ50" s="1144"/>
      <c r="HK50" s="1144"/>
      <c r="HL50" s="1144"/>
      <c r="HM50" s="1144"/>
      <c r="HN50" s="1144"/>
      <c r="HO50" s="1144"/>
      <c r="HP50" s="1144"/>
      <c r="HQ50" s="1144"/>
      <c r="HR50" s="1144"/>
      <c r="HS50" s="1144"/>
      <c r="HT50" s="1144"/>
      <c r="HU50" s="1144"/>
      <c r="HV50" s="1144"/>
      <c r="HW50" s="1144"/>
      <c r="HX50" s="1144"/>
      <c r="HY50" s="1144"/>
      <c r="HZ50" s="1144"/>
      <c r="IA50" s="1144"/>
      <c r="IB50" s="1144"/>
      <c r="IC50" s="1144"/>
      <c r="ID50" s="1144"/>
      <c r="IE50" s="1144"/>
      <c r="IF50" s="1144"/>
      <c r="IG50" s="1144"/>
      <c r="IH50" s="1144"/>
      <c r="II50" s="1144"/>
      <c r="IJ50" s="1144"/>
      <c r="IK50" s="1144"/>
      <c r="IL50" s="1144"/>
      <c r="IM50" s="1144"/>
      <c r="IN50" s="1144"/>
      <c r="IO50" s="1144"/>
      <c r="IP50" s="1144"/>
      <c r="IQ50" s="1144"/>
      <c r="IR50" s="1144"/>
      <c r="IS50" s="1144"/>
      <c r="IT50" s="1144"/>
      <c r="IU50" s="1144"/>
      <c r="IV50" s="1144"/>
      <c r="IW50" s="1144"/>
      <c r="IX50" s="1144"/>
      <c r="IY50" s="1144"/>
      <c r="IZ50" s="1144"/>
      <c r="JA50" s="1144"/>
      <c r="JB50" s="1144"/>
      <c r="JC50" s="1144"/>
      <c r="JD50" s="1144"/>
      <c r="JE50" s="1144"/>
      <c r="JF50" s="1144"/>
      <c r="JG50" s="1144"/>
      <c r="JH50" s="1144"/>
      <c r="JI50" s="1144"/>
      <c r="JJ50" s="1144"/>
      <c r="JK50" s="1144"/>
      <c r="JL50" s="1144"/>
      <c r="JM50" s="1144"/>
      <c r="JN50" s="1144"/>
      <c r="JO50" s="1144"/>
      <c r="JP50" s="1144"/>
      <c r="JQ50" s="1144"/>
      <c r="JR50" s="1144"/>
      <c r="JS50" s="1144"/>
      <c r="JT50" s="1144"/>
      <c r="JU50" s="1144"/>
      <c r="JV50" s="1144"/>
      <c r="JW50" s="1144"/>
      <c r="JX50" s="1144"/>
      <c r="JY50" s="1144"/>
      <c r="JZ50" s="1144"/>
      <c r="KA50" s="1144"/>
      <c r="KB50" s="1144"/>
      <c r="KC50" s="1144"/>
      <c r="KD50" s="1144"/>
      <c r="KE50" s="1144"/>
      <c r="KF50" s="1144"/>
      <c r="KG50" s="1144"/>
      <c r="KH50" s="1144"/>
      <c r="KI50" s="1144"/>
      <c r="KJ50" s="1144"/>
      <c r="KK50" s="1144"/>
      <c r="KL50" s="1144"/>
      <c r="KM50" s="1144"/>
      <c r="KN50" s="1144"/>
      <c r="KO50" s="1144"/>
      <c r="KP50" s="1144"/>
      <c r="KQ50" s="1144"/>
      <c r="KR50" s="1144"/>
      <c r="KS50" s="1144"/>
      <c r="KT50" s="1144"/>
      <c r="KU50" s="1144"/>
      <c r="KV50" s="1144"/>
      <c r="KW50" s="1144"/>
      <c r="KX50" s="1144"/>
      <c r="KY50" s="1144"/>
      <c r="KZ50" s="1144"/>
      <c r="LA50" s="1144"/>
      <c r="LB50" s="1144"/>
      <c r="LC50" s="1144"/>
      <c r="LD50" s="1144"/>
      <c r="LE50" s="1144"/>
      <c r="LF50" s="1144"/>
      <c r="LG50" s="1144"/>
      <c r="LH50" s="1144"/>
      <c r="LI50" s="1144"/>
      <c r="LJ50" s="1144"/>
      <c r="LK50" s="1144"/>
      <c r="LL50" s="1144"/>
      <c r="LM50" s="1144"/>
      <c r="LN50" s="1144"/>
      <c r="LO50" s="1144"/>
      <c r="LP50" s="1144"/>
      <c r="LQ50" s="1144"/>
      <c r="LR50" s="1144"/>
      <c r="LS50" s="1144"/>
      <c r="LT50" s="1144"/>
      <c r="LU50" s="1144"/>
      <c r="LV50" s="1144"/>
      <c r="LW50" s="1144"/>
      <c r="LX50" s="1144"/>
      <c r="LY50" s="1144"/>
      <c r="LZ50" s="1144"/>
      <c r="MA50" s="1144"/>
      <c r="MB50" s="1144"/>
      <c r="MC50" s="1144"/>
      <c r="MD50" s="1144"/>
      <c r="ME50" s="1144"/>
      <c r="MF50" s="1144"/>
      <c r="MG50" s="1144"/>
      <c r="MH50" s="1144"/>
      <c r="MI50" s="1144"/>
      <c r="MJ50" s="1144"/>
      <c r="MK50" s="1144"/>
      <c r="ML50" s="1144"/>
      <c r="MM50" s="1144"/>
      <c r="MN50" s="1144"/>
      <c r="MO50" s="1144"/>
      <c r="MP50" s="1144"/>
      <c r="MQ50" s="1144"/>
      <c r="MR50" s="1144"/>
      <c r="MS50" s="1144"/>
      <c r="MT50" s="1144"/>
      <c r="MU50" s="1144"/>
      <c r="MV50" s="1144"/>
      <c r="MW50" s="1144"/>
      <c r="MX50" s="1144"/>
      <c r="MY50" s="1144"/>
      <c r="MZ50" s="1144"/>
      <c r="NA50" s="1144"/>
      <c r="NB50" s="1144"/>
      <c r="NC50" s="1144"/>
      <c r="ND50" s="1144"/>
      <c r="NE50" s="1144"/>
      <c r="NF50" s="1144"/>
      <c r="NG50" s="1144"/>
      <c r="NH50" s="1144"/>
      <c r="NI50" s="1144"/>
      <c r="NJ50" s="1144"/>
      <c r="NK50" s="1144"/>
      <c r="NL50" s="1144"/>
      <c r="NM50" s="1144"/>
      <c r="NN50" s="1144"/>
      <c r="NO50" s="1144"/>
      <c r="NP50" s="1144"/>
      <c r="NQ50" s="1144"/>
      <c r="NR50" s="1144"/>
      <c r="NS50" s="1144"/>
      <c r="NT50" s="1144"/>
      <c r="NU50" s="1144"/>
      <c r="NV50" s="1144"/>
      <c r="NW50" s="1144"/>
      <c r="NX50" s="1144"/>
      <c r="NY50" s="1144"/>
      <c r="NZ50" s="1144"/>
      <c r="OA50" s="1144"/>
      <c r="OB50" s="1144"/>
      <c r="OC50" s="1144"/>
      <c r="OD50" s="1144"/>
      <c r="OE50" s="1144"/>
      <c r="OF50" s="1144"/>
      <c r="OG50" s="1144"/>
      <c r="OH50" s="1144"/>
      <c r="OI50" s="1144"/>
      <c r="OJ50" s="1144"/>
      <c r="OK50" s="1144"/>
      <c r="OL50" s="1144"/>
      <c r="OM50" s="1144"/>
      <c r="ON50" s="1144"/>
      <c r="OO50" s="1144"/>
      <c r="OP50" s="1144"/>
      <c r="OQ50" s="1144"/>
      <c r="OR50" s="1144"/>
      <c r="OS50" s="1144"/>
      <c r="OT50" s="1144"/>
      <c r="OU50" s="1144"/>
      <c r="OV50" s="1144"/>
      <c r="OW50" s="1144"/>
      <c r="OX50" s="1144"/>
      <c r="OY50" s="1144"/>
      <c r="OZ50" s="1144"/>
      <c r="PA50" s="1144"/>
      <c r="PB50" s="1144"/>
      <c r="PC50" s="1144"/>
      <c r="PD50" s="1144"/>
      <c r="PE50" s="1144"/>
      <c r="PF50" s="1144"/>
      <c r="PG50" s="1144"/>
      <c r="PH50" s="1144"/>
      <c r="PI50" s="1144"/>
      <c r="PJ50" s="1144"/>
      <c r="PK50" s="1144"/>
      <c r="PL50" s="1144"/>
      <c r="PM50" s="1144"/>
      <c r="PN50" s="1144"/>
      <c r="PO50" s="1144"/>
      <c r="PP50" s="1144"/>
      <c r="PQ50" s="1144"/>
      <c r="PR50" s="1144"/>
      <c r="PS50" s="1144"/>
      <c r="PT50" s="1144"/>
      <c r="PU50" s="1144"/>
      <c r="PV50" s="1144"/>
      <c r="PW50" s="1144"/>
      <c r="PX50" s="1144"/>
      <c r="PY50" s="1144"/>
      <c r="PZ50" s="1144"/>
      <c r="QA50" s="1144"/>
      <c r="QB50" s="1144"/>
      <c r="QC50" s="1144"/>
      <c r="QD50" s="1144"/>
      <c r="QE50" s="1144"/>
      <c r="QF50" s="1144"/>
      <c r="QG50" s="1144"/>
      <c r="QH50" s="1144"/>
      <c r="QI50" s="1144"/>
      <c r="QJ50" s="1144"/>
      <c r="QK50" s="1144"/>
      <c r="QL50" s="1144"/>
      <c r="QM50" s="1144"/>
      <c r="QN50" s="1144"/>
      <c r="QO50" s="1144"/>
      <c r="QP50" s="1144"/>
      <c r="QQ50" s="1144"/>
      <c r="QR50" s="1144"/>
      <c r="QS50" s="1144"/>
      <c r="QT50" s="1144"/>
      <c r="QU50" s="1144"/>
      <c r="QV50" s="1144"/>
      <c r="QW50" s="1144"/>
      <c r="QX50" s="1144"/>
      <c r="QY50" s="1144"/>
      <c r="QZ50" s="1144"/>
      <c r="RA50" s="1144"/>
      <c r="RB50" s="1144"/>
      <c r="RC50" s="1144"/>
      <c r="RD50" s="1144"/>
      <c r="RE50" s="1144"/>
      <c r="RF50" s="1144"/>
      <c r="RG50" s="1144"/>
      <c r="RH50" s="1144"/>
      <c r="RI50" s="1144"/>
      <c r="RJ50" s="1144"/>
      <c r="RK50" s="1144"/>
      <c r="RL50" s="1144"/>
      <c r="RM50" s="1144"/>
      <c r="RN50" s="1144"/>
      <c r="RO50" s="1144"/>
      <c r="RP50" s="1144"/>
      <c r="RQ50" s="1144"/>
      <c r="RR50" s="1144"/>
      <c r="RS50" s="1144"/>
      <c r="RT50" s="1144"/>
      <c r="RU50" s="1144"/>
      <c r="RV50" s="1144"/>
      <c r="RW50" s="1144"/>
      <c r="RX50" s="1144"/>
      <c r="RY50" s="1144"/>
      <c r="RZ50" s="1144"/>
      <c r="SA50" s="1144"/>
      <c r="SB50" s="1144"/>
      <c r="SC50" s="1144"/>
      <c r="SD50" s="1144"/>
      <c r="SE50" s="1144"/>
      <c r="SF50" s="1144"/>
      <c r="SG50" s="1144"/>
      <c r="SH50" s="1144"/>
      <c r="SI50" s="1144"/>
      <c r="SJ50" s="1144"/>
      <c r="SK50" s="1144"/>
      <c r="SL50" s="1144"/>
      <c r="SM50" s="1144"/>
      <c r="SN50" s="1144"/>
      <c r="SO50" s="1144"/>
      <c r="SP50" s="1144"/>
      <c r="SQ50" s="1144"/>
      <c r="SR50" s="1144"/>
      <c r="SS50" s="1144"/>
      <c r="ST50" s="1144"/>
      <c r="SU50" s="1144"/>
      <c r="SV50" s="1144"/>
      <c r="SW50" s="1144"/>
      <c r="SX50" s="1144"/>
      <c r="SY50" s="1144"/>
      <c r="SZ50" s="1144"/>
      <c r="TA50" s="1144"/>
      <c r="TB50" s="1144"/>
      <c r="TC50" s="1144"/>
      <c r="TD50" s="1144"/>
      <c r="TE50" s="1144"/>
      <c r="TF50" s="1144"/>
      <c r="TG50" s="1144"/>
      <c r="TH50" s="1144"/>
      <c r="TI50" s="1144"/>
      <c r="TJ50" s="1144"/>
      <c r="TK50" s="1144"/>
      <c r="TL50" s="1144"/>
      <c r="TM50" s="1144"/>
      <c r="TN50" s="1144"/>
      <c r="TO50" s="1144"/>
      <c r="TP50" s="1144"/>
      <c r="TQ50" s="1144"/>
      <c r="TR50" s="1144"/>
      <c r="TS50" s="1144"/>
      <c r="TT50" s="1144"/>
      <c r="TU50" s="3937"/>
      <c r="TV50" s="3937"/>
      <c r="TW50" s="3937"/>
      <c r="TX50" s="3937"/>
      <c r="TY50" s="3937"/>
      <c r="TZ50" s="3937"/>
      <c r="UA50" s="3937"/>
      <c r="UB50" s="3937"/>
      <c r="UC50" s="3937"/>
      <c r="UD50" s="3937"/>
      <c r="UE50" s="3937"/>
      <c r="UF50" s="3937"/>
      <c r="UG50" s="3937"/>
      <c r="UH50" s="3937"/>
      <c r="UI50" s="3937"/>
      <c r="UJ50" s="3937"/>
      <c r="UK50" s="3937"/>
      <c r="UL50" s="3937"/>
      <c r="UM50" s="3937"/>
      <c r="UN50" s="3937"/>
      <c r="UO50" s="3937"/>
      <c r="UP50" s="1144"/>
      <c r="UQ50" s="1144"/>
      <c r="UR50" s="1144"/>
      <c r="US50" s="1144"/>
      <c r="UT50" s="1144"/>
      <c r="UU50" s="1144"/>
      <c r="UV50" s="1144"/>
      <c r="UW50" s="1144"/>
      <c r="UX50" s="1144"/>
      <c r="UY50" s="1144"/>
      <c r="UZ50" s="1144"/>
      <c r="VA50" s="1144"/>
      <c r="VB50" s="1144"/>
      <c r="VC50" s="1144"/>
      <c r="VD50" s="1144"/>
      <c r="VE50" s="1144"/>
      <c r="VF50" s="1144"/>
      <c r="VG50" s="1144"/>
      <c r="VH50" s="1144"/>
      <c r="VI50" s="1144"/>
      <c r="VJ50" s="1144"/>
      <c r="VK50" s="1144"/>
      <c r="VL50" s="1144"/>
      <c r="VM50" s="1144"/>
      <c r="VN50" s="1144"/>
      <c r="VO50" s="1144"/>
      <c r="VP50" s="1144"/>
      <c r="VQ50" s="1144"/>
      <c r="VR50" s="1144"/>
      <c r="VS50" s="1144"/>
      <c r="VT50" s="1144"/>
      <c r="VU50" s="1144"/>
      <c r="VV50" s="1144"/>
      <c r="VW50" s="1144"/>
      <c r="VX50" s="1144"/>
      <c r="VY50" s="1144"/>
      <c r="VZ50" s="1144"/>
      <c r="WA50" s="1144"/>
      <c r="WB50" s="1144"/>
      <c r="WC50" s="1144"/>
      <c r="WD50" s="1144"/>
      <c r="WE50" s="1144"/>
      <c r="WF50" s="1144"/>
      <c r="WG50" s="1144"/>
      <c r="WH50" s="1144"/>
      <c r="WI50" s="1144"/>
      <c r="WJ50" s="1144"/>
      <c r="WK50" s="1144"/>
      <c r="WL50" s="1144"/>
      <c r="WM50" s="1144"/>
      <c r="WN50" s="1144"/>
      <c r="WO50" s="1144"/>
      <c r="WP50" s="1144"/>
      <c r="WQ50" s="1144"/>
      <c r="WR50" s="1144"/>
      <c r="WS50" s="1144"/>
      <c r="WT50" s="1144"/>
      <c r="WU50" s="1144"/>
      <c r="WV50" s="1144"/>
      <c r="WW50" s="1144"/>
      <c r="WX50" s="1144"/>
      <c r="WY50" s="1144"/>
      <c r="WZ50" s="1144"/>
      <c r="XA50" s="1144"/>
      <c r="XB50" s="1144"/>
      <c r="XC50" s="1144"/>
      <c r="XD50" s="1144"/>
      <c r="XE50" s="1144"/>
      <c r="XF50" s="1144"/>
      <c r="XG50" s="1144"/>
      <c r="XH50" s="1144"/>
      <c r="XI50" s="1144"/>
      <c r="XJ50" s="1144"/>
      <c r="XK50" s="1144"/>
      <c r="XL50" s="1144"/>
      <c r="XM50" s="1144"/>
      <c r="XN50" s="1144"/>
      <c r="XO50" s="1144"/>
      <c r="XP50" s="1144"/>
      <c r="XQ50" s="1144"/>
      <c r="XR50" s="1144"/>
      <c r="XS50" s="1144"/>
      <c r="XT50" s="1144"/>
      <c r="XU50" s="1144"/>
      <c r="XV50" s="1144"/>
      <c r="XW50" s="1144"/>
      <c r="XX50" s="1144"/>
      <c r="XY50" s="1144"/>
      <c r="XZ50" s="1144"/>
      <c r="YA50" s="1144"/>
      <c r="YB50" s="1144"/>
      <c r="YC50" s="1144"/>
      <c r="YD50" s="1144"/>
      <c r="YE50" s="1144"/>
      <c r="YF50" s="1144"/>
      <c r="YG50" s="1144"/>
      <c r="YH50" s="1144"/>
      <c r="YI50" s="1144"/>
      <c r="YJ50" s="1144"/>
      <c r="YK50" s="1144"/>
      <c r="YL50" s="1144"/>
      <c r="YM50" s="1144"/>
      <c r="YN50" s="1144"/>
      <c r="YO50" s="1144"/>
      <c r="YP50" s="1144"/>
      <c r="YQ50" s="1144"/>
      <c r="YR50" s="1144"/>
      <c r="YS50" s="1144"/>
      <c r="YT50" s="1144"/>
      <c r="YU50" s="1144"/>
      <c r="YV50" s="1144"/>
      <c r="YW50" s="1144"/>
      <c r="YX50" s="1144"/>
      <c r="YY50" s="1144"/>
      <c r="YZ50" s="1144"/>
      <c r="ZA50" s="1144"/>
      <c r="ZB50" s="1144"/>
      <c r="ZC50" s="1144"/>
      <c r="ZD50" s="1144"/>
      <c r="ZE50" s="1144"/>
      <c r="ZF50" s="1144"/>
      <c r="ZG50" s="1144"/>
      <c r="ZH50" s="1144"/>
      <c r="ZI50" s="1144"/>
      <c r="ZJ50" s="1144"/>
      <c r="ZK50" s="1144"/>
      <c r="ZL50" s="1144"/>
      <c r="ZM50" s="1144"/>
      <c r="ZN50" s="1144"/>
      <c r="ZO50" s="1144"/>
      <c r="ZP50" s="1144"/>
      <c r="ZQ50" s="1144"/>
      <c r="ZR50" s="1144"/>
      <c r="ZS50" s="1144"/>
      <c r="ZT50" s="1144"/>
      <c r="ZU50" s="1144"/>
      <c r="ZV50" s="1144"/>
      <c r="ZW50" s="1144"/>
      <c r="ZX50" s="1144"/>
      <c r="ZY50" s="1144"/>
      <c r="ZZ50" s="1144"/>
      <c r="AAA50" s="1144"/>
      <c r="AAB50" s="1144"/>
      <c r="AAC50" s="1144"/>
      <c r="AAD50" s="1144"/>
      <c r="AAE50" s="1144"/>
      <c r="AAF50" s="1144"/>
      <c r="AAG50" s="1144"/>
      <c r="AAH50" s="1144"/>
      <c r="AAI50" s="1144"/>
      <c r="AAJ50" s="1144"/>
      <c r="AAK50" s="1144"/>
      <c r="AAL50" s="1144"/>
      <c r="AAM50" s="1144"/>
      <c r="AAN50" s="1144"/>
      <c r="AAO50" s="1144"/>
      <c r="AAP50" s="1144"/>
      <c r="AAQ50" s="1144"/>
      <c r="AAR50" s="1144"/>
      <c r="AAS50" s="1144"/>
      <c r="AAT50" s="1144"/>
      <c r="AAU50" s="1144"/>
      <c r="AAV50" s="1144"/>
      <c r="AAW50" s="1144"/>
      <c r="AAX50" s="1144"/>
      <c r="AAY50" s="1144"/>
      <c r="AAZ50" s="1144"/>
      <c r="ABA50" s="1144"/>
      <c r="ABB50" s="1144"/>
      <c r="ABC50" s="1144"/>
      <c r="ABD50" s="1144"/>
      <c r="ABE50" s="1144"/>
      <c r="ABF50" s="1144"/>
      <c r="ABG50" s="1144"/>
      <c r="ABH50" s="1144"/>
      <c r="ABI50" s="1144"/>
      <c r="ABJ50" s="1144"/>
      <c r="ABK50" s="1144"/>
      <c r="ABL50" s="1144"/>
      <c r="ABM50" s="1144"/>
      <c r="ABN50" s="1144"/>
      <c r="ABO50" s="1144"/>
      <c r="ABP50" s="1144"/>
      <c r="ABQ50" s="1144"/>
      <c r="ABR50" s="1144"/>
      <c r="ABS50" s="1144"/>
      <c r="ABT50" s="1144"/>
      <c r="ABU50" s="1144"/>
      <c r="ABV50" s="1144"/>
      <c r="ABW50" s="1144"/>
      <c r="ABX50" s="1144"/>
      <c r="ABY50" s="1144"/>
      <c r="ABZ50" s="1144"/>
      <c r="ACA50" s="1144"/>
      <c r="ACB50" s="1144"/>
      <c r="ACC50" s="1144"/>
      <c r="ACD50" s="1144"/>
      <c r="ACE50" s="1144"/>
      <c r="ACF50" s="1144"/>
      <c r="ACG50" s="1144"/>
      <c r="ACH50" s="1144"/>
      <c r="ACI50" s="1144"/>
      <c r="ACJ50" s="1144"/>
      <c r="ACK50" s="1144"/>
      <c r="ACL50" s="1144"/>
      <c r="ACM50" s="1144"/>
      <c r="ACN50" s="1144"/>
      <c r="ACO50" s="1144"/>
      <c r="ACP50" s="1144"/>
      <c r="ACQ50" s="1144"/>
      <c r="ACR50" s="1144"/>
      <c r="ACS50" s="1144"/>
      <c r="ACT50" s="1144"/>
      <c r="ACU50" s="1144"/>
      <c r="ACV50" s="1144"/>
      <c r="ACW50" s="1144"/>
      <c r="ACX50" s="1144"/>
      <c r="ACY50" s="1144"/>
      <c r="ACZ50" s="1144"/>
      <c r="ADA50" s="1144"/>
      <c r="ADB50" s="1144"/>
      <c r="ADC50" s="1144"/>
      <c r="ADD50" s="1144"/>
      <c r="ADE50" s="1144"/>
      <c r="ADF50" s="1144"/>
      <c r="ADG50" s="1144"/>
      <c r="ADH50" s="1144"/>
      <c r="ADI50" s="1144"/>
      <c r="ADJ50" s="1144"/>
      <c r="ADK50" s="1144"/>
      <c r="ADL50" s="1144"/>
      <c r="ADM50" s="1144"/>
      <c r="ADN50" s="1144"/>
      <c r="ADO50" s="1144"/>
      <c r="ADP50" s="1144"/>
      <c r="ADQ50" s="1144"/>
      <c r="ADR50" s="1144"/>
      <c r="ADS50" s="1144"/>
      <c r="ADT50" s="1144"/>
      <c r="ADU50" s="1144"/>
      <c r="ADV50" s="1144"/>
      <c r="ADW50" s="1144"/>
      <c r="ADX50" s="1144"/>
      <c r="ADY50" s="1144"/>
      <c r="ADZ50" s="1144"/>
      <c r="AEA50" s="1144"/>
      <c r="AEB50" s="1144"/>
      <c r="AEC50" s="1144"/>
      <c r="AED50" s="1144"/>
      <c r="AEE50" s="1144"/>
      <c r="AEF50" s="1144"/>
      <c r="AEG50" s="1144"/>
      <c r="AEH50" s="1144"/>
      <c r="AEI50" s="1144"/>
      <c r="AEJ50" s="1144"/>
      <c r="AEK50" s="1144"/>
      <c r="AEL50" s="1144"/>
      <c r="AEM50" s="1144"/>
      <c r="AEN50" s="1144"/>
      <c r="AEO50" s="1144"/>
      <c r="AEP50" s="1144"/>
      <c r="AEQ50" s="1144"/>
      <c r="AER50" s="1144"/>
      <c r="AES50" s="1144"/>
      <c r="AET50" s="1144"/>
      <c r="AEU50" s="1144"/>
      <c r="AEV50" s="1144"/>
      <c r="AEW50" s="1144"/>
      <c r="AEX50" s="1144"/>
      <c r="AEY50" s="1144"/>
      <c r="AEZ50" s="1144"/>
      <c r="AFA50" s="1144"/>
      <c r="AFB50" s="1144"/>
      <c r="AFC50" s="1144"/>
      <c r="AFD50" s="1144"/>
      <c r="AFE50" s="1144"/>
      <c r="AFF50" s="1144"/>
      <c r="AFG50" s="1144"/>
      <c r="AFH50" s="1144"/>
      <c r="AFI50" s="1144"/>
      <c r="AFJ50" s="1144"/>
      <c r="AFK50" s="1144"/>
      <c r="AFL50" s="1144"/>
      <c r="AFM50" s="1144"/>
      <c r="AFN50" s="1144"/>
      <c r="AFO50" s="1144"/>
      <c r="AFP50" s="1144"/>
      <c r="AFQ50" s="1144"/>
      <c r="AFR50" s="1144"/>
      <c r="AFS50" s="1144"/>
      <c r="AFT50" s="1144"/>
      <c r="AFU50" s="1144"/>
      <c r="AFV50" s="1144"/>
      <c r="AFW50" s="1144"/>
      <c r="AFX50" s="1144"/>
      <c r="AFY50" s="1144"/>
      <c r="AFZ50" s="1144"/>
      <c r="AGA50" s="1144"/>
      <c r="AGB50" s="1144"/>
      <c r="AGC50" s="1144"/>
      <c r="AGD50" s="1144"/>
      <c r="AGE50" s="1144"/>
      <c r="AGF50" s="1144"/>
      <c r="AGG50" s="1144"/>
      <c r="AGH50" s="1144"/>
      <c r="AGI50" s="1144"/>
      <c r="AGJ50" s="1144"/>
      <c r="AGK50" s="1144"/>
      <c r="AGL50" s="1144"/>
      <c r="AGM50" s="1144"/>
      <c r="AGN50" s="1144"/>
      <c r="AGO50" s="1144"/>
      <c r="AGP50" s="1144"/>
      <c r="AGQ50" s="1144"/>
      <c r="AGR50" s="1144"/>
      <c r="AGS50" s="1144"/>
      <c r="AGT50" s="1144"/>
      <c r="AGU50" s="1144"/>
      <c r="AGV50" s="1144"/>
      <c r="AGW50" s="1144"/>
      <c r="AGX50" s="1144"/>
      <c r="AGY50" s="1144"/>
      <c r="AGZ50" s="1144"/>
      <c r="AHA50" s="1144"/>
      <c r="AHB50" s="1144"/>
      <c r="AHC50" s="1144"/>
      <c r="AHD50" s="1144"/>
      <c r="AHE50" s="1144"/>
      <c r="AHF50" s="1144"/>
      <c r="AHG50" s="1144"/>
      <c r="AHH50" s="1144"/>
      <c r="AHI50" s="1144"/>
      <c r="AHJ50" s="1144"/>
      <c r="AHK50" s="1144"/>
      <c r="AHL50" s="1144"/>
      <c r="AHM50" s="1144"/>
      <c r="AHN50" s="1144"/>
      <c r="AHO50" s="1144"/>
      <c r="AHP50" s="1144"/>
      <c r="AHQ50" s="1144"/>
      <c r="AHR50" s="1144"/>
      <c r="AHS50" s="1144"/>
      <c r="AHT50" s="1144"/>
      <c r="AHU50" s="1144"/>
      <c r="AHV50" s="1144"/>
      <c r="AHW50" s="1144"/>
      <c r="AHX50" s="1144"/>
      <c r="AHY50" s="1144"/>
      <c r="AHZ50" s="1144"/>
      <c r="AIA50" s="1144"/>
      <c r="AIB50" s="1144"/>
      <c r="AIC50" s="1144"/>
      <c r="AID50" s="1144"/>
      <c r="AIE50" s="1144"/>
      <c r="AIF50" s="1144"/>
      <c r="AIG50" s="1144"/>
      <c r="AIH50" s="1144"/>
      <c r="AII50" s="1144"/>
      <c r="AIJ50" s="1144"/>
      <c r="AIK50" s="1144"/>
      <c r="AIL50" s="1144"/>
      <c r="AIM50" s="1144"/>
      <c r="AIN50" s="1144"/>
      <c r="AIO50" s="1144"/>
      <c r="AIP50" s="1144"/>
      <c r="AIQ50" s="1144"/>
      <c r="AIR50" s="1144"/>
      <c r="AIS50" s="1144"/>
      <c r="AIT50" s="1144"/>
      <c r="AIU50" s="1144"/>
      <c r="AIV50" s="1144"/>
      <c r="AIW50" s="1144"/>
      <c r="AIX50" s="1144"/>
      <c r="AIY50" s="1144"/>
      <c r="AIZ50" s="1144"/>
      <c r="AJA50" s="1144"/>
      <c r="AJB50" s="1144"/>
      <c r="AJC50" s="1144"/>
      <c r="AJD50" s="1144"/>
      <c r="AJE50" s="1144"/>
      <c r="AJF50" s="1144"/>
      <c r="AJG50" s="1144"/>
      <c r="AJH50" s="1144"/>
      <c r="AJI50" s="1144"/>
      <c r="AJJ50" s="1144"/>
      <c r="AJK50" s="1144"/>
      <c r="AJL50" s="1144"/>
      <c r="AJM50" s="1144"/>
      <c r="AJN50" s="1144"/>
      <c r="AJO50" s="1144"/>
      <c r="AJP50" s="1144"/>
      <c r="AJQ50" s="1144"/>
      <c r="AJR50" s="1144"/>
      <c r="AJS50" s="1144"/>
      <c r="AJT50" s="1144"/>
      <c r="AJU50" s="1144"/>
      <c r="AJV50" s="1144"/>
      <c r="AJW50" s="1144"/>
      <c r="AJX50" s="1144"/>
      <c r="AJY50" s="1144"/>
      <c r="AJZ50" s="1144"/>
      <c r="AKA50" s="1144"/>
      <c r="AKB50" s="1144"/>
      <c r="AKC50" s="1144"/>
      <c r="AKD50" s="1144"/>
      <c r="AKE50" s="1144"/>
      <c r="AKF50" s="1144"/>
      <c r="AKG50" s="1144"/>
      <c r="AKH50" s="1144"/>
      <c r="AKI50" s="1144"/>
      <c r="AKJ50" s="1144"/>
      <c r="AKK50" s="1144"/>
      <c r="AKL50" s="1144"/>
      <c r="AKM50" s="1144"/>
      <c r="AKN50" s="1144"/>
      <c r="AKO50" s="1144"/>
      <c r="AKP50" s="1144"/>
      <c r="AKQ50" s="1144"/>
      <c r="AKR50" s="1144"/>
      <c r="AKS50" s="1144"/>
      <c r="AKT50" s="1144"/>
      <c r="AKU50" s="1144"/>
      <c r="AKV50" s="1144"/>
      <c r="AKW50" s="1144"/>
      <c r="AKX50" s="1144"/>
      <c r="AKY50" s="1144"/>
      <c r="AKZ50" s="1144"/>
      <c r="ALA50" s="1144"/>
      <c r="ALB50" s="1144"/>
      <c r="ALC50" s="1144"/>
      <c r="ALD50" s="1144"/>
      <c r="ALE50" s="1144"/>
      <c r="ALF50" s="1144"/>
      <c r="ALG50" s="1144"/>
      <c r="ALH50" s="1144"/>
      <c r="ALI50" s="1144"/>
      <c r="ALJ50" s="1144"/>
      <c r="ALK50" s="1144"/>
      <c r="ALL50" s="1144"/>
      <c r="ALM50" s="1144"/>
      <c r="ALN50" s="1144"/>
      <c r="ALO50" s="1144"/>
      <c r="ALP50" s="1144"/>
      <c r="ALQ50" s="1144"/>
      <c r="ALR50" s="1144"/>
      <c r="ALS50" s="1144"/>
      <c r="ALT50" s="1144"/>
      <c r="ALU50" s="1144"/>
      <c r="ALV50" s="1144"/>
      <c r="ALW50" s="1144"/>
      <c r="ALX50" s="1144"/>
      <c r="ALY50" s="1144"/>
      <c r="ALZ50" s="1144"/>
      <c r="AMA50" s="1144"/>
      <c r="AMB50" s="1144"/>
      <c r="AMC50" s="1144"/>
      <c r="AMD50" s="1144"/>
      <c r="AME50" s="1144"/>
      <c r="AMF50" s="1144"/>
      <c r="AMG50" s="1144"/>
      <c r="AMH50" s="1144"/>
      <c r="AMI50" s="1144"/>
      <c r="AMJ50" s="1144"/>
      <c r="AMK50" s="1144"/>
      <c r="AML50" s="1144"/>
      <c r="AMM50" s="1144"/>
      <c r="AMN50" s="1144"/>
      <c r="AMO50" s="1144"/>
      <c r="AMP50" s="1144"/>
      <c r="AMQ50" s="1144"/>
      <c r="AMR50" s="1144"/>
      <c r="AMS50" s="1144"/>
      <c r="AMT50" s="1144"/>
      <c r="AMU50" s="1144"/>
      <c r="AMV50" s="1144"/>
      <c r="AMW50" s="1144"/>
      <c r="AMX50" s="1144"/>
      <c r="AMY50" s="1144"/>
      <c r="AMZ50" s="1144"/>
      <c r="ANA50" s="1144"/>
      <c r="ANB50" s="1144"/>
      <c r="ANC50" s="1144"/>
      <c r="AND50" s="1144"/>
      <c r="ANE50" s="1144"/>
      <c r="ANF50" s="1144"/>
      <c r="ANG50" s="1144"/>
      <c r="ANH50" s="1144"/>
      <c r="ANI50" s="1144"/>
      <c r="ANJ50" s="1144"/>
      <c r="ANK50" s="1144"/>
      <c r="ANL50" s="1144"/>
      <c r="ANM50" s="1144"/>
      <c r="ANN50" s="1144"/>
      <c r="ANO50" s="1144"/>
      <c r="ANP50" s="1144"/>
      <c r="ANQ50" s="1144"/>
      <c r="ANR50" s="1144"/>
      <c r="ANS50" s="1144"/>
      <c r="ANT50" s="1144"/>
      <c r="ANU50" s="1144"/>
      <c r="ANV50" s="1144"/>
      <c r="ANW50" s="1144"/>
      <c r="ANX50" s="1144"/>
      <c r="ANY50" s="1144"/>
      <c r="ANZ50" s="1144"/>
      <c r="AOA50" s="1144"/>
      <c r="AOB50" s="1144"/>
      <c r="AOC50" s="1144"/>
      <c r="AOD50" s="1144"/>
      <c r="AOE50" s="1144"/>
      <c r="AOF50" s="1144"/>
      <c r="AOG50" s="1144"/>
      <c r="AOH50" s="1144"/>
      <c r="AOI50" s="1144"/>
      <c r="AOJ50" s="1144"/>
      <c r="AOK50" s="1144"/>
      <c r="AOL50" s="1144"/>
      <c r="AOM50" s="1144"/>
      <c r="AON50" s="1144"/>
      <c r="AOO50" s="1144"/>
      <c r="AOP50" s="1144"/>
      <c r="AOQ50" s="1144"/>
      <c r="AOR50" s="1144"/>
      <c r="AOS50" s="1144"/>
      <c r="AOT50" s="1144"/>
      <c r="AOU50" s="1144"/>
      <c r="AOV50" s="1144"/>
      <c r="AOW50" s="1144"/>
      <c r="AOX50" s="1144"/>
      <c r="AOY50" s="1144"/>
      <c r="AOZ50" s="1144"/>
      <c r="APA50" s="1144"/>
      <c r="APB50" s="1144"/>
      <c r="APC50" s="1144"/>
      <c r="APD50" s="1144"/>
      <c r="APE50" s="1144"/>
      <c r="APF50" s="1144"/>
      <c r="APG50" s="1144"/>
      <c r="APH50" s="1144"/>
      <c r="API50" s="1144"/>
      <c r="APJ50" s="1144"/>
      <c r="APK50" s="1144"/>
      <c r="APL50" s="1144"/>
      <c r="APM50" s="1144"/>
      <c r="APN50" s="1144"/>
      <c r="APO50" s="1144"/>
      <c r="APP50" s="1144"/>
      <c r="APQ50" s="1144"/>
      <c r="APR50" s="1144"/>
      <c r="APS50" s="1144"/>
      <c r="APT50" s="1144"/>
      <c r="APU50" s="1144"/>
      <c r="APV50" s="1144"/>
      <c r="APW50" s="1144"/>
      <c r="APX50" s="1144"/>
      <c r="APY50" s="1144"/>
      <c r="APZ50" s="1144"/>
      <c r="AQA50" s="1144"/>
      <c r="AQB50" s="1144"/>
      <c r="AQC50" s="1144"/>
      <c r="AQD50" s="1144"/>
      <c r="AQE50" s="1144"/>
      <c r="AQF50" s="1144"/>
      <c r="AQG50" s="1144"/>
      <c r="AQH50" s="1144"/>
      <c r="AQI50" s="1144"/>
      <c r="AQJ50" s="1144"/>
      <c r="AQK50" s="1144"/>
      <c r="AQL50" s="1144"/>
      <c r="AQM50" s="1144"/>
      <c r="AQN50" s="1144"/>
      <c r="AQO50" s="1144"/>
      <c r="AQP50" s="1144"/>
      <c r="AQQ50" s="1144"/>
      <c r="AQR50" s="1144"/>
      <c r="AQS50" s="1144"/>
      <c r="AQT50" s="1144"/>
      <c r="AQU50" s="1144"/>
      <c r="AQV50" s="1144"/>
      <c r="AQW50" s="1144"/>
      <c r="AQX50" s="1144"/>
      <c r="AQY50" s="1144"/>
      <c r="AQZ50" s="1144"/>
      <c r="ARA50" s="1144"/>
      <c r="ARB50" s="1144"/>
      <c r="ARC50" s="1144"/>
      <c r="ARD50" s="1144"/>
      <c r="ARE50" s="1144"/>
      <c r="ARF50" s="1144"/>
      <c r="ARG50" s="1144"/>
      <c r="ARH50" s="1144"/>
      <c r="ARI50" s="1144"/>
      <c r="ARJ50" s="1144"/>
      <c r="ARK50" s="1144"/>
      <c r="ARL50" s="1144"/>
      <c r="ARM50" s="1144"/>
      <c r="ARN50" s="1144"/>
      <c r="ARO50" s="1144"/>
      <c r="ARP50" s="1144"/>
      <c r="ARQ50" s="1144"/>
      <c r="ARR50" s="1144"/>
      <c r="ARS50" s="1144"/>
      <c r="ART50" s="1144"/>
      <c r="ARU50" s="1144"/>
      <c r="ARV50" s="1144"/>
      <c r="ARW50" s="1144"/>
      <c r="ARX50" s="1144"/>
      <c r="ARY50" s="1144"/>
      <c r="ARZ50" s="1144"/>
      <c r="ASA50" s="1144"/>
      <c r="ASB50" s="1144"/>
      <c r="ASC50" s="1144"/>
      <c r="ASD50" s="1144"/>
      <c r="ASE50" s="1144"/>
      <c r="ASF50" s="1144"/>
      <c r="ASG50" s="1144"/>
      <c r="ASH50" s="1144"/>
      <c r="ASI50" s="1144"/>
      <c r="ASJ50" s="1144"/>
      <c r="ASK50" s="1144"/>
      <c r="ASL50" s="1144"/>
      <c r="ASM50" s="1144"/>
      <c r="ASN50" s="1144"/>
      <c r="ASO50" s="1144"/>
      <c r="ASP50" s="1144"/>
      <c r="ASQ50" s="1144"/>
      <c r="ASR50" s="1144"/>
      <c r="ASS50" s="1144"/>
      <c r="AST50" s="1144"/>
      <c r="ASU50" s="1144"/>
      <c r="ASV50" s="1144"/>
      <c r="ASW50" s="1144"/>
      <c r="ASX50" s="1144"/>
      <c r="ASY50" s="1144"/>
      <c r="ASZ50" s="1144"/>
      <c r="ATA50" s="1144"/>
      <c r="ATB50" s="1144"/>
      <c r="ATC50" s="1144"/>
      <c r="ATD50" s="1144"/>
      <c r="ATE50" s="1144"/>
      <c r="ATF50" s="1144"/>
      <c r="ATG50" s="1144"/>
      <c r="ATH50" s="1144"/>
      <c r="ATI50" s="1144"/>
      <c r="ATJ50" s="1144"/>
      <c r="ATK50" s="1144"/>
      <c r="ATL50" s="1144"/>
      <c r="ATM50" s="1144"/>
      <c r="ATN50" s="1144"/>
      <c r="ATO50" s="1144"/>
      <c r="ATP50" s="1144"/>
      <c r="ATQ50" s="1144"/>
      <c r="ATR50" s="1144"/>
      <c r="ATS50" s="1144"/>
      <c r="ATT50" s="1144"/>
      <c r="ATU50" s="1144"/>
      <c r="ATV50" s="1144"/>
      <c r="ATW50" s="1144"/>
      <c r="ATX50" s="1144"/>
      <c r="ATY50" s="1144"/>
      <c r="ATZ50" s="1144"/>
      <c r="AUA50" s="1144"/>
      <c r="AUB50" s="1144"/>
      <c r="AUC50" s="1144"/>
      <c r="AUD50" s="1144"/>
      <c r="AUE50" s="1144"/>
      <c r="AUF50" s="1144"/>
      <c r="AUG50" s="1144"/>
      <c r="AUH50" s="1144"/>
      <c r="AUI50" s="1144"/>
      <c r="AUJ50" s="1144"/>
      <c r="AUK50" s="1144"/>
      <c r="AUL50" s="1144"/>
      <c r="AUM50" s="1144"/>
      <c r="AUN50" s="1144"/>
      <c r="AUO50" s="1144"/>
      <c r="AUP50" s="1144"/>
      <c r="AUQ50" s="1144"/>
      <c r="AUR50" s="1144"/>
      <c r="AUS50" s="1144"/>
      <c r="AUT50" s="1144"/>
      <c r="AUU50" s="1144"/>
      <c r="AUV50" s="1144"/>
      <c r="AUW50" s="1144"/>
      <c r="AUX50" s="1144"/>
      <c r="AUY50" s="1144"/>
      <c r="AUZ50" s="1144"/>
      <c r="AVA50" s="1144"/>
      <c r="AVB50" s="1144"/>
      <c r="AVC50" s="1144"/>
      <c r="AVD50" s="1144"/>
      <c r="AVE50" s="1144"/>
      <c r="AVF50" s="1144"/>
      <c r="AVG50" s="1144"/>
      <c r="AVH50" s="1144"/>
      <c r="AVI50" s="1144"/>
      <c r="AVJ50" s="1144"/>
      <c r="AVK50" s="1144"/>
      <c r="AVL50" s="1144"/>
      <c r="AVM50" s="1144"/>
      <c r="AVN50" s="1144"/>
      <c r="AVO50" s="1144"/>
      <c r="AVP50" s="1144"/>
      <c r="AVQ50" s="1144"/>
      <c r="AVR50" s="1144"/>
      <c r="AVS50" s="1144"/>
      <c r="AVT50" s="1144"/>
      <c r="AVU50" s="1144"/>
      <c r="AVV50" s="1144"/>
      <c r="AVW50" s="1144"/>
      <c r="AVX50" s="1144"/>
      <c r="AVY50" s="1144"/>
      <c r="AVZ50" s="1144"/>
      <c r="AWA50" s="1144"/>
      <c r="AWB50" s="1144"/>
      <c r="AWC50" s="1144"/>
      <c r="AWD50" s="1144"/>
      <c r="AWE50" s="1144"/>
      <c r="AWF50" s="1144"/>
      <c r="AWG50" s="1144"/>
      <c r="AWH50" s="1144"/>
      <c r="AWI50" s="1144"/>
      <c r="AWJ50" s="1144"/>
      <c r="AWK50" s="1144"/>
      <c r="AWL50" s="1144"/>
      <c r="AWM50" s="1144"/>
      <c r="AWN50" s="1144"/>
      <c r="AWO50" s="1144"/>
      <c r="AWP50" s="1144"/>
      <c r="AWQ50" s="1144"/>
      <c r="AWR50" s="1144"/>
      <c r="AWS50" s="1144"/>
      <c r="AWT50" s="1144"/>
      <c r="AWU50" s="1144"/>
      <c r="AWV50" s="1144"/>
      <c r="AWW50" s="1144"/>
      <c r="AWX50" s="1144"/>
      <c r="AWY50" s="1144"/>
      <c r="AWZ50" s="1144"/>
      <c r="AXA50" s="1144"/>
      <c r="AXB50" s="1144"/>
      <c r="AXC50" s="1144"/>
      <c r="AXD50" s="1144"/>
      <c r="AXE50" s="1144"/>
      <c r="AXF50" s="1144"/>
      <c r="AXG50" s="1144"/>
      <c r="AXH50" s="1144"/>
      <c r="AXI50" s="1144"/>
      <c r="AXJ50" s="1144"/>
      <c r="AXK50" s="1144"/>
      <c r="AXL50" s="1144"/>
      <c r="AXM50" s="1144"/>
      <c r="AXN50" s="1144"/>
      <c r="AXO50" s="1144"/>
      <c r="AXP50" s="1144"/>
      <c r="AXQ50" s="1144"/>
      <c r="AXR50" s="1144"/>
      <c r="AXS50" s="1144"/>
      <c r="AXT50" s="1144"/>
      <c r="AXU50" s="1144"/>
      <c r="AXV50" s="1144"/>
      <c r="AXW50" s="1144"/>
      <c r="AXX50" s="1144"/>
      <c r="AXY50" s="1144"/>
      <c r="AXZ50" s="1144"/>
      <c r="AYA50" s="1144"/>
      <c r="AYB50" s="1144"/>
      <c r="AYC50" s="1144"/>
      <c r="AYD50" s="1144"/>
      <c r="AYE50" s="1144"/>
      <c r="AYF50" s="1144"/>
      <c r="AYG50" s="1144"/>
      <c r="AYH50" s="1144"/>
      <c r="AYI50" s="1144"/>
      <c r="AYJ50" s="1144"/>
      <c r="AYK50" s="1144"/>
      <c r="AYL50" s="1144"/>
      <c r="AYM50" s="1144"/>
      <c r="AYN50" s="1144"/>
      <c r="AYO50" s="1144"/>
      <c r="AYP50" s="1144"/>
      <c r="AYQ50" s="1144"/>
      <c r="AYR50" s="1144"/>
      <c r="AYS50" s="1144"/>
      <c r="AYT50" s="1144"/>
      <c r="AYU50" s="1144"/>
      <c r="AYV50" s="1144"/>
      <c r="AYW50" s="1144"/>
      <c r="AYX50" s="1144"/>
      <c r="AYY50" s="1144"/>
      <c r="AYZ50" s="1144"/>
      <c r="AZA50" s="1144"/>
      <c r="AZB50" s="1144"/>
      <c r="AZC50" s="1144"/>
      <c r="AZD50" s="1144"/>
      <c r="AZE50" s="1144"/>
      <c r="AZF50" s="1144"/>
      <c r="AZG50" s="1144"/>
      <c r="AZH50" s="1144"/>
      <c r="AZI50" s="1144"/>
      <c r="AZJ50" s="1144"/>
      <c r="AZK50" s="1144"/>
      <c r="AZL50" s="1144"/>
      <c r="AZM50" s="1144"/>
      <c r="AZN50" s="1144"/>
      <c r="AZO50" s="1144"/>
      <c r="AZP50" s="1144"/>
      <c r="AZQ50" s="1144"/>
      <c r="AZR50" s="1144"/>
      <c r="AZS50" s="1144"/>
      <c r="AZT50" s="1144"/>
      <c r="AZU50" s="1144"/>
      <c r="AZV50" s="1144"/>
      <c r="AZW50" s="1144"/>
      <c r="AZX50" s="1144"/>
      <c r="AZY50" s="1144"/>
      <c r="AZZ50" s="1144"/>
      <c r="BAA50" s="1144"/>
      <c r="BAB50" s="1144"/>
      <c r="BAC50" s="1144"/>
      <c r="BAD50" s="1144"/>
      <c r="BAE50" s="1144"/>
      <c r="BAF50" s="1144"/>
      <c r="BAG50" s="1144"/>
      <c r="BAH50" s="1144"/>
      <c r="BAI50" s="1144"/>
      <c r="BAJ50" s="1144"/>
      <c r="BAK50" s="1144"/>
      <c r="BAL50" s="1144"/>
      <c r="BAM50" s="1144"/>
      <c r="BAN50" s="1144"/>
      <c r="BAO50" s="1144"/>
      <c r="BAP50" s="1144"/>
      <c r="BAQ50" s="1144"/>
      <c r="BAR50" s="1144"/>
      <c r="BAS50" s="1144"/>
      <c r="BAT50" s="1144"/>
      <c r="BAU50" s="1144"/>
      <c r="BAV50" s="1144"/>
      <c r="BAW50" s="1144"/>
      <c r="BAX50" s="1144"/>
      <c r="BAY50" s="1144"/>
      <c r="BAZ50" s="1144"/>
      <c r="BBA50" s="1144"/>
      <c r="BBB50" s="1144"/>
      <c r="BBC50" s="1144"/>
      <c r="BBD50" s="1144"/>
      <c r="BBE50" s="1144"/>
      <c r="BBF50" s="1144"/>
      <c r="BBG50" s="1144"/>
      <c r="BBH50" s="1144"/>
      <c r="BBI50" s="1144"/>
      <c r="BBJ50" s="1144"/>
      <c r="BBK50" s="1144"/>
      <c r="BBL50" s="1144"/>
      <c r="BBM50" s="1144"/>
      <c r="BBN50" s="1144"/>
      <c r="BBO50" s="1144"/>
      <c r="BBP50" s="1144"/>
      <c r="BBQ50" s="1144"/>
      <c r="BBR50" s="1144"/>
      <c r="BBS50" s="1144"/>
      <c r="BBT50" s="1144"/>
      <c r="BBU50" s="1144"/>
      <c r="BBV50" s="1144"/>
      <c r="BBW50" s="1144"/>
      <c r="BBX50" s="1144"/>
      <c r="BBY50" s="1144"/>
      <c r="BBZ50" s="1144"/>
      <c r="BCA50" s="1144"/>
      <c r="BCB50" s="1144"/>
      <c r="BCC50" s="1144"/>
      <c r="BCD50" s="1144"/>
      <c r="BCE50" s="1144"/>
      <c r="BCF50" s="1144"/>
      <c r="BCG50" s="1144"/>
      <c r="BCH50" s="1144"/>
      <c r="BCI50" s="1144"/>
      <c r="BCJ50" s="1144"/>
      <c r="BCK50" s="1144"/>
      <c r="BCL50" s="1144"/>
      <c r="BCM50" s="1144"/>
      <c r="BCN50" s="1144"/>
      <c r="BCO50" s="1144"/>
      <c r="BCP50" s="1144"/>
      <c r="BCQ50" s="1144"/>
      <c r="BCR50" s="1144"/>
      <c r="BCS50" s="1144"/>
      <c r="BCT50" s="1144"/>
      <c r="BCU50" s="1144"/>
      <c r="BCV50" s="1144"/>
      <c r="BCW50" s="1144"/>
      <c r="BCX50" s="1144"/>
      <c r="BCY50" s="1144"/>
      <c r="BCZ50" s="1144"/>
      <c r="BDA50" s="1144"/>
      <c r="BDB50" s="1144"/>
      <c r="BDC50" s="1144"/>
      <c r="BDD50" s="1144"/>
      <c r="BDE50" s="1144"/>
      <c r="BDF50" s="1144"/>
      <c r="BDG50" s="1144"/>
      <c r="BDH50" s="1144"/>
      <c r="BDI50" s="1144"/>
      <c r="BDJ50" s="1144"/>
      <c r="BDK50" s="1144"/>
      <c r="BDL50" s="1144"/>
      <c r="BDM50" s="1144"/>
      <c r="BDN50" s="1144"/>
      <c r="BDO50" s="1144"/>
      <c r="BDP50" s="1144"/>
      <c r="BDQ50" s="1144"/>
      <c r="BDR50" s="1144"/>
      <c r="BDS50" s="1144"/>
      <c r="BDT50" s="1144"/>
      <c r="BDU50" s="1144"/>
      <c r="BDV50" s="1144"/>
      <c r="BDW50" s="1144"/>
      <c r="BDX50" s="1144"/>
      <c r="BDY50" s="1144"/>
      <c r="BDZ50" s="1144"/>
      <c r="BEA50" s="1144"/>
      <c r="BEB50" s="1144"/>
      <c r="BEC50" s="1144"/>
      <c r="BED50" s="1144"/>
      <c r="BEE50" s="1144"/>
      <c r="BEF50" s="1144"/>
      <c r="BEG50" s="1144"/>
      <c r="BEH50" s="1144"/>
      <c r="BEI50" s="1144"/>
      <c r="BEJ50" s="1144"/>
      <c r="BEK50" s="1144"/>
      <c r="BEL50" s="1144"/>
      <c r="BEM50" s="1144"/>
      <c r="BEN50" s="1144"/>
      <c r="BEO50" s="1144"/>
      <c r="BEP50" s="1144"/>
      <c r="BEQ50" s="1144"/>
      <c r="BER50" s="1144"/>
      <c r="BES50" s="1144"/>
      <c r="BET50" s="1144"/>
      <c r="BEU50" s="1144"/>
      <c r="BEV50" s="1144"/>
      <c r="BEW50" s="1144"/>
      <c r="BEX50" s="1144"/>
      <c r="BEY50" s="1144"/>
      <c r="BEZ50" s="1144"/>
      <c r="BFA50" s="1144"/>
      <c r="BFB50" s="1144"/>
      <c r="BFC50" s="1144"/>
      <c r="BFD50" s="1144"/>
      <c r="BFE50" s="1144"/>
      <c r="BFF50" s="1144"/>
      <c r="BFG50" s="1144"/>
      <c r="BFH50" s="1144"/>
      <c r="BFI50" s="1144"/>
      <c r="BFJ50" s="1144"/>
      <c r="BFK50" s="1144"/>
      <c r="BFL50" s="1144"/>
      <c r="BFM50" s="1144"/>
      <c r="BFN50" s="1144"/>
      <c r="BFO50" s="1144"/>
      <c r="BFP50" s="1144"/>
      <c r="BFQ50" s="1144"/>
      <c r="BFR50" s="1144"/>
      <c r="BFS50" s="1144"/>
      <c r="BFT50" s="1144"/>
      <c r="BFU50" s="1144"/>
      <c r="BFV50" s="1144"/>
      <c r="BFW50" s="1144"/>
      <c r="BFX50" s="1144"/>
      <c r="BFY50" s="1144"/>
      <c r="BFZ50" s="1144"/>
      <c r="BGA50" s="1144"/>
      <c r="BGB50" s="1144"/>
      <c r="BGC50" s="1144"/>
      <c r="BGD50" s="1144"/>
      <c r="BGE50" s="1144"/>
      <c r="BGF50" s="1144"/>
      <c r="BGG50" s="1144"/>
      <c r="BGH50" s="1144"/>
      <c r="BGI50" s="1144"/>
      <c r="BGJ50" s="1144"/>
      <c r="BGK50" s="1144"/>
      <c r="BGL50" s="1144"/>
      <c r="BGM50" s="1144"/>
      <c r="BGN50" s="1144"/>
      <c r="BGO50" s="1144"/>
      <c r="BGP50" s="1144"/>
      <c r="BGQ50" s="1144"/>
      <c r="BGR50" s="1144"/>
      <c r="BGS50" s="1144"/>
      <c r="BGT50" s="1144"/>
      <c r="BGU50" s="1144"/>
      <c r="BGV50" s="1144"/>
      <c r="BGW50" s="1144"/>
      <c r="BGX50" s="1144"/>
      <c r="BGY50" s="1144"/>
      <c r="BGZ50" s="1144"/>
      <c r="BHA50" s="1144"/>
      <c r="BHB50" s="1144"/>
      <c r="BHC50" s="1144"/>
      <c r="BHD50" s="1144"/>
      <c r="BHE50" s="1144"/>
      <c r="BHF50" s="1144"/>
      <c r="BHG50" s="1144"/>
      <c r="BHH50" s="1144"/>
      <c r="BHI50" s="1144"/>
      <c r="BHJ50" s="1144"/>
      <c r="BHK50" s="1144"/>
      <c r="BHL50" s="1144"/>
      <c r="BHM50" s="1144"/>
      <c r="BHN50" s="1144"/>
      <c r="BHO50" s="1144"/>
      <c r="BHP50" s="1144"/>
      <c r="BHQ50" s="1144"/>
      <c r="BHR50" s="1144"/>
      <c r="BHS50" s="1144"/>
      <c r="BHT50" s="1144"/>
      <c r="BHU50" s="1144"/>
      <c r="BHV50" s="1144"/>
      <c r="BHW50" s="1144"/>
      <c r="BHX50" s="1144"/>
      <c r="BHY50" s="1144"/>
      <c r="BHZ50" s="1144"/>
      <c r="BIA50" s="1144"/>
      <c r="BIB50" s="1144"/>
      <c r="BIC50" s="1144"/>
      <c r="BID50" s="1144"/>
      <c r="BIE50" s="1144"/>
      <c r="BIF50" s="1144"/>
      <c r="BIG50" s="1144"/>
      <c r="BIH50" s="1144"/>
      <c r="BII50" s="1144"/>
      <c r="BIJ50" s="1144"/>
      <c r="BIK50" s="1144"/>
      <c r="BIL50" s="1144"/>
      <c r="BIM50" s="1144"/>
      <c r="BIN50" s="1144"/>
      <c r="BIO50" s="1144"/>
      <c r="BIP50" s="1144"/>
      <c r="BIQ50" s="1144"/>
      <c r="BIR50" s="1144"/>
      <c r="BIS50" s="1144"/>
      <c r="BIT50" s="1144"/>
      <c r="BIU50" s="1144"/>
      <c r="BIV50" s="1144"/>
      <c r="BIW50" s="1144"/>
      <c r="BIX50" s="1144"/>
      <c r="BIY50" s="1144"/>
      <c r="BIZ50" s="1144"/>
      <c r="BJA50" s="1144"/>
      <c r="BJB50" s="1144"/>
      <c r="BJC50" s="1144"/>
      <c r="BJD50" s="1144"/>
      <c r="BJE50" s="1144"/>
      <c r="BJF50" s="1144"/>
      <c r="BJG50" s="1144"/>
      <c r="BJH50" s="1144"/>
      <c r="BJI50" s="1144"/>
      <c r="BJJ50" s="1144"/>
      <c r="BJK50" s="1144"/>
      <c r="BJL50" s="1144"/>
      <c r="BJM50" s="1144"/>
      <c r="BJN50" s="1144"/>
      <c r="BJO50" s="1144"/>
      <c r="BJP50" s="1144"/>
      <c r="BJQ50" s="1144"/>
      <c r="BJR50" s="1144"/>
      <c r="BJS50" s="1144"/>
      <c r="BJT50" s="1144"/>
      <c r="BJU50" s="1144"/>
      <c r="BJV50" s="1144"/>
      <c r="BJW50" s="1144"/>
      <c r="BJX50" s="1144"/>
      <c r="BJY50" s="1144"/>
      <c r="BJZ50" s="1144"/>
      <c r="BKA50" s="1144"/>
      <c r="BKB50" s="1144"/>
      <c r="BKC50" s="1144"/>
      <c r="BKD50" s="1144"/>
      <c r="BKE50" s="1144"/>
      <c r="BKF50" s="1144"/>
      <c r="BKG50" s="1144"/>
      <c r="BKH50" s="1144"/>
      <c r="BKI50" s="1144"/>
      <c r="BKJ50" s="1144"/>
      <c r="BKK50" s="1144"/>
      <c r="BKL50" s="1144"/>
      <c r="BKM50" s="1144"/>
      <c r="BKN50" s="1144"/>
      <c r="BKO50" s="1144"/>
      <c r="BKP50" s="1144"/>
      <c r="BKQ50" s="1144"/>
      <c r="BKR50" s="1144"/>
      <c r="BKS50" s="1144"/>
      <c r="BKT50" s="1144"/>
      <c r="BKU50" s="1144"/>
      <c r="BKV50" s="1144"/>
      <c r="BKW50" s="1144"/>
      <c r="BKX50" s="1144"/>
      <c r="BKY50" s="1144"/>
      <c r="BKZ50" s="1144"/>
      <c r="BLA50" s="1144"/>
      <c r="BLB50" s="1144"/>
      <c r="BLC50" s="1144"/>
      <c r="BLD50" s="1144"/>
      <c r="BLE50" s="1144"/>
      <c r="BLF50" s="1144"/>
      <c r="BLG50" s="1144"/>
      <c r="BLH50" s="1144"/>
      <c r="BLI50" s="1144"/>
      <c r="BLJ50" s="1144"/>
      <c r="BLK50" s="1144"/>
      <c r="BLL50" s="1144"/>
      <c r="BLM50" s="1144"/>
      <c r="BLN50" s="1144"/>
      <c r="BLO50" s="1144"/>
      <c r="BLP50" s="1144"/>
      <c r="BLQ50" s="1144"/>
      <c r="BLR50" s="1144"/>
      <c r="BLS50" s="1144"/>
      <c r="BLT50" s="1144"/>
      <c r="BLU50" s="1144"/>
      <c r="BLV50" s="1144"/>
      <c r="BLW50" s="1144"/>
      <c r="BLX50" s="1144"/>
      <c r="BLY50" s="1144"/>
      <c r="BLZ50" s="1144"/>
      <c r="BMA50" s="1144"/>
      <c r="BMB50" s="1144"/>
      <c r="BMC50" s="1144"/>
      <c r="BMD50" s="1144"/>
      <c r="BME50" s="1144"/>
      <c r="BMF50" s="1144"/>
      <c r="BMG50" s="1144"/>
      <c r="BMH50" s="1144"/>
      <c r="BMI50" s="1144"/>
      <c r="BMJ50" s="1144"/>
      <c r="BMK50" s="1144"/>
      <c r="BML50" s="1144"/>
      <c r="BMM50" s="1144"/>
      <c r="BMN50" s="1144"/>
      <c r="BMO50" s="1144"/>
      <c r="BMP50" s="1144"/>
      <c r="BMQ50" s="1144"/>
      <c r="BMR50" s="1144"/>
      <c r="BMS50" s="1144"/>
      <c r="BMT50" s="1144"/>
      <c r="BMU50" s="1144"/>
      <c r="BMV50" s="1144"/>
      <c r="BMW50" s="1144"/>
      <c r="BMX50" s="1144"/>
      <c r="BMY50" s="1144"/>
      <c r="BMZ50" s="1144"/>
      <c r="BNA50" s="1144"/>
      <c r="BNB50" s="1144"/>
      <c r="BNC50" s="1144"/>
      <c r="BND50" s="1144"/>
      <c r="BNE50" s="1144"/>
      <c r="BNF50" s="1144"/>
      <c r="BNG50" s="1144"/>
      <c r="BNH50" s="1144"/>
      <c r="BNI50" s="1144"/>
      <c r="BNJ50" s="1144"/>
      <c r="BNK50" s="1144"/>
      <c r="BNL50" s="1144"/>
      <c r="BNM50" s="1144"/>
      <c r="BNN50" s="1144"/>
      <c r="BNO50" s="1144"/>
      <c r="BNP50" s="1144"/>
      <c r="BNQ50" s="1144"/>
      <c r="BNR50" s="1144"/>
      <c r="BNS50" s="1144"/>
      <c r="BNT50" s="1144"/>
      <c r="BNU50" s="1144"/>
      <c r="BNV50" s="1144"/>
      <c r="BNW50" s="1144"/>
      <c r="BNX50" s="1144"/>
      <c r="BNY50" s="1144"/>
      <c r="BNZ50" s="1144"/>
      <c r="BOA50" s="1144"/>
      <c r="BOB50" s="1144"/>
      <c r="BOC50" s="1144"/>
      <c r="BOD50" s="1144"/>
      <c r="BOE50" s="1144"/>
      <c r="BOF50" s="1144"/>
      <c r="BOG50" s="1144"/>
      <c r="BOH50" s="1144"/>
      <c r="BOI50" s="1144"/>
      <c r="BOJ50" s="1144"/>
      <c r="BOK50" s="1144"/>
      <c r="BOL50" s="1144"/>
      <c r="BOM50" s="1144"/>
      <c r="BON50" s="1144"/>
      <c r="BOO50" s="1144"/>
      <c r="BOP50" s="1144"/>
      <c r="BOQ50" s="1144"/>
      <c r="BOR50" s="1144"/>
      <c r="BOS50" s="1144"/>
      <c r="BOT50" s="1144"/>
      <c r="BOU50" s="1144"/>
      <c r="BOV50" s="1144"/>
      <c r="BOW50" s="1144"/>
      <c r="BOX50" s="1144"/>
      <c r="BOY50" s="1144"/>
      <c r="BOZ50" s="1144"/>
      <c r="BPA50" s="1144"/>
      <c r="BPB50" s="1144"/>
      <c r="BPC50" s="1144"/>
      <c r="BPD50" s="1144"/>
      <c r="BPE50" s="1144"/>
      <c r="BPF50" s="1144"/>
      <c r="BPG50" s="1144"/>
      <c r="BPH50" s="1144"/>
      <c r="BPI50" s="1144"/>
      <c r="BPJ50" s="1144"/>
      <c r="BPK50" s="1144"/>
      <c r="BPL50" s="1144"/>
      <c r="BPM50" s="1144"/>
      <c r="BPN50" s="1144"/>
      <c r="BPO50" s="1144"/>
      <c r="BPP50" s="1144"/>
      <c r="BPQ50" s="1144"/>
      <c r="BPR50" s="1144"/>
      <c r="BPS50" s="1144"/>
      <c r="BPT50" s="1144"/>
      <c r="BPU50" s="1144"/>
      <c r="BPV50" s="1144"/>
      <c r="BPW50" s="1144"/>
      <c r="BPX50" s="1144"/>
      <c r="BPY50" s="1144"/>
      <c r="BPZ50" s="1144"/>
      <c r="BQA50" s="1144"/>
      <c r="BQB50" s="1144"/>
      <c r="BQC50" s="1144"/>
      <c r="BQD50" s="1144"/>
      <c r="BQE50" s="1144"/>
      <c r="BQF50" s="1144"/>
      <c r="BQG50" s="1144"/>
      <c r="BQH50" s="1144"/>
      <c r="BQI50" s="1144"/>
      <c r="BQJ50" s="1144"/>
      <c r="BQK50" s="1144"/>
      <c r="BQL50" s="1144"/>
      <c r="BQM50" s="1144"/>
      <c r="BQN50" s="1144"/>
      <c r="BQO50" s="1144"/>
      <c r="BQP50" s="1144"/>
      <c r="BQQ50" s="1144"/>
      <c r="BQR50" s="1144"/>
      <c r="BQS50" s="1144"/>
      <c r="BQT50" s="1144"/>
      <c r="BQU50" s="1144"/>
      <c r="BQV50" s="1144"/>
      <c r="BQW50" s="1144"/>
      <c r="BQX50" s="1144"/>
      <c r="BQY50" s="1144"/>
      <c r="BQZ50" s="1144"/>
      <c r="BRA50" s="1144"/>
      <c r="BRB50" s="1144"/>
      <c r="BRC50" s="1144"/>
      <c r="BRD50" s="1144"/>
      <c r="BRE50" s="1144"/>
      <c r="BRF50" s="1144"/>
      <c r="BRG50" s="1144"/>
      <c r="BRH50" s="1144"/>
      <c r="BRI50" s="1144"/>
      <c r="BRJ50" s="1144"/>
      <c r="BRK50" s="1144"/>
      <c r="BRL50" s="1144"/>
      <c r="BRM50" s="1144"/>
      <c r="BRN50" s="1144"/>
      <c r="BRO50" s="1144"/>
      <c r="BRP50" s="1144"/>
      <c r="BRQ50" s="1144"/>
      <c r="BRR50" s="1144"/>
      <c r="BRS50" s="1144"/>
      <c r="BRT50" s="1144"/>
      <c r="BRU50" s="1144"/>
      <c r="BRV50" s="1144"/>
      <c r="BRW50" s="1144"/>
      <c r="BRX50" s="1144"/>
      <c r="BRY50" s="1144"/>
      <c r="BRZ50" s="1144"/>
      <c r="BSA50" s="1144"/>
      <c r="BSB50" s="1144"/>
      <c r="BSC50" s="1144"/>
      <c r="BSD50" s="1144"/>
      <c r="BSE50" s="1144"/>
      <c r="BSF50" s="1144"/>
      <c r="BSG50" s="1144"/>
      <c r="BSH50" s="1144"/>
      <c r="BSI50" s="1144"/>
      <c r="BSJ50" s="1144"/>
      <c r="BSK50" s="1144"/>
      <c r="BSL50" s="1144"/>
      <c r="BSM50" s="1144"/>
      <c r="BSN50" s="1144"/>
      <c r="BSO50" s="1144"/>
      <c r="BSP50" s="1144"/>
      <c r="BSQ50" s="1144"/>
      <c r="BSR50" s="1144"/>
      <c r="BSS50" s="1144"/>
      <c r="BST50" s="1144"/>
      <c r="BSU50" s="1144"/>
      <c r="BSV50" s="1144"/>
      <c r="BSW50" s="1144"/>
      <c r="BSX50" s="1144"/>
      <c r="BSY50" s="1144"/>
      <c r="BSZ50" s="1144"/>
      <c r="BTA50" s="1144"/>
      <c r="BTB50" s="1144"/>
      <c r="BTC50" s="1144"/>
      <c r="BTD50" s="1144"/>
      <c r="BTE50" s="1144"/>
      <c r="BTF50" s="1144"/>
      <c r="BTG50" s="1144"/>
      <c r="BTH50" s="1144"/>
      <c r="BTI50" s="1144"/>
      <c r="BTJ50" s="1144"/>
      <c r="BTK50" s="1144"/>
      <c r="BTL50" s="1144"/>
      <c r="BTM50" s="1144"/>
      <c r="BTN50" s="1144"/>
      <c r="BTO50" s="1144"/>
      <c r="BTP50" s="1144"/>
      <c r="BTQ50" s="1144"/>
      <c r="BTR50" s="1144"/>
      <c r="BTS50" s="1144"/>
      <c r="BTT50" s="1144"/>
      <c r="BTU50" s="1144"/>
      <c r="BTV50" s="1144"/>
      <c r="BTW50" s="1144"/>
      <c r="BTX50" s="1144"/>
      <c r="BTY50" s="1144"/>
      <c r="BTZ50" s="1144"/>
      <c r="BUA50" s="1144"/>
      <c r="BUB50" s="1144"/>
      <c r="BUC50" s="1144"/>
      <c r="BUD50" s="1144"/>
      <c r="BUE50" s="1144"/>
      <c r="BUF50" s="1144"/>
      <c r="BUG50" s="1144"/>
      <c r="BUH50" s="1144"/>
      <c r="BUI50" s="1144"/>
      <c r="BUJ50" s="1144"/>
      <c r="BUK50" s="1144"/>
      <c r="BUL50" s="1144"/>
      <c r="BUM50" s="1144"/>
      <c r="BUN50" s="1144"/>
      <c r="BUO50" s="1144"/>
      <c r="BUP50" s="1144"/>
      <c r="BUQ50" s="1144"/>
      <c r="BUR50" s="1144"/>
      <c r="BUS50" s="1144"/>
      <c r="BUT50" s="1144"/>
      <c r="BUU50" s="1144"/>
      <c r="BUV50" s="1144"/>
      <c r="BUW50" s="1144"/>
      <c r="BUX50" s="1144"/>
      <c r="BUY50" s="1144"/>
      <c r="BUZ50" s="1144"/>
      <c r="BVA50" s="1144"/>
      <c r="BVB50" s="1144"/>
      <c r="BVC50" s="1144"/>
      <c r="BVD50" s="1144"/>
      <c r="BVE50" s="1144"/>
      <c r="BVF50" s="1144"/>
      <c r="BVG50" s="1144"/>
      <c r="BVH50" s="1144"/>
      <c r="BVI50" s="1144"/>
      <c r="BVJ50" s="1144"/>
      <c r="BVK50" s="1144"/>
      <c r="BVL50" s="1144"/>
      <c r="BVM50" s="1144"/>
      <c r="BVN50" s="1144"/>
      <c r="BVO50" s="1144"/>
      <c r="BVP50" s="1144"/>
      <c r="BVQ50" s="1144"/>
      <c r="BVR50" s="1144"/>
      <c r="BVS50" s="1144"/>
      <c r="BVT50" s="1144"/>
      <c r="BVU50" s="1144"/>
      <c r="BVV50" s="1144"/>
      <c r="BVW50" s="1144"/>
      <c r="BVX50" s="1144"/>
      <c r="BVY50" s="1144"/>
      <c r="BVZ50" s="1144"/>
      <c r="BWA50" s="1144"/>
      <c r="BWB50" s="1144"/>
      <c r="BWC50" s="1144"/>
      <c r="BWD50" s="1144"/>
      <c r="BWE50" s="1144"/>
      <c r="BWF50" s="1144"/>
      <c r="BWG50" s="1144"/>
      <c r="BWH50" s="1144"/>
      <c r="BWI50" s="1144"/>
      <c r="BWJ50" s="1144"/>
      <c r="BWK50" s="1144"/>
      <c r="BWL50" s="1144"/>
      <c r="BWM50" s="1144"/>
      <c r="BWN50" s="1144"/>
      <c r="BWO50" s="1144"/>
      <c r="BWP50" s="1144"/>
      <c r="BWQ50" s="1144"/>
      <c r="BWR50" s="1144"/>
      <c r="BWS50" s="1144"/>
      <c r="BWT50" s="1144"/>
      <c r="BWU50" s="1144"/>
      <c r="BWV50" s="1144"/>
      <c r="BWW50" s="1144"/>
      <c r="BWX50" s="1144"/>
      <c r="BWY50" s="1144"/>
      <c r="BWZ50" s="1144"/>
      <c r="BXA50" s="1144"/>
      <c r="BXB50" s="1144"/>
      <c r="BXC50" s="1144"/>
      <c r="BXD50" s="1144"/>
      <c r="BXE50" s="1144"/>
      <c r="BXF50" s="1144"/>
      <c r="BXG50" s="1144"/>
      <c r="BXH50" s="1144"/>
      <c r="BXI50" s="1144"/>
      <c r="BXJ50" s="1144"/>
      <c r="BXK50" s="1144"/>
      <c r="BXL50" s="1144"/>
      <c r="BXM50" s="1144"/>
      <c r="BXN50" s="1144"/>
      <c r="BXO50" s="1144"/>
      <c r="BXP50" s="1144"/>
      <c r="BXQ50" s="1144"/>
      <c r="BXR50" s="1144"/>
      <c r="BXS50" s="1144"/>
      <c r="BXT50" s="1144"/>
      <c r="BXU50" s="1144"/>
      <c r="BXV50" s="1144"/>
      <c r="BXW50" s="1144"/>
      <c r="BXX50" s="1144"/>
      <c r="BXY50" s="1144"/>
      <c r="BXZ50" s="1144"/>
      <c r="BYA50" s="1144"/>
      <c r="BYB50" s="1144"/>
      <c r="BYC50" s="1144"/>
      <c r="BYD50" s="1144"/>
      <c r="BYE50" s="1144"/>
      <c r="BYF50" s="1144"/>
      <c r="BYG50" s="1144"/>
      <c r="BYH50" s="1144"/>
      <c r="BYI50" s="1144"/>
      <c r="BYJ50" s="1144"/>
      <c r="BYK50" s="1144"/>
      <c r="BYL50" s="1144"/>
      <c r="BYM50" s="1144"/>
      <c r="BYN50" s="1144"/>
      <c r="BYO50" s="1144"/>
      <c r="BYP50" s="1144"/>
      <c r="BYQ50" s="1144"/>
      <c r="BYR50" s="1144"/>
      <c r="BYS50" s="1144"/>
      <c r="BYT50" s="1144"/>
      <c r="BYU50" s="1144"/>
      <c r="BYV50" s="1144"/>
      <c r="BYW50" s="1144"/>
      <c r="BYX50" s="1144"/>
      <c r="BYY50" s="1144"/>
      <c r="BYZ50" s="1144"/>
      <c r="BZA50" s="1144"/>
      <c r="BZB50" s="1144"/>
      <c r="BZC50" s="1144"/>
      <c r="BZD50" s="1144"/>
      <c r="BZE50" s="1144"/>
      <c r="BZF50" s="1144"/>
      <c r="BZG50" s="1144"/>
      <c r="BZH50" s="1144"/>
      <c r="BZI50" s="1144"/>
      <c r="BZJ50" s="1144"/>
      <c r="BZK50" s="1144"/>
      <c r="BZL50" s="1144"/>
      <c r="BZM50" s="1144"/>
      <c r="BZN50" s="1144"/>
      <c r="BZO50" s="1144"/>
      <c r="BZP50" s="1144"/>
      <c r="BZQ50" s="1144"/>
      <c r="BZR50" s="1144"/>
      <c r="BZS50" s="1144"/>
      <c r="BZT50" s="1144"/>
      <c r="BZU50" s="1144"/>
      <c r="BZV50" s="1144"/>
      <c r="BZW50" s="1144"/>
      <c r="BZX50" s="1144"/>
      <c r="BZY50" s="1144"/>
      <c r="BZZ50" s="1144"/>
      <c r="CAA50" s="1144"/>
      <c r="CAB50" s="1144"/>
      <c r="CAC50" s="1144"/>
      <c r="CAD50" s="1144"/>
      <c r="CAE50" s="1144"/>
      <c r="CAF50" s="1144"/>
      <c r="CAG50" s="1144"/>
      <c r="CAH50" s="1144"/>
      <c r="CAI50" s="1144"/>
      <c r="CAJ50" s="1144"/>
      <c r="CAK50" s="1144"/>
      <c r="CAL50" s="1144"/>
      <c r="CAM50" s="1144"/>
      <c r="CAN50" s="1144"/>
      <c r="CAO50" s="1144"/>
      <c r="CAP50" s="1144"/>
      <c r="CAQ50" s="1144"/>
      <c r="CAR50" s="1144"/>
      <c r="CAS50" s="1144"/>
      <c r="CAT50" s="1144"/>
      <c r="CAU50" s="1144"/>
      <c r="CAV50" s="1144"/>
      <c r="CAW50" s="1144"/>
      <c r="CAX50" s="1144"/>
      <c r="CAY50" s="1144"/>
      <c r="CAZ50" s="1144"/>
      <c r="CBA50" s="1144"/>
      <c r="CBB50" s="1144"/>
      <c r="CBC50" s="1144"/>
      <c r="CBD50" s="1144"/>
      <c r="CBE50" s="1144"/>
      <c r="CBF50" s="1144"/>
      <c r="CBG50" s="1144"/>
      <c r="CBH50" s="1144"/>
      <c r="CBI50" s="1144"/>
      <c r="CBJ50" s="1144"/>
      <c r="CBK50" s="1144"/>
      <c r="CBL50" s="1144"/>
      <c r="CBM50" s="1144"/>
      <c r="CBN50" s="1144"/>
      <c r="CBO50" s="1144"/>
      <c r="CBP50" s="1144"/>
      <c r="CBQ50" s="1144"/>
      <c r="CBR50" s="1144"/>
      <c r="CBS50" s="1144"/>
      <c r="CBT50" s="1144"/>
      <c r="CBU50" s="1144"/>
      <c r="CBV50" s="1144"/>
      <c r="CBW50" s="1144"/>
      <c r="CBX50" s="1144"/>
      <c r="CBY50" s="1144"/>
      <c r="CBZ50" s="1144"/>
      <c r="CCA50" s="1144"/>
      <c r="CCB50" s="1144"/>
      <c r="CCC50" s="1144"/>
      <c r="CCD50" s="1144"/>
      <c r="CCE50" s="1144"/>
      <c r="CCF50" s="1144"/>
      <c r="CCG50" s="1144"/>
      <c r="CCH50" s="1144"/>
      <c r="CCI50" s="1144"/>
      <c r="CCJ50" s="1144"/>
      <c r="CCK50" s="1144"/>
      <c r="CCL50" s="1144"/>
      <c r="CCM50" s="1144"/>
      <c r="CCN50" s="1144"/>
      <c r="CCO50" s="1144"/>
      <c r="CCP50" s="1144"/>
      <c r="CCQ50" s="1144"/>
      <c r="CCR50" s="1144"/>
      <c r="CCS50" s="1144"/>
      <c r="CCT50" s="1144"/>
      <c r="CCU50" s="1144"/>
      <c r="CCV50" s="1144"/>
      <c r="CCW50" s="1144"/>
      <c r="CCX50" s="1144"/>
      <c r="CCY50" s="1144"/>
      <c r="CCZ50" s="1144"/>
      <c r="CDA50" s="1144"/>
      <c r="CDB50" s="1144"/>
      <c r="CDC50" s="1144"/>
      <c r="CDD50" s="1144"/>
      <c r="CDE50" s="1144"/>
      <c r="CDF50" s="1144"/>
      <c r="CDG50" s="1144"/>
      <c r="CDH50" s="1144"/>
      <c r="CDI50" s="1144"/>
      <c r="CDJ50" s="1144"/>
      <c r="CDK50" s="1144"/>
      <c r="CDL50" s="1144"/>
      <c r="CDM50" s="1144"/>
      <c r="CDN50" s="1144"/>
      <c r="CDO50" s="1144"/>
      <c r="CDP50" s="1144"/>
      <c r="CDQ50" s="1144"/>
      <c r="CDR50" s="1144"/>
      <c r="CDS50" s="1144"/>
      <c r="CDT50" s="1144"/>
      <c r="CDU50" s="1144"/>
      <c r="CDV50" s="1144"/>
      <c r="CDW50" s="1144"/>
      <c r="CDX50" s="1144"/>
      <c r="CDY50" s="1144"/>
      <c r="CDZ50" s="1144"/>
      <c r="CEA50" s="1144"/>
      <c r="CEB50" s="1144"/>
      <c r="CEC50" s="1144"/>
      <c r="CED50" s="1144"/>
      <c r="CEE50" s="1144"/>
      <c r="CEF50" s="1144"/>
      <c r="CEG50" s="1144"/>
      <c r="CEH50" s="1144"/>
      <c r="CEI50" s="1144"/>
      <c r="CEJ50" s="1144"/>
      <c r="CEK50" s="1144"/>
      <c r="CEL50" s="1144"/>
      <c r="CEM50" s="1144"/>
      <c r="CEN50" s="1144"/>
      <c r="CEO50" s="1144"/>
      <c r="CEP50" s="1144"/>
      <c r="CEQ50" s="1144"/>
      <c r="CER50" s="1144"/>
      <c r="CES50" s="1144"/>
      <c r="CET50" s="1144"/>
      <c r="CEU50" s="1144"/>
      <c r="CEV50" s="1144"/>
      <c r="CEW50" s="1144"/>
      <c r="CEX50" s="1144"/>
      <c r="CEY50" s="1144"/>
      <c r="CEZ50" s="1144"/>
      <c r="CFA50" s="1144"/>
      <c r="CFB50" s="1144"/>
      <c r="CFC50" s="1144"/>
      <c r="CFD50" s="1144"/>
      <c r="CFE50" s="1144"/>
      <c r="CFF50" s="1144"/>
      <c r="CFG50" s="1144"/>
      <c r="CFH50" s="1144"/>
      <c r="CFI50" s="1144"/>
      <c r="CFJ50" s="1144"/>
      <c r="CFK50" s="1144"/>
      <c r="CFL50" s="1144"/>
      <c r="CFM50" s="1144"/>
      <c r="CFN50" s="1144"/>
      <c r="CFO50" s="1144"/>
      <c r="CFP50" s="1144"/>
      <c r="CFQ50" s="1144"/>
      <c r="CFR50" s="1144"/>
      <c r="CFS50" s="1144"/>
      <c r="CFT50" s="1144"/>
      <c r="CFU50" s="1144"/>
      <c r="CFV50" s="1144"/>
      <c r="CFW50" s="1144"/>
      <c r="CFX50" s="1144"/>
      <c r="CFY50" s="1144"/>
      <c r="CFZ50" s="1144"/>
      <c r="CGA50" s="1144"/>
      <c r="CGB50" s="1144"/>
      <c r="CGC50" s="1144"/>
      <c r="CGD50" s="1144"/>
      <c r="CGE50" s="1144"/>
      <c r="CGF50" s="1144"/>
      <c r="CGG50" s="1144"/>
      <c r="CGH50" s="1144"/>
      <c r="CGI50" s="1144"/>
      <c r="CGJ50" s="1144"/>
      <c r="CGK50" s="1144"/>
      <c r="CGL50" s="1144"/>
      <c r="CGM50" s="1144"/>
      <c r="CGN50" s="1144"/>
      <c r="CGO50" s="1144"/>
      <c r="CGP50" s="1144"/>
      <c r="CGQ50" s="1144"/>
      <c r="CGR50" s="1144"/>
      <c r="CGS50" s="1144"/>
      <c r="CGT50" s="1144"/>
      <c r="CGU50" s="1144"/>
      <c r="CGV50" s="1144"/>
      <c r="CGW50" s="1144"/>
      <c r="CGX50" s="1144"/>
      <c r="CGY50" s="1144"/>
      <c r="CGZ50" s="1144"/>
      <c r="CHA50" s="1144"/>
      <c r="CHB50" s="1144"/>
      <c r="CHC50" s="1144"/>
      <c r="CHD50" s="1144"/>
      <c r="CHE50" s="1144"/>
      <c r="CHF50" s="1144"/>
      <c r="CHG50" s="1144"/>
      <c r="CHH50" s="1144"/>
      <c r="CHI50" s="1144"/>
      <c r="CHJ50" s="1144"/>
      <c r="CHK50" s="1144"/>
      <c r="CHL50" s="1144"/>
      <c r="CHM50" s="1144"/>
      <c r="CHN50" s="1144"/>
      <c r="CHO50" s="1144"/>
      <c r="CHP50" s="1144"/>
      <c r="CHQ50" s="1144"/>
      <c r="CHR50" s="1144"/>
      <c r="CHS50" s="1144"/>
      <c r="CHT50" s="1144"/>
      <c r="CHU50" s="1144"/>
      <c r="CHV50" s="1144"/>
      <c r="CHW50" s="1144"/>
      <c r="CHX50" s="1144"/>
      <c r="CHY50" s="1144"/>
      <c r="CHZ50" s="1144"/>
      <c r="CIA50" s="1144"/>
      <c r="CIB50" s="1144"/>
      <c r="CIC50" s="1144"/>
      <c r="CID50" s="1144"/>
      <c r="CIE50" s="1144"/>
      <c r="CIF50" s="1144"/>
      <c r="CIG50" s="1144"/>
      <c r="CIH50" s="1144"/>
      <c r="CII50" s="1144"/>
      <c r="CIJ50" s="1144"/>
      <c r="CIK50" s="1144"/>
      <c r="CIL50" s="1144"/>
      <c r="CIM50" s="1144"/>
      <c r="CIN50" s="1144"/>
      <c r="CIO50" s="1144"/>
      <c r="CIP50" s="1144"/>
      <c r="CIQ50" s="1144"/>
      <c r="CIR50" s="1144"/>
      <c r="CIS50" s="1144"/>
      <c r="CIT50" s="1144"/>
      <c r="CIU50" s="1144"/>
      <c r="CIV50" s="1144"/>
      <c r="CIW50" s="1144"/>
      <c r="CIX50" s="1144"/>
      <c r="CIY50" s="1144"/>
      <c r="CIZ50" s="1144"/>
      <c r="CJA50" s="1144"/>
      <c r="CJB50" s="1144"/>
      <c r="CJC50" s="1144"/>
      <c r="CJD50" s="1144"/>
      <c r="CJE50" s="1144"/>
      <c r="CJF50" s="1144"/>
      <c r="CJG50" s="1144"/>
      <c r="CJH50" s="1144"/>
      <c r="CJI50" s="1144"/>
      <c r="CJJ50" s="1144"/>
      <c r="CJK50" s="1144"/>
      <c r="CJL50" s="1144"/>
      <c r="CJM50" s="1144"/>
      <c r="CJN50" s="1144"/>
      <c r="CJO50" s="1144"/>
      <c r="CJP50" s="1144"/>
      <c r="CJQ50" s="1144"/>
      <c r="CJR50" s="1144"/>
      <c r="CJS50" s="1144"/>
      <c r="CJT50" s="1144"/>
      <c r="CJU50" s="1144"/>
      <c r="CJV50" s="1144"/>
      <c r="CJW50" s="1144"/>
      <c r="CJX50" s="1144"/>
      <c r="CJY50" s="1144"/>
      <c r="CJZ50" s="1144"/>
      <c r="CKA50" s="1144"/>
      <c r="CKB50" s="1144"/>
      <c r="CKC50" s="1144"/>
      <c r="CKD50" s="1144"/>
      <c r="CKE50" s="1144"/>
      <c r="CKF50" s="1144"/>
      <c r="CKG50" s="1144"/>
      <c r="CKH50" s="1144"/>
      <c r="CKI50" s="1144"/>
      <c r="CKJ50" s="1144"/>
      <c r="CKK50" s="1144"/>
      <c r="CKL50" s="1144"/>
      <c r="CKM50" s="1144"/>
      <c r="CKN50" s="1144"/>
      <c r="CKO50" s="1144"/>
      <c r="CKP50" s="1144"/>
      <c r="CKQ50" s="1144"/>
      <c r="CKR50" s="1144"/>
      <c r="CKS50" s="1144"/>
      <c r="CKT50" s="1144"/>
      <c r="CKU50" s="1144"/>
      <c r="CKV50" s="1144"/>
      <c r="CKW50" s="1144"/>
      <c r="CKX50" s="1144"/>
      <c r="CKY50" s="1144"/>
      <c r="CKZ50" s="1144"/>
      <c r="CLA50" s="1144"/>
      <c r="CLB50" s="1144"/>
      <c r="CLC50" s="1144"/>
      <c r="CLD50" s="1144"/>
      <c r="CLE50" s="1144"/>
      <c r="CLF50" s="1144"/>
      <c r="CLG50" s="1144"/>
      <c r="CLH50" s="1144"/>
      <c r="CLI50" s="1144"/>
      <c r="CLJ50" s="1144"/>
      <c r="CLK50" s="1144"/>
      <c r="CLL50" s="1144"/>
      <c r="CLM50" s="1144"/>
      <c r="CLN50" s="1144"/>
      <c r="CLO50" s="1144"/>
      <c r="CLP50" s="1144"/>
      <c r="CLQ50" s="1144"/>
      <c r="CLR50" s="1144"/>
      <c r="CLS50" s="1144"/>
      <c r="CLT50" s="1144"/>
      <c r="CLU50" s="1144"/>
      <c r="CLV50" s="1144"/>
      <c r="CLW50" s="1144"/>
    </row>
    <row r="51" spans="1:2363" s="1144" customFormat="1" ht="15" customHeight="1" x14ac:dyDescent="0.2">
      <c r="A51" s="2072"/>
      <c r="B51" s="2491"/>
      <c r="C51" s="2211"/>
      <c r="D51" s="3369" t="s">
        <v>678</v>
      </c>
      <c r="E51" s="3374">
        <f>E34+E50</f>
        <v>120</v>
      </c>
      <c r="F51" s="1920">
        <f>F34+F50</f>
        <v>7259.27</v>
      </c>
      <c r="G51" s="2074">
        <f>+F51/E51</f>
        <v>60.493916666666671</v>
      </c>
      <c r="H51" s="2073">
        <f>+H34+H50</f>
        <v>0</v>
      </c>
      <c r="I51" s="1920">
        <f>I34+I50</f>
        <v>0</v>
      </c>
      <c r="J51" s="1920" t="e">
        <f>+I51/H51</f>
        <v>#DIV/0!</v>
      </c>
      <c r="K51" s="2073">
        <f>K34+K50</f>
        <v>0</v>
      </c>
      <c r="L51" s="1920">
        <f>L34+L50</f>
        <v>0</v>
      </c>
      <c r="M51" s="1920"/>
      <c r="N51" s="1920">
        <f t="shared" ref="N51:V51" si="98">N34+N50</f>
        <v>7259.27</v>
      </c>
      <c r="O51" s="2421">
        <f>O34+O50</f>
        <v>7259.27</v>
      </c>
      <c r="P51" s="1920">
        <f t="shared" si="98"/>
        <v>0</v>
      </c>
      <c r="Q51" s="1920">
        <f t="shared" si="98"/>
        <v>2160000</v>
      </c>
      <c r="R51" s="1920">
        <f t="shared" si="98"/>
        <v>62717913.170000002</v>
      </c>
      <c r="S51" s="1920">
        <f t="shared" si="98"/>
        <v>318750</v>
      </c>
      <c r="T51" s="1920">
        <f t="shared" si="98"/>
        <v>1174283.96</v>
      </c>
      <c r="U51" s="2892">
        <f t="shared" si="98"/>
        <v>7673606.8700000001</v>
      </c>
      <c r="V51" s="1920">
        <f t="shared" si="98"/>
        <v>93220554</v>
      </c>
      <c r="W51" s="1920"/>
      <c r="X51" s="1920"/>
      <c r="Y51" s="1920"/>
      <c r="Z51" s="2819">
        <f>Z34+Z50</f>
        <v>12793369.800000001</v>
      </c>
      <c r="AA51" s="1920">
        <f>AA34+AA50</f>
        <v>871063.73</v>
      </c>
      <c r="AB51" s="1920">
        <f>AB34+AB50</f>
        <v>871063.73</v>
      </c>
      <c r="AC51" s="1920">
        <f>AC34+AC50</f>
        <v>0</v>
      </c>
      <c r="AD51" s="1920">
        <f>AD34+AD50</f>
        <v>418452.93</v>
      </c>
      <c r="AE51" s="1920"/>
      <c r="AF51" s="1920">
        <f>AF34+AF50</f>
        <v>0</v>
      </c>
      <c r="AG51" s="1920"/>
      <c r="AH51" s="1920">
        <f t="shared" ref="AH51:AT51" si="99">AH34+AH50</f>
        <v>418452.93</v>
      </c>
      <c r="AI51" s="1920">
        <f t="shared" si="99"/>
        <v>0</v>
      </c>
      <c r="AJ51" s="1920">
        <f t="shared" si="99"/>
        <v>0</v>
      </c>
      <c r="AK51" s="2421">
        <f t="shared" si="99"/>
        <v>0</v>
      </c>
      <c r="AL51" s="1920">
        <f t="shared" si="99"/>
        <v>0</v>
      </c>
      <c r="AM51" s="1920">
        <f t="shared" si="99"/>
        <v>0</v>
      </c>
      <c r="AN51" s="1920">
        <f t="shared" si="99"/>
        <v>0</v>
      </c>
      <c r="AO51" s="1920">
        <f t="shared" si="99"/>
        <v>36798741.68</v>
      </c>
      <c r="AP51" s="1920">
        <f t="shared" si="99"/>
        <v>3627266</v>
      </c>
      <c r="AQ51" s="1920">
        <f t="shared" si="99"/>
        <v>1832843.15</v>
      </c>
      <c r="AR51" s="1920">
        <f t="shared" si="99"/>
        <v>0</v>
      </c>
      <c r="AS51" s="1905">
        <f t="shared" si="99"/>
        <v>44658850.829999998</v>
      </c>
      <c r="AT51" s="1920">
        <f t="shared" si="99"/>
        <v>0</v>
      </c>
      <c r="AU51" s="1920">
        <f>AU50+AU34</f>
        <v>38201815.450000003</v>
      </c>
      <c r="AV51" s="1920">
        <f>AV34</f>
        <v>1205150.3700000001</v>
      </c>
      <c r="AW51" s="2421">
        <f>AU51+AV51</f>
        <v>39406965.82</v>
      </c>
      <c r="AX51" s="1920">
        <f t="shared" ref="AX51:BC51" si="100">AX34+AX50</f>
        <v>9597369.8000000007</v>
      </c>
      <c r="AY51" s="1920">
        <f t="shared" si="100"/>
        <v>9597369.8000000007</v>
      </c>
      <c r="AZ51" s="1920">
        <f t="shared" si="100"/>
        <v>0</v>
      </c>
      <c r="BA51" s="1920">
        <f t="shared" si="100"/>
        <v>50465542.75</v>
      </c>
      <c r="BB51" s="1920">
        <f t="shared" si="100"/>
        <v>6825126.8799999999</v>
      </c>
      <c r="BC51" s="1920">
        <f t="shared" si="100"/>
        <v>1832843.15</v>
      </c>
      <c r="BD51" s="1920"/>
      <c r="BE51" s="1920">
        <f>BE34+BE50</f>
        <v>59123512.780000001</v>
      </c>
      <c r="BF51" s="1920">
        <f>BF50+BF34</f>
        <v>0</v>
      </c>
      <c r="BG51" s="1920">
        <f>BG50+BG34</f>
        <v>46434229.149999999</v>
      </c>
      <c r="BH51" s="1920">
        <f>BH34+BH50</f>
        <v>10856440.48</v>
      </c>
      <c r="BI51" s="2421">
        <f>BI50+BI34</f>
        <v>57290669.630000003</v>
      </c>
      <c r="BJ51" s="1920">
        <f>BJ34+BJ50</f>
        <v>424182.1</v>
      </c>
      <c r="BK51" s="1920">
        <f>BK34+BK50</f>
        <v>0</v>
      </c>
      <c r="BL51" s="1920">
        <f>BJ51-BK51</f>
        <v>424182.1</v>
      </c>
      <c r="BM51" s="1920">
        <f>BM34+BM50</f>
        <v>1751418.05</v>
      </c>
      <c r="BN51" s="1920">
        <f>BN34+BN50</f>
        <v>79431.95</v>
      </c>
      <c r="BO51" s="1920">
        <f>BO34+BO50</f>
        <v>0</v>
      </c>
      <c r="BP51" s="1920">
        <f>BP34+BP50</f>
        <v>18200</v>
      </c>
      <c r="BQ51" s="1920">
        <f>+BQ34+BQ50</f>
        <v>1849050</v>
      </c>
      <c r="BR51" s="1920">
        <f>BR34+BR50</f>
        <v>1327235.95</v>
      </c>
      <c r="BS51" s="1920">
        <f>BS34+BS50</f>
        <v>97631.95</v>
      </c>
      <c r="BT51" s="2421">
        <f>+BT34+BT50</f>
        <v>1424867.9</v>
      </c>
      <c r="BU51" s="3155"/>
      <c r="BV51" s="3066"/>
      <c r="BW51" s="3066"/>
      <c r="BX51" s="3066"/>
      <c r="BY51" s="3155"/>
      <c r="BZ51" s="3155"/>
      <c r="CA51" s="3155"/>
      <c r="CB51" s="3155"/>
      <c r="CC51" s="3163"/>
      <c r="CD51" s="3163"/>
      <c r="CE51" s="3163"/>
      <c r="CF51" s="3163"/>
      <c r="CG51" s="3163"/>
      <c r="CH51" s="3163"/>
      <c r="CI51" s="3164"/>
      <c r="CJ51" s="3164"/>
      <c r="CK51" s="3164"/>
      <c r="CL51" s="3164"/>
      <c r="CM51" s="3164"/>
      <c r="CN51" s="3164"/>
      <c r="CO51" s="3164"/>
      <c r="CP51" s="3164"/>
      <c r="CQ51" s="3164"/>
      <c r="CR51" s="3164"/>
      <c r="CS51" s="3164"/>
      <c r="CT51" s="3164"/>
      <c r="CU51" s="3164"/>
      <c r="CV51" s="3164"/>
      <c r="TU51" s="3937"/>
      <c r="TV51" s="3937"/>
      <c r="TW51" s="3937"/>
      <c r="TX51" s="3937"/>
      <c r="TY51" s="3937"/>
      <c r="TZ51" s="3937"/>
      <c r="UA51" s="3937"/>
      <c r="UB51" s="3937"/>
      <c r="UC51" s="3937"/>
      <c r="UD51" s="3937"/>
      <c r="UE51" s="3937"/>
      <c r="UF51" s="3937"/>
      <c r="UG51" s="3937"/>
      <c r="UH51" s="3937"/>
      <c r="UI51" s="3937"/>
      <c r="UJ51" s="3937"/>
      <c r="UK51" s="3937"/>
      <c r="UL51" s="3937"/>
      <c r="UM51" s="3937"/>
      <c r="UN51" s="3937"/>
      <c r="UO51" s="3937"/>
    </row>
    <row r="52" spans="1:2363" s="1144" customFormat="1" ht="15" customHeight="1" x14ac:dyDescent="0.2">
      <c r="A52" s="2072"/>
      <c r="B52" s="2640"/>
      <c r="C52" s="1997"/>
      <c r="D52" s="3375"/>
      <c r="E52" s="3374"/>
      <c r="F52" s="1920"/>
      <c r="G52" s="2074"/>
      <c r="H52" s="2073"/>
      <c r="I52" s="1920"/>
      <c r="J52" s="1920"/>
      <c r="K52" s="2073"/>
      <c r="L52" s="1920"/>
      <c r="M52" s="1920"/>
      <c r="N52" s="1920"/>
      <c r="O52" s="2421"/>
      <c r="P52" s="1920"/>
      <c r="Q52" s="1920"/>
      <c r="R52" s="1920"/>
      <c r="S52" s="1920"/>
      <c r="T52" s="1920"/>
      <c r="U52" s="2892"/>
      <c r="V52" s="1920"/>
      <c r="W52" s="1920"/>
      <c r="X52" s="1920"/>
      <c r="Y52" s="1920"/>
      <c r="Z52" s="2819"/>
      <c r="AA52" s="1920"/>
      <c r="AB52" s="1920"/>
      <c r="AC52" s="1920"/>
      <c r="AD52" s="1920"/>
      <c r="AE52" s="1920"/>
      <c r="AF52" s="1920"/>
      <c r="AG52" s="1920"/>
      <c r="AH52" s="1920"/>
      <c r="AI52" s="1920"/>
      <c r="AJ52" s="1920"/>
      <c r="AK52" s="2421"/>
      <c r="AL52" s="1920"/>
      <c r="AM52" s="1920"/>
      <c r="AN52" s="1920"/>
      <c r="AO52" s="1920"/>
      <c r="AP52" s="1920"/>
      <c r="AQ52" s="1920"/>
      <c r="AR52" s="1920"/>
      <c r="AS52" s="1905"/>
      <c r="AT52" s="1920"/>
      <c r="AU52" s="1920"/>
      <c r="AV52" s="1920"/>
      <c r="AW52" s="2421"/>
      <c r="AX52" s="1920"/>
      <c r="AY52" s="1920"/>
      <c r="AZ52" s="1920"/>
      <c r="BA52" s="1920"/>
      <c r="BB52" s="1920"/>
      <c r="BC52" s="1920"/>
      <c r="BD52" s="1920"/>
      <c r="BE52" s="1905"/>
      <c r="BF52" s="1920"/>
      <c r="BG52" s="1920"/>
      <c r="BH52" s="1920"/>
      <c r="BI52" s="2421"/>
      <c r="BJ52" s="1920"/>
      <c r="BK52" s="1920"/>
      <c r="BL52" s="1920"/>
      <c r="BM52" s="1920"/>
      <c r="BN52" s="1920"/>
      <c r="BO52" s="1920"/>
      <c r="BP52" s="1920"/>
      <c r="BQ52" s="1920"/>
      <c r="BR52" s="1920"/>
      <c r="BS52" s="1920"/>
      <c r="BT52" s="2421"/>
      <c r="BU52" s="3155"/>
      <c r="BV52" s="3066"/>
      <c r="BW52" s="3066"/>
      <c r="BX52" s="3066"/>
      <c r="BY52" s="3155"/>
      <c r="BZ52" s="3155"/>
      <c r="CA52" s="3155"/>
      <c r="CB52" s="3155"/>
      <c r="CC52" s="3163"/>
      <c r="CD52" s="3163"/>
      <c r="CE52" s="3163"/>
      <c r="CF52" s="3163"/>
      <c r="CG52" s="3163"/>
      <c r="CH52" s="3163"/>
      <c r="CI52" s="3164"/>
      <c r="CJ52" s="3164"/>
      <c r="CK52" s="3164"/>
      <c r="CL52" s="3164"/>
      <c r="CM52" s="3164"/>
      <c r="CN52" s="3164"/>
      <c r="CO52" s="3164"/>
      <c r="CP52" s="3164"/>
      <c r="CQ52" s="3164"/>
      <c r="CR52" s="3164"/>
      <c r="CS52" s="3164"/>
      <c r="CT52" s="3164"/>
      <c r="CU52" s="3164"/>
      <c r="CV52" s="3164"/>
      <c r="TU52" s="3937"/>
      <c r="TV52" s="3937"/>
      <c r="TW52" s="3937"/>
      <c r="TX52" s="3937"/>
      <c r="TY52" s="3937"/>
      <c r="TZ52" s="3937"/>
      <c r="UA52" s="3937"/>
      <c r="UB52" s="3937"/>
      <c r="UC52" s="3937"/>
      <c r="UD52" s="3937"/>
      <c r="UE52" s="3937"/>
      <c r="UF52" s="3937"/>
      <c r="UG52" s="3937"/>
      <c r="UH52" s="3937"/>
      <c r="UI52" s="3937"/>
      <c r="UJ52" s="3937"/>
      <c r="UK52" s="3937"/>
      <c r="UL52" s="3937"/>
      <c r="UM52" s="3937"/>
      <c r="UN52" s="3937"/>
      <c r="UO52" s="3937"/>
    </row>
    <row r="53" spans="1:2363" ht="15.75" customHeight="1" thickBot="1" x14ac:dyDescent="0.25">
      <c r="A53" s="2069"/>
      <c r="B53" s="1796"/>
      <c r="C53" s="1794"/>
      <c r="D53" s="3376" t="s">
        <v>605</v>
      </c>
      <c r="E53" s="3373">
        <f>+E31+E34+E50</f>
        <v>499</v>
      </c>
      <c r="F53" s="1905">
        <f>+F31+F34+F50</f>
        <v>35250.740000000005</v>
      </c>
      <c r="G53" s="1905">
        <f>+F53/E53</f>
        <v>70.642765531062139</v>
      </c>
      <c r="H53" s="2134">
        <f>+H31+H34+H50</f>
        <v>285</v>
      </c>
      <c r="I53" s="1905">
        <f>+I31+I34+I50</f>
        <v>3798.2500000000005</v>
      </c>
      <c r="J53" s="1905">
        <f>+I53/H53</f>
        <v>13.327192982456141</v>
      </c>
      <c r="K53" s="2134">
        <f>+K31+K34+K50</f>
        <v>4</v>
      </c>
      <c r="L53" s="1905">
        <f>+L31+L34+L50</f>
        <v>415</v>
      </c>
      <c r="M53" s="1905">
        <f>+L53/K53</f>
        <v>103.75</v>
      </c>
      <c r="N53" s="1905">
        <f>+N31+N34+N50</f>
        <v>39463.990000000005</v>
      </c>
      <c r="O53" s="2156">
        <f>+O31+O34+O50</f>
        <v>39048.990000000005</v>
      </c>
      <c r="P53" s="1905">
        <f>P31+P34+P50</f>
        <v>3339384</v>
      </c>
      <c r="Q53" s="1905">
        <f t="shared" ref="Q53:V53" si="101">+Q31+Q34+Q50</f>
        <v>4911526.58</v>
      </c>
      <c r="R53" s="1905">
        <f t="shared" si="101"/>
        <v>245443729.77000001</v>
      </c>
      <c r="S53" s="1905">
        <f t="shared" si="101"/>
        <v>893750</v>
      </c>
      <c r="T53" s="1905">
        <f t="shared" si="101"/>
        <v>2453745.2999999998</v>
      </c>
      <c r="U53" s="2809">
        <f t="shared" si="101"/>
        <v>39803272.379999995</v>
      </c>
      <c r="V53" s="1905">
        <f t="shared" si="101"/>
        <v>316021408.02999997</v>
      </c>
      <c r="W53" s="1905"/>
      <c r="X53" s="1905"/>
      <c r="Y53" s="1905"/>
      <c r="Z53" s="2823">
        <f>+Z31+Z34+Z50</f>
        <v>56494615.040000007</v>
      </c>
      <c r="AA53" s="3464">
        <f>+AA31+AA34+AA50</f>
        <v>44665069.600000001</v>
      </c>
      <c r="AB53" s="3195">
        <f>+AB31+AB34+AB50</f>
        <v>44665069.600000001</v>
      </c>
      <c r="AC53" s="1905">
        <f>AC51+AC31</f>
        <v>0</v>
      </c>
      <c r="AD53" s="1905">
        <f>+AD31+AD34+AD50</f>
        <v>198060568.42000002</v>
      </c>
      <c r="AE53" s="1905">
        <f>+AE31+AE34+AE50</f>
        <v>33840243.450000003</v>
      </c>
      <c r="AF53" s="1905">
        <f>+AF31+AF34+AF50</f>
        <v>0</v>
      </c>
      <c r="AG53" s="1905"/>
      <c r="AH53" s="1905">
        <f>AH50+AH34+AH31</f>
        <v>223219306.96000001</v>
      </c>
      <c r="AI53" s="1905">
        <f>+AI31+AI34+AI50</f>
        <v>177392349.47999999</v>
      </c>
      <c r="AJ53" s="1905">
        <f>AJ51+AJ31+AJ34</f>
        <v>43478793.940000005</v>
      </c>
      <c r="AK53" s="2156">
        <f>+AK31+AK34+AK51</f>
        <v>220871143.41999999</v>
      </c>
      <c r="AL53" s="1905">
        <f>+AL31+AL34+AL50</f>
        <v>0</v>
      </c>
      <c r="AM53" s="2175">
        <f>+AM31+AM34+AM50</f>
        <v>0</v>
      </c>
      <c r="AN53" s="2175">
        <f>AN51+AN31</f>
        <v>0</v>
      </c>
      <c r="AO53" s="1905">
        <f>+AO31+AO34+AO50</f>
        <v>36798741.68</v>
      </c>
      <c r="AP53" s="1905">
        <f>+AP30+AP34+AP50</f>
        <v>3627266</v>
      </c>
      <c r="AQ53" s="1905">
        <f t="shared" ref="AQ53:AY53" si="102">+AQ31+AQ34+AQ50</f>
        <v>1832843.15</v>
      </c>
      <c r="AR53" s="1905">
        <f t="shared" si="102"/>
        <v>6379177.9699999997</v>
      </c>
      <c r="AS53" s="1905">
        <f t="shared" si="102"/>
        <v>51038028.799999997</v>
      </c>
      <c r="AT53" s="1905">
        <f t="shared" si="102"/>
        <v>5218800</v>
      </c>
      <c r="AU53" s="1905">
        <f t="shared" si="102"/>
        <v>39612602.630000003</v>
      </c>
      <c r="AV53" s="1905">
        <f t="shared" si="102"/>
        <v>9226766</v>
      </c>
      <c r="AW53" s="2156">
        <f>+AW31+AW34+AW50</f>
        <v>48839368.630000003</v>
      </c>
      <c r="AX53" s="1905">
        <f t="shared" si="102"/>
        <v>53298615.040000007</v>
      </c>
      <c r="AY53" s="1905">
        <f t="shared" si="102"/>
        <v>53298615.040000007</v>
      </c>
      <c r="AZ53" s="2175">
        <f>AZ51+AZ31</f>
        <v>0</v>
      </c>
      <c r="BA53" s="1905">
        <f>+BA31+BA34+BA50</f>
        <v>247858849</v>
      </c>
      <c r="BB53" s="1905">
        <f>+BB31+BB34+BB50</f>
        <v>31728398.099999998</v>
      </c>
      <c r="BC53" s="1905">
        <f>+BC31+BC34+BC50</f>
        <v>1832843.15</v>
      </c>
      <c r="BD53" s="1905"/>
      <c r="BE53" s="1905">
        <f>+BE31+BE34+BE50</f>
        <v>326709152.99000001</v>
      </c>
      <c r="BF53" s="1905">
        <f>+BF31+BF34+BF50</f>
        <v>0</v>
      </c>
      <c r="BG53" s="1905">
        <f>+BG31+BG34+BG50</f>
        <v>227888442.64000002</v>
      </c>
      <c r="BH53" s="1905">
        <f>BH31+BH34+BH50</f>
        <v>61464093.390000008</v>
      </c>
      <c r="BI53" s="2156">
        <f>+BI31+BI34+BI50</f>
        <v>289352536.03000003</v>
      </c>
      <c r="BJ53" s="1905">
        <f>+BJ31+BJ34+BJ50</f>
        <v>424182.1</v>
      </c>
      <c r="BK53" s="1905">
        <f>+BK31+BK34+BK50</f>
        <v>0</v>
      </c>
      <c r="BL53" s="1905">
        <f>BL51+BL31+BL34</f>
        <v>424182.1</v>
      </c>
      <c r="BM53" s="1905">
        <f>+BM31+BM34+BM50</f>
        <v>1751418.05</v>
      </c>
      <c r="BN53" s="1905">
        <f>BN51+BN31</f>
        <v>79431.95</v>
      </c>
      <c r="BO53" s="1905">
        <f>BO51+BO31</f>
        <v>0</v>
      </c>
      <c r="BP53" s="1905">
        <f>+BP31+BP34+BP50</f>
        <v>483800</v>
      </c>
      <c r="BQ53" s="1905">
        <f>+BQ31+BQ34+BQ50</f>
        <v>2314650</v>
      </c>
      <c r="BR53" s="1905">
        <f>BR31+BR34+BR50</f>
        <v>1327235.95</v>
      </c>
      <c r="BS53" s="1905">
        <f>+BS31+BS34+BS50</f>
        <v>563231.94999999995</v>
      </c>
      <c r="BT53" s="2156">
        <f>+BT31+BT34+BT50</f>
        <v>1890467.9</v>
      </c>
      <c r="BU53" s="3546"/>
      <c r="BV53" s="3066"/>
      <c r="BW53" s="3066"/>
      <c r="BX53" s="3066"/>
      <c r="BY53" s="3155"/>
      <c r="BZ53" s="3155"/>
      <c r="CA53" s="3155"/>
      <c r="CB53" s="3155"/>
      <c r="CC53" s="3163"/>
      <c r="CD53" s="3163"/>
      <c r="CE53" s="3163"/>
      <c r="CF53" s="3163"/>
      <c r="CG53" s="3163"/>
      <c r="CH53" s="3163"/>
      <c r="CI53" s="3164"/>
      <c r="CJ53" s="3164"/>
      <c r="CK53" s="3164"/>
      <c r="CL53" s="3164"/>
      <c r="CM53" s="3164"/>
      <c r="CN53" s="3164"/>
      <c r="CO53" s="3164"/>
      <c r="CP53" s="3164"/>
      <c r="CQ53" s="3164"/>
      <c r="CR53" s="3164"/>
      <c r="CS53" s="3164"/>
      <c r="CT53" s="3164"/>
      <c r="CU53" s="3164"/>
      <c r="CV53" s="3164"/>
      <c r="CW53" s="2858"/>
      <c r="CX53" s="2858"/>
      <c r="CY53" s="2858"/>
      <c r="CZ53" s="2858"/>
      <c r="DA53" s="2858"/>
      <c r="DB53" s="2858"/>
      <c r="DC53" s="2858"/>
      <c r="DD53" s="2858"/>
      <c r="DE53" s="2858"/>
      <c r="DF53" s="2858"/>
      <c r="DG53" s="2858"/>
      <c r="DH53" s="2858"/>
      <c r="DI53" s="2858"/>
      <c r="DJ53" s="2858"/>
      <c r="DK53" s="2858"/>
      <c r="DL53" s="2858"/>
      <c r="DM53" s="2858"/>
      <c r="DN53" s="2858"/>
      <c r="DO53" s="2858"/>
      <c r="DP53" s="2858"/>
      <c r="DQ53" s="2858"/>
      <c r="DR53" s="2858"/>
      <c r="DS53" s="2858"/>
      <c r="DT53" s="2858"/>
      <c r="DU53" s="2858"/>
      <c r="DV53" s="2858"/>
      <c r="DW53" s="2858"/>
      <c r="DX53" s="2858"/>
      <c r="DY53" s="2858"/>
      <c r="DZ53" s="2858"/>
      <c r="EA53" s="2858"/>
      <c r="EB53" s="2858"/>
      <c r="EC53" s="2858"/>
      <c r="ED53" s="2858"/>
      <c r="EE53" s="2858"/>
      <c r="EF53" s="2858"/>
      <c r="EG53" s="2858"/>
      <c r="EH53" s="2858"/>
      <c r="EI53" s="2858"/>
      <c r="EJ53" s="2858"/>
      <c r="EK53" s="2858"/>
      <c r="EL53" s="2858"/>
      <c r="EM53" s="2858"/>
      <c r="EN53" s="2858"/>
      <c r="EO53" s="2858"/>
      <c r="EP53" s="2858"/>
      <c r="EQ53" s="2858"/>
      <c r="ER53" s="2858"/>
      <c r="ES53" s="2858"/>
      <c r="ET53" s="2858"/>
      <c r="EU53" s="2858"/>
      <c r="EV53" s="2858"/>
      <c r="EW53" s="2858"/>
      <c r="EX53" s="2858"/>
      <c r="EY53" s="2858"/>
      <c r="EZ53" s="2858"/>
      <c r="FA53" s="2858"/>
      <c r="FB53" s="2858"/>
      <c r="FC53" s="2858"/>
      <c r="FD53" s="2858"/>
      <c r="FE53" s="2858"/>
      <c r="FF53" s="2858"/>
      <c r="FG53" s="2858"/>
      <c r="FH53" s="2858"/>
      <c r="FI53" s="2858"/>
      <c r="FJ53" s="2858"/>
      <c r="FK53" s="2858"/>
      <c r="FL53" s="2858"/>
      <c r="FM53" s="2858"/>
      <c r="FN53" s="2858"/>
      <c r="FO53" s="2858"/>
      <c r="FP53" s="2858"/>
      <c r="FQ53" s="2858"/>
      <c r="FR53" s="2858"/>
      <c r="FS53" s="2858"/>
      <c r="FT53" s="2858"/>
      <c r="FU53" s="2858"/>
      <c r="FV53" s="2858"/>
      <c r="FW53" s="2858"/>
      <c r="FX53" s="2858"/>
      <c r="FY53" s="2858"/>
      <c r="FZ53" s="2858"/>
      <c r="GA53" s="2858"/>
      <c r="GB53" s="2858"/>
      <c r="GC53" s="2858"/>
      <c r="GD53" s="2858"/>
      <c r="GE53" s="2858"/>
      <c r="GF53" s="2858"/>
      <c r="GG53" s="2858"/>
      <c r="GH53" s="2858"/>
      <c r="GI53" s="2858"/>
      <c r="GJ53" s="2858"/>
      <c r="GK53" s="2858"/>
      <c r="GL53" s="2858"/>
      <c r="GM53" s="2858"/>
      <c r="GN53" s="2858"/>
      <c r="GO53" s="2858"/>
      <c r="GP53" s="2858"/>
      <c r="GQ53" s="2858"/>
      <c r="GR53" s="2858"/>
      <c r="GS53" s="2858"/>
      <c r="GT53" s="2858"/>
      <c r="GU53" s="2858"/>
      <c r="GV53" s="2858"/>
      <c r="GW53" s="2858"/>
      <c r="GX53" s="2858"/>
      <c r="GY53" s="2858"/>
      <c r="GZ53" s="2858"/>
      <c r="HA53" s="2858"/>
      <c r="HB53" s="2858"/>
      <c r="HC53" s="2858"/>
      <c r="HD53" s="2858"/>
      <c r="HE53" s="2858"/>
      <c r="HF53" s="2858"/>
      <c r="HG53" s="2858"/>
      <c r="HH53" s="2858"/>
      <c r="HI53" s="2858"/>
      <c r="HJ53" s="2858"/>
      <c r="HK53" s="2858"/>
      <c r="HL53" s="2858"/>
      <c r="HM53" s="2858"/>
      <c r="HN53" s="2858"/>
      <c r="HO53" s="2858"/>
      <c r="HP53" s="2858"/>
      <c r="HQ53" s="2858"/>
      <c r="HR53" s="2858"/>
      <c r="HS53" s="2858"/>
      <c r="HT53" s="2858"/>
      <c r="HU53" s="2858"/>
      <c r="HV53" s="2858"/>
      <c r="HW53" s="2858"/>
      <c r="HX53" s="2858"/>
      <c r="HY53" s="2858"/>
      <c r="HZ53" s="2858"/>
      <c r="IA53" s="2858"/>
      <c r="IB53" s="2858"/>
      <c r="IC53" s="2858"/>
      <c r="ID53" s="2858"/>
      <c r="IE53" s="2858"/>
      <c r="IF53" s="2858"/>
      <c r="IG53" s="2858"/>
      <c r="IH53" s="2858"/>
      <c r="II53" s="2858"/>
      <c r="IJ53" s="2858"/>
      <c r="IK53" s="2858"/>
      <c r="IL53" s="2858"/>
      <c r="IM53" s="2858"/>
      <c r="IN53" s="2858"/>
      <c r="IO53" s="2858"/>
      <c r="IP53" s="2858"/>
      <c r="IQ53" s="2858"/>
      <c r="IR53" s="2858"/>
      <c r="IS53" s="2858"/>
      <c r="IT53" s="2858"/>
      <c r="IU53" s="2858"/>
      <c r="IV53" s="2858"/>
      <c r="IW53" s="2858"/>
      <c r="IX53" s="2858"/>
      <c r="IY53" s="2858"/>
      <c r="IZ53" s="2858"/>
      <c r="JA53" s="2858"/>
      <c r="JB53" s="2858"/>
      <c r="JC53" s="2858"/>
      <c r="JD53" s="2858"/>
      <c r="JE53" s="2858"/>
      <c r="JF53" s="2858"/>
      <c r="JG53" s="2858"/>
      <c r="JH53" s="2858"/>
      <c r="JI53" s="2858"/>
      <c r="JJ53" s="2858"/>
      <c r="JK53" s="2858"/>
      <c r="JL53" s="2858"/>
      <c r="JM53" s="2858"/>
      <c r="JN53" s="2858"/>
      <c r="JO53" s="2858"/>
      <c r="JP53" s="2858"/>
      <c r="JQ53" s="2858"/>
      <c r="JR53" s="2858"/>
      <c r="JS53" s="2858"/>
      <c r="JT53" s="2858"/>
      <c r="JU53" s="2858"/>
      <c r="JV53" s="2858"/>
      <c r="JW53" s="2858"/>
      <c r="JX53" s="2858"/>
      <c r="JY53" s="2858"/>
      <c r="JZ53" s="2858"/>
      <c r="KA53" s="2858"/>
      <c r="KB53" s="2858"/>
      <c r="KC53" s="2858"/>
      <c r="KD53" s="2858"/>
      <c r="KE53" s="2858"/>
      <c r="KF53" s="2858"/>
      <c r="KG53" s="2858"/>
      <c r="KH53" s="2858"/>
      <c r="KI53" s="2858"/>
      <c r="KJ53" s="2858"/>
      <c r="KK53" s="2858"/>
      <c r="KL53" s="2858"/>
      <c r="KM53" s="2858"/>
      <c r="KN53" s="2858"/>
      <c r="KO53" s="2858"/>
      <c r="KP53" s="2858"/>
      <c r="KQ53" s="2858"/>
      <c r="KR53" s="2858"/>
      <c r="KS53" s="2858"/>
      <c r="KT53" s="2858"/>
      <c r="KU53" s="2858"/>
      <c r="KV53" s="2858"/>
      <c r="KW53" s="2858"/>
      <c r="KX53" s="2858"/>
      <c r="KY53" s="2858"/>
      <c r="KZ53" s="2858"/>
      <c r="LA53" s="2858"/>
      <c r="LB53" s="2858"/>
      <c r="LC53" s="2858"/>
      <c r="LD53" s="2858"/>
      <c r="LE53" s="2858"/>
      <c r="LF53" s="2858"/>
      <c r="LG53" s="2858"/>
      <c r="LH53" s="2858"/>
      <c r="LI53" s="2858"/>
      <c r="LJ53" s="2858"/>
      <c r="LK53" s="2858"/>
      <c r="LL53" s="2858"/>
      <c r="LM53" s="2858"/>
      <c r="LN53" s="2858"/>
      <c r="LO53" s="2858"/>
      <c r="LP53" s="2858"/>
      <c r="LQ53" s="2858"/>
      <c r="LR53" s="2858"/>
      <c r="LS53" s="2858"/>
      <c r="LT53" s="2858"/>
      <c r="LU53" s="2858"/>
      <c r="LV53" s="2858"/>
      <c r="LW53" s="2858"/>
      <c r="LX53" s="2858"/>
      <c r="LY53" s="2858"/>
      <c r="LZ53" s="2858"/>
      <c r="MA53" s="2858"/>
      <c r="MB53" s="2858"/>
      <c r="MC53" s="2858"/>
      <c r="MD53" s="2858"/>
      <c r="ME53" s="2858"/>
      <c r="MF53" s="2858"/>
      <c r="MG53" s="2858"/>
      <c r="MH53" s="2858"/>
      <c r="MI53" s="2858"/>
      <c r="MJ53" s="2858"/>
      <c r="MK53" s="2858"/>
      <c r="ML53" s="2858"/>
      <c r="MM53" s="2858"/>
      <c r="MN53" s="2858"/>
      <c r="MO53" s="2858"/>
      <c r="MP53" s="2858"/>
      <c r="MQ53" s="2858"/>
      <c r="MR53" s="2858"/>
      <c r="MS53" s="2858"/>
      <c r="MT53" s="2858"/>
      <c r="MU53" s="2858"/>
      <c r="MV53" s="2858"/>
      <c r="MW53" s="2858"/>
      <c r="MX53" s="2858"/>
      <c r="MY53" s="2858"/>
      <c r="MZ53" s="2858"/>
      <c r="NA53" s="2858"/>
      <c r="NB53" s="2858"/>
      <c r="NC53" s="2858"/>
      <c r="ND53" s="2858"/>
      <c r="NE53" s="2858"/>
      <c r="NF53" s="2858"/>
      <c r="NG53" s="2858"/>
      <c r="NH53" s="2858"/>
      <c r="NI53" s="2858"/>
      <c r="NJ53" s="2858"/>
      <c r="NK53" s="2858"/>
      <c r="NL53" s="2858"/>
      <c r="NM53" s="2858"/>
      <c r="NN53" s="2858"/>
      <c r="NO53" s="2858"/>
      <c r="NP53" s="2858"/>
      <c r="NQ53" s="2858"/>
      <c r="NR53" s="2858"/>
      <c r="NS53" s="2858"/>
      <c r="NT53" s="2858"/>
      <c r="NU53" s="2858"/>
      <c r="NV53" s="2858"/>
      <c r="NW53" s="2858"/>
      <c r="NX53" s="2858"/>
      <c r="NY53" s="2858"/>
      <c r="NZ53" s="2858"/>
      <c r="OA53" s="2858"/>
      <c r="OB53" s="2858"/>
      <c r="OC53" s="2858"/>
      <c r="OD53" s="2858"/>
      <c r="OE53" s="2858"/>
      <c r="OF53" s="2858"/>
      <c r="OG53" s="2858"/>
      <c r="OH53" s="2858"/>
      <c r="OI53" s="2858"/>
      <c r="OJ53" s="2858"/>
      <c r="OK53" s="2858"/>
      <c r="OL53" s="2858"/>
      <c r="OM53" s="2858"/>
      <c r="ON53" s="2858"/>
      <c r="OO53" s="2858"/>
      <c r="OP53" s="2858"/>
      <c r="OQ53" s="2858"/>
      <c r="OR53" s="2858"/>
      <c r="OS53" s="2858"/>
      <c r="OT53" s="2858"/>
      <c r="OU53" s="2858"/>
      <c r="OV53" s="2858"/>
      <c r="OW53" s="2858"/>
      <c r="OX53" s="2858"/>
      <c r="OY53" s="2858"/>
      <c r="OZ53" s="2858"/>
      <c r="PA53" s="2858"/>
      <c r="PB53" s="2858"/>
      <c r="PC53" s="2858"/>
      <c r="PD53" s="2858"/>
      <c r="PE53" s="2858"/>
      <c r="PF53" s="2858"/>
      <c r="PG53" s="2858"/>
      <c r="PH53" s="2858"/>
      <c r="PI53" s="2858"/>
      <c r="PJ53" s="2858"/>
      <c r="PK53" s="2858"/>
      <c r="PL53" s="2858"/>
      <c r="PM53" s="2858"/>
      <c r="PN53" s="2858"/>
      <c r="PO53" s="2858"/>
      <c r="PP53" s="2858"/>
      <c r="PQ53" s="2858"/>
      <c r="PR53" s="2858"/>
      <c r="PS53" s="2858"/>
      <c r="PT53" s="2858"/>
      <c r="PU53" s="2858"/>
      <c r="PV53" s="2858"/>
      <c r="PW53" s="2858"/>
      <c r="PX53" s="2858"/>
      <c r="PY53" s="2858"/>
      <c r="PZ53" s="2858"/>
      <c r="QA53" s="2858"/>
      <c r="QB53" s="2858"/>
      <c r="QC53" s="2858"/>
      <c r="QD53" s="2858"/>
      <c r="QE53" s="2858"/>
      <c r="QF53" s="2858"/>
      <c r="QG53" s="2858"/>
      <c r="QH53" s="2858"/>
      <c r="QI53" s="2858"/>
      <c r="QJ53" s="2858"/>
      <c r="QK53" s="2858"/>
      <c r="QL53" s="2858"/>
      <c r="QM53" s="2858"/>
      <c r="QN53" s="2858"/>
      <c r="QO53" s="2858"/>
      <c r="QP53" s="2858"/>
      <c r="QQ53" s="2858"/>
      <c r="QR53" s="2858"/>
      <c r="QS53" s="2858"/>
      <c r="QT53" s="2858"/>
      <c r="QU53" s="2858"/>
      <c r="QV53" s="2858"/>
      <c r="QW53" s="2858"/>
      <c r="QX53" s="2858"/>
      <c r="QY53" s="2858"/>
      <c r="QZ53" s="2858"/>
      <c r="RA53" s="2858"/>
      <c r="RB53" s="2858"/>
      <c r="RC53" s="2858"/>
      <c r="RD53" s="2858"/>
      <c r="RE53" s="2858"/>
      <c r="RF53" s="2858"/>
      <c r="RG53" s="2858"/>
      <c r="RH53" s="2858"/>
      <c r="RI53" s="2858"/>
      <c r="RJ53" s="2858"/>
      <c r="RK53" s="2858"/>
      <c r="RL53" s="2858"/>
      <c r="RM53" s="2858"/>
      <c r="RN53" s="2858"/>
      <c r="RO53" s="2858"/>
      <c r="RP53" s="2858"/>
      <c r="RQ53" s="2858"/>
      <c r="RR53" s="2858"/>
      <c r="RS53" s="2858"/>
      <c r="RT53" s="2858"/>
      <c r="RU53" s="2858"/>
      <c r="RV53" s="2858"/>
      <c r="RW53" s="2858"/>
      <c r="RX53" s="2858"/>
      <c r="RY53" s="2858"/>
      <c r="RZ53" s="2858"/>
      <c r="SA53" s="2858"/>
      <c r="SB53" s="2858"/>
      <c r="SC53" s="2858"/>
      <c r="SD53" s="2858"/>
      <c r="SE53" s="2858"/>
      <c r="SF53" s="2858"/>
      <c r="SG53" s="2858"/>
      <c r="SH53" s="2858"/>
      <c r="SI53" s="2858"/>
      <c r="SJ53" s="2858"/>
      <c r="SK53" s="2858"/>
      <c r="SL53" s="2858"/>
      <c r="SM53" s="2858"/>
      <c r="SN53" s="2858"/>
      <c r="SO53" s="2858"/>
      <c r="SP53" s="2858"/>
      <c r="SQ53" s="2858"/>
      <c r="SR53" s="2858"/>
      <c r="SS53" s="2858"/>
      <c r="ST53" s="2858"/>
      <c r="SU53" s="2858"/>
      <c r="SV53" s="2858"/>
      <c r="SW53" s="2858"/>
      <c r="SX53" s="2858"/>
      <c r="SY53" s="2858"/>
      <c r="SZ53" s="2858"/>
      <c r="TA53" s="2858"/>
      <c r="TB53" s="2858"/>
      <c r="TC53" s="2858"/>
      <c r="TD53" s="2858"/>
      <c r="TE53" s="2858"/>
      <c r="TF53" s="2858"/>
      <c r="TG53" s="2858"/>
      <c r="TH53" s="2858"/>
      <c r="TI53" s="2858"/>
      <c r="TJ53" s="2858"/>
      <c r="TK53" s="2858"/>
      <c r="TL53" s="2858"/>
      <c r="TM53" s="2858"/>
      <c r="TN53" s="2858"/>
      <c r="TO53" s="2858"/>
      <c r="TP53" s="2858"/>
      <c r="TQ53" s="2858"/>
      <c r="TR53" s="2858"/>
      <c r="TS53" s="2858"/>
      <c r="TT53" s="2858"/>
      <c r="TU53" s="3937"/>
      <c r="TV53" s="3937"/>
      <c r="TW53" s="3937"/>
      <c r="TX53" s="3937"/>
      <c r="TY53" s="3937"/>
      <c r="TZ53" s="3937"/>
      <c r="UA53" s="3937"/>
      <c r="UB53" s="3937"/>
      <c r="UC53" s="3937"/>
      <c r="UD53" s="3937"/>
      <c r="UE53" s="3937"/>
      <c r="UF53" s="3937"/>
      <c r="UG53" s="3937"/>
      <c r="UH53" s="3937"/>
      <c r="UI53" s="3937"/>
      <c r="UJ53" s="3937"/>
      <c r="UK53" s="3937"/>
      <c r="UL53" s="3937"/>
      <c r="UM53" s="3937"/>
      <c r="UN53" s="3937"/>
      <c r="UO53" s="3937"/>
      <c r="UP53" s="2858"/>
      <c r="UQ53" s="2858"/>
      <c r="UR53" s="2858"/>
      <c r="US53" s="2858"/>
      <c r="UT53" s="2858"/>
      <c r="UU53" s="2858"/>
      <c r="UV53" s="2858"/>
      <c r="UW53" s="2858"/>
      <c r="UX53" s="2858"/>
      <c r="UY53" s="2858"/>
      <c r="UZ53" s="2858"/>
      <c r="VA53" s="2858"/>
      <c r="VB53" s="2858"/>
      <c r="VC53" s="2858"/>
      <c r="VD53" s="2858"/>
      <c r="VE53" s="2858"/>
      <c r="VF53" s="2858"/>
      <c r="VG53" s="2858"/>
      <c r="VH53" s="2858"/>
      <c r="VI53" s="2858"/>
      <c r="VJ53" s="2858"/>
      <c r="VK53" s="2858"/>
      <c r="VL53" s="2858"/>
      <c r="VM53" s="2858"/>
      <c r="VN53" s="2858"/>
      <c r="VO53" s="2858"/>
      <c r="VP53" s="2858"/>
      <c r="VQ53" s="2858"/>
      <c r="VR53" s="2858"/>
      <c r="VS53" s="2858"/>
      <c r="VT53" s="2858"/>
      <c r="VU53" s="2858"/>
      <c r="VV53" s="2858"/>
      <c r="VW53" s="2858"/>
      <c r="VX53" s="2858"/>
      <c r="VY53" s="2858"/>
      <c r="VZ53" s="2858"/>
      <c r="WA53" s="2858"/>
      <c r="WB53" s="2858"/>
      <c r="WC53" s="2858"/>
      <c r="WD53" s="2858"/>
      <c r="WE53" s="2858"/>
      <c r="WF53" s="2858"/>
      <c r="WG53" s="2858"/>
      <c r="WH53" s="2858"/>
      <c r="WI53" s="2858"/>
      <c r="WJ53" s="2858"/>
      <c r="WK53" s="2858"/>
      <c r="WL53" s="2858"/>
      <c r="WM53" s="2858"/>
      <c r="WN53" s="2858"/>
      <c r="WO53" s="2858"/>
      <c r="WP53" s="2858"/>
      <c r="WQ53" s="2858"/>
      <c r="WR53" s="2858"/>
      <c r="WS53" s="2858"/>
      <c r="WT53" s="2858"/>
      <c r="WU53" s="2858"/>
      <c r="WV53" s="2858"/>
      <c r="WW53" s="2858"/>
      <c r="WX53" s="2858"/>
      <c r="WY53" s="2858"/>
      <c r="WZ53" s="2858"/>
      <c r="XA53" s="2858"/>
      <c r="XB53" s="2858"/>
      <c r="XC53" s="2858"/>
      <c r="XD53" s="2858"/>
      <c r="XE53" s="2858"/>
      <c r="XF53" s="2858"/>
      <c r="XG53" s="2858"/>
      <c r="XH53" s="2858"/>
      <c r="XI53" s="2858"/>
      <c r="XJ53" s="2858"/>
      <c r="XK53" s="2858"/>
      <c r="XL53" s="2858"/>
      <c r="XM53" s="2858"/>
      <c r="XN53" s="2858"/>
      <c r="XO53" s="2858"/>
      <c r="XP53" s="2858"/>
      <c r="XQ53" s="2858"/>
      <c r="XR53" s="2858"/>
      <c r="XS53" s="2858"/>
      <c r="XT53" s="2858"/>
      <c r="XU53" s="2858"/>
      <c r="XV53" s="2858"/>
      <c r="XW53" s="2858"/>
      <c r="XX53" s="2858"/>
      <c r="XY53" s="2858"/>
      <c r="XZ53" s="2858"/>
      <c r="YA53" s="2858"/>
      <c r="YB53" s="2858"/>
      <c r="YC53" s="2858"/>
      <c r="YD53" s="2858"/>
      <c r="YE53" s="2858"/>
      <c r="YF53" s="2858"/>
      <c r="YG53" s="2858"/>
      <c r="YH53" s="2858"/>
      <c r="YI53" s="2858"/>
      <c r="YJ53" s="2858"/>
      <c r="YK53" s="2858"/>
      <c r="YL53" s="2858"/>
      <c r="YM53" s="2858"/>
      <c r="YN53" s="2858"/>
      <c r="YO53" s="2858"/>
      <c r="YP53" s="2858"/>
      <c r="YQ53" s="2858"/>
      <c r="YR53" s="2858"/>
      <c r="YS53" s="2858"/>
      <c r="YT53" s="2858"/>
      <c r="YU53" s="2858"/>
      <c r="YV53" s="2858"/>
      <c r="YW53" s="2858"/>
      <c r="YX53" s="2858"/>
      <c r="YY53" s="2858"/>
      <c r="YZ53" s="2858"/>
      <c r="ZA53" s="2858"/>
      <c r="ZB53" s="2858"/>
      <c r="ZC53" s="2858"/>
      <c r="ZD53" s="2858"/>
      <c r="ZE53" s="2858"/>
      <c r="ZF53" s="2858"/>
      <c r="ZG53" s="2858"/>
      <c r="ZH53" s="2858"/>
      <c r="ZI53" s="2858"/>
      <c r="ZJ53" s="2858"/>
      <c r="ZK53" s="2858"/>
      <c r="ZL53" s="2858"/>
      <c r="ZM53" s="2858"/>
      <c r="ZN53" s="2858"/>
      <c r="ZO53" s="2858"/>
      <c r="ZP53" s="2858"/>
      <c r="ZQ53" s="2858"/>
      <c r="ZR53" s="2858"/>
      <c r="ZS53" s="2858"/>
      <c r="ZT53" s="2858"/>
      <c r="ZU53" s="2858"/>
      <c r="ZV53" s="2858"/>
      <c r="ZW53" s="2858"/>
      <c r="ZX53" s="2858"/>
      <c r="ZY53" s="2858"/>
      <c r="ZZ53" s="2858"/>
      <c r="AAA53" s="2858"/>
      <c r="AAB53" s="2858"/>
      <c r="AAC53" s="2858"/>
      <c r="AAD53" s="2858"/>
      <c r="AAE53" s="2858"/>
      <c r="AAF53" s="2858"/>
      <c r="AAG53" s="2858"/>
      <c r="AAH53" s="2858"/>
      <c r="AAI53" s="2858"/>
      <c r="AAJ53" s="2858"/>
      <c r="AAK53" s="2858"/>
      <c r="AAL53" s="2858"/>
      <c r="AAM53" s="2858"/>
      <c r="AAN53" s="2858"/>
      <c r="AAO53" s="2858"/>
      <c r="AAP53" s="2858"/>
      <c r="AAQ53" s="2858"/>
      <c r="AAR53" s="2858"/>
      <c r="AAS53" s="2858"/>
      <c r="AAT53" s="2858"/>
      <c r="AAU53" s="2858"/>
      <c r="AAV53" s="2858"/>
      <c r="AAW53" s="2858"/>
      <c r="AAX53" s="2858"/>
      <c r="AAY53" s="2858"/>
      <c r="AAZ53" s="2858"/>
      <c r="ABA53" s="2858"/>
      <c r="ABB53" s="2858"/>
      <c r="ABC53" s="2858"/>
      <c r="ABD53" s="2858"/>
      <c r="ABE53" s="2858"/>
      <c r="ABF53" s="2858"/>
      <c r="ABG53" s="2858"/>
      <c r="ABH53" s="2858"/>
      <c r="ABI53" s="2858"/>
      <c r="ABJ53" s="2858"/>
      <c r="ABK53" s="2858"/>
      <c r="ABL53" s="2858"/>
      <c r="ABM53" s="2858"/>
      <c r="ABN53" s="2858"/>
      <c r="ABO53" s="2858"/>
      <c r="ABP53" s="2858"/>
      <c r="ABQ53" s="2858"/>
      <c r="ABR53" s="2858"/>
      <c r="ABS53" s="2858"/>
      <c r="ABT53" s="2858"/>
      <c r="ABU53" s="2858"/>
      <c r="ABV53" s="2858"/>
      <c r="ABW53" s="2858"/>
      <c r="ABX53" s="2858"/>
      <c r="ABY53" s="2858"/>
      <c r="ABZ53" s="2858"/>
      <c r="ACA53" s="2858"/>
      <c r="ACB53" s="2858"/>
      <c r="ACC53" s="2858"/>
      <c r="ACD53" s="2858"/>
      <c r="ACE53" s="2858"/>
      <c r="ACF53" s="2858"/>
      <c r="ACG53" s="2858"/>
      <c r="ACH53" s="2858"/>
      <c r="ACI53" s="2858"/>
      <c r="ACJ53" s="2858"/>
      <c r="ACK53" s="2858"/>
      <c r="ACL53" s="2858"/>
      <c r="ACM53" s="2858"/>
      <c r="ACN53" s="2858"/>
      <c r="ACO53" s="2858"/>
      <c r="ACP53" s="2858"/>
      <c r="ACQ53" s="2858"/>
      <c r="ACR53" s="2858"/>
      <c r="ACS53" s="2858"/>
      <c r="ACT53" s="2858"/>
      <c r="ACU53" s="2858"/>
      <c r="ACV53" s="2858"/>
      <c r="ACW53" s="2858"/>
      <c r="ACX53" s="2858"/>
      <c r="ACY53" s="2858"/>
      <c r="ACZ53" s="2858"/>
      <c r="ADA53" s="2858"/>
      <c r="ADB53" s="2858"/>
      <c r="ADC53" s="2858"/>
      <c r="ADD53" s="2858"/>
      <c r="ADE53" s="2858"/>
      <c r="ADF53" s="2858"/>
      <c r="ADG53" s="2858"/>
      <c r="ADH53" s="2858"/>
      <c r="ADI53" s="2858"/>
      <c r="ADJ53" s="2858"/>
      <c r="ADK53" s="2858"/>
      <c r="ADL53" s="2858"/>
      <c r="ADM53" s="2858"/>
      <c r="ADN53" s="2858"/>
      <c r="ADO53" s="2858"/>
      <c r="ADP53" s="2858"/>
      <c r="ADQ53" s="2858"/>
      <c r="ADR53" s="2858"/>
      <c r="ADS53" s="2858"/>
      <c r="ADT53" s="2858"/>
      <c r="ADU53" s="2858"/>
      <c r="ADV53" s="2858"/>
      <c r="ADW53" s="2858"/>
      <c r="ADX53" s="2858"/>
      <c r="ADY53" s="2858"/>
      <c r="ADZ53" s="2858"/>
      <c r="AEA53" s="2858"/>
      <c r="AEB53" s="2858"/>
      <c r="AEC53" s="2858"/>
      <c r="AED53" s="2858"/>
      <c r="AEE53" s="2858"/>
      <c r="AEF53" s="2858"/>
      <c r="AEG53" s="2858"/>
      <c r="AEH53" s="2858"/>
      <c r="AEI53" s="2858"/>
      <c r="AEJ53" s="2858"/>
      <c r="AEK53" s="2858"/>
      <c r="AEL53" s="2858"/>
      <c r="AEM53" s="2858"/>
      <c r="AEN53" s="2858"/>
      <c r="AEO53" s="2858"/>
      <c r="AEP53" s="2858"/>
      <c r="AEQ53" s="2858"/>
      <c r="AER53" s="2858"/>
      <c r="AES53" s="2858"/>
      <c r="AET53" s="2858"/>
      <c r="AEU53" s="2858"/>
      <c r="AEV53" s="2858"/>
      <c r="AEW53" s="2858"/>
      <c r="AEX53" s="2858"/>
      <c r="AEY53" s="2858"/>
      <c r="AEZ53" s="2858"/>
      <c r="AFA53" s="2858"/>
      <c r="AFB53" s="2858"/>
      <c r="AFC53" s="2858"/>
      <c r="AFD53" s="2858"/>
      <c r="AFE53" s="2858"/>
      <c r="AFF53" s="2858"/>
      <c r="AFG53" s="2858"/>
      <c r="AFH53" s="2858"/>
      <c r="AFI53" s="2858"/>
      <c r="AFJ53" s="2858"/>
      <c r="AFK53" s="2858"/>
      <c r="AFL53" s="2858"/>
      <c r="AFM53" s="2858"/>
      <c r="AFN53" s="2858"/>
      <c r="AFO53" s="2858"/>
      <c r="AFP53" s="2858"/>
      <c r="AFQ53" s="2858"/>
      <c r="AFR53" s="2858"/>
      <c r="AFS53" s="2858"/>
      <c r="AFT53" s="2858"/>
      <c r="AFU53" s="2858"/>
      <c r="AFV53" s="2858"/>
      <c r="AFW53" s="2858"/>
      <c r="AFX53" s="2858"/>
      <c r="AFY53" s="2858"/>
      <c r="AFZ53" s="2858"/>
      <c r="AGA53" s="2858"/>
      <c r="AGB53" s="2858"/>
      <c r="AGC53" s="2858"/>
      <c r="AGD53" s="2858"/>
      <c r="AGE53" s="2858"/>
      <c r="AGF53" s="2858"/>
      <c r="AGG53" s="2858"/>
      <c r="AGH53" s="2858"/>
      <c r="AGI53" s="2858"/>
      <c r="AGJ53" s="2858"/>
      <c r="AGK53" s="2858"/>
      <c r="AGL53" s="2858"/>
      <c r="AGM53" s="2858"/>
      <c r="AGN53" s="2858"/>
      <c r="AGO53" s="2858"/>
      <c r="AGP53" s="2858"/>
      <c r="AGQ53" s="2858"/>
      <c r="AGR53" s="2858"/>
      <c r="AGS53" s="2858"/>
      <c r="AGT53" s="2858"/>
      <c r="AGU53" s="2858"/>
      <c r="AGV53" s="2858"/>
      <c r="AGW53" s="2858"/>
      <c r="AGX53" s="2858"/>
      <c r="AGY53" s="2858"/>
      <c r="AGZ53" s="2858"/>
      <c r="AHA53" s="2858"/>
      <c r="AHB53" s="2858"/>
      <c r="AHC53" s="2858"/>
      <c r="AHD53" s="2858"/>
      <c r="AHE53" s="2858"/>
      <c r="AHF53" s="2858"/>
      <c r="AHG53" s="2858"/>
      <c r="AHH53" s="2858"/>
      <c r="AHI53" s="2858"/>
      <c r="AHJ53" s="2858"/>
      <c r="AHK53" s="2858"/>
      <c r="AHL53" s="2858"/>
      <c r="AHM53" s="2858"/>
      <c r="AHN53" s="2858"/>
      <c r="AHO53" s="2858"/>
      <c r="AHP53" s="2858"/>
      <c r="AHQ53" s="2858"/>
      <c r="AHR53" s="2858"/>
      <c r="AHS53" s="2858"/>
      <c r="AHT53" s="2858"/>
      <c r="AHU53" s="2858"/>
      <c r="AHV53" s="2858"/>
      <c r="AHW53" s="2858"/>
      <c r="AHX53" s="2858"/>
      <c r="AHY53" s="2858"/>
      <c r="AHZ53" s="2858"/>
      <c r="AIA53" s="2858"/>
      <c r="AIB53" s="2858"/>
      <c r="AIC53" s="2858"/>
      <c r="AID53" s="2858"/>
      <c r="AIE53" s="2858"/>
      <c r="AIF53" s="2858"/>
      <c r="AIG53" s="2858"/>
      <c r="AIH53" s="2858"/>
      <c r="AII53" s="2858"/>
      <c r="AIJ53" s="2858"/>
      <c r="AIK53" s="2858"/>
      <c r="AIL53" s="2858"/>
      <c r="AIM53" s="2858"/>
      <c r="AIN53" s="2858"/>
      <c r="AIO53" s="2858"/>
      <c r="AIP53" s="2858"/>
      <c r="AIQ53" s="2858"/>
      <c r="AIR53" s="2858"/>
      <c r="AIS53" s="2858"/>
      <c r="AIT53" s="2858"/>
      <c r="AIU53" s="2858"/>
      <c r="AIV53" s="2858"/>
      <c r="AIW53" s="2858"/>
      <c r="AIX53" s="2858"/>
      <c r="AIY53" s="2858"/>
      <c r="AIZ53" s="2858"/>
      <c r="AJA53" s="2858"/>
      <c r="AJB53" s="2858"/>
      <c r="AJC53" s="2858"/>
      <c r="AJD53" s="2858"/>
      <c r="AJE53" s="2858"/>
      <c r="AJF53" s="2858"/>
      <c r="AJG53" s="2858"/>
      <c r="AJH53" s="2858"/>
      <c r="AJI53" s="2858"/>
      <c r="AJJ53" s="2858"/>
      <c r="AJK53" s="2858"/>
      <c r="AJL53" s="2858"/>
      <c r="AJM53" s="2858"/>
      <c r="AJN53" s="2858"/>
      <c r="AJO53" s="2858"/>
      <c r="AJP53" s="2858"/>
      <c r="AJQ53" s="2858"/>
      <c r="AJR53" s="2858"/>
      <c r="AJS53" s="2858"/>
      <c r="AJT53" s="2858"/>
      <c r="AJU53" s="2858"/>
      <c r="AJV53" s="2858"/>
      <c r="AJW53" s="2858"/>
      <c r="AJX53" s="2858"/>
      <c r="AJY53" s="2858"/>
      <c r="AJZ53" s="2858"/>
      <c r="AKA53" s="2858"/>
      <c r="AKB53" s="2858"/>
      <c r="AKC53" s="2858"/>
      <c r="AKD53" s="2858"/>
      <c r="AKE53" s="2858"/>
      <c r="AKF53" s="2858"/>
      <c r="AKG53" s="2858"/>
      <c r="AKH53" s="2858"/>
      <c r="AKI53" s="2858"/>
      <c r="AKJ53" s="2858"/>
      <c r="AKK53" s="2858"/>
      <c r="AKL53" s="2858"/>
      <c r="AKM53" s="2858"/>
      <c r="AKN53" s="2858"/>
      <c r="AKO53" s="2858"/>
      <c r="AKP53" s="2858"/>
      <c r="AKQ53" s="2858"/>
      <c r="AKR53" s="2858"/>
      <c r="AKS53" s="2858"/>
      <c r="AKT53" s="2858"/>
      <c r="AKU53" s="2858"/>
      <c r="AKV53" s="2858"/>
      <c r="AKW53" s="2858"/>
      <c r="AKX53" s="2858"/>
      <c r="AKY53" s="2858"/>
      <c r="AKZ53" s="2858"/>
      <c r="ALA53" s="2858"/>
      <c r="ALB53" s="2858"/>
      <c r="ALC53" s="2858"/>
      <c r="ALD53" s="2858"/>
      <c r="ALE53" s="2858"/>
      <c r="ALF53" s="2858"/>
      <c r="ALG53" s="2858"/>
      <c r="ALH53" s="2858"/>
      <c r="ALI53" s="2858"/>
      <c r="ALJ53" s="2858"/>
      <c r="ALK53" s="2858"/>
      <c r="ALL53" s="2858"/>
      <c r="ALM53" s="2858"/>
      <c r="ALN53" s="2858"/>
      <c r="ALO53" s="2858"/>
      <c r="ALP53" s="2858"/>
      <c r="ALQ53" s="2858"/>
      <c r="ALR53" s="2858"/>
      <c r="ALS53" s="2858"/>
      <c r="ALT53" s="2858"/>
      <c r="ALU53" s="2858"/>
      <c r="ALV53" s="2858"/>
      <c r="ALW53" s="2858"/>
      <c r="ALX53" s="2858"/>
      <c r="ALY53" s="2858"/>
      <c r="ALZ53" s="2858"/>
      <c r="AMA53" s="2858"/>
      <c r="AMB53" s="2858"/>
      <c r="AMC53" s="2858"/>
      <c r="AMD53" s="2858"/>
      <c r="AME53" s="2858"/>
      <c r="AMF53" s="2858"/>
      <c r="AMG53" s="2858"/>
      <c r="AMH53" s="2858"/>
      <c r="AMI53" s="2858"/>
      <c r="AMJ53" s="2858"/>
      <c r="AMK53" s="2858"/>
      <c r="AML53" s="2858"/>
      <c r="AMM53" s="2858"/>
      <c r="AMN53" s="2858"/>
      <c r="AMO53" s="2858"/>
      <c r="AMP53" s="2858"/>
      <c r="AMQ53" s="2858"/>
      <c r="AMR53" s="2858"/>
      <c r="AMS53" s="2858"/>
      <c r="AMT53" s="2858"/>
      <c r="AMU53" s="2858"/>
      <c r="AMV53" s="2858"/>
      <c r="AMW53" s="2858"/>
      <c r="AMX53" s="2858"/>
      <c r="AMY53" s="2858"/>
      <c r="AMZ53" s="2858"/>
      <c r="ANA53" s="2858"/>
      <c r="ANB53" s="2858"/>
      <c r="ANC53" s="2858"/>
      <c r="AND53" s="2858"/>
      <c r="ANE53" s="2858"/>
      <c r="ANF53" s="2858"/>
      <c r="ANG53" s="2858"/>
      <c r="ANH53" s="2858"/>
      <c r="ANI53" s="2858"/>
      <c r="ANJ53" s="2858"/>
      <c r="ANK53" s="2858"/>
      <c r="ANL53" s="2858"/>
      <c r="ANM53" s="2858"/>
      <c r="ANN53" s="2858"/>
      <c r="ANO53" s="2858"/>
      <c r="ANP53" s="2858"/>
      <c r="ANQ53" s="2858"/>
      <c r="ANR53" s="2858"/>
      <c r="ANS53" s="2858"/>
      <c r="ANT53" s="2858"/>
      <c r="ANU53" s="2858"/>
      <c r="ANV53" s="2858"/>
      <c r="ANW53" s="2858"/>
      <c r="ANX53" s="2858"/>
      <c r="ANY53" s="2858"/>
      <c r="ANZ53" s="2858"/>
      <c r="AOA53" s="2858"/>
      <c r="AOB53" s="2858"/>
      <c r="AOC53" s="2858"/>
      <c r="AOD53" s="2858"/>
      <c r="AOE53" s="2858"/>
      <c r="AOF53" s="2858"/>
      <c r="AOG53" s="2858"/>
      <c r="AOH53" s="2858"/>
      <c r="AOI53" s="2858"/>
      <c r="AOJ53" s="2858"/>
      <c r="AOK53" s="2858"/>
      <c r="AOL53" s="2858"/>
      <c r="AOM53" s="2858"/>
      <c r="AON53" s="2858"/>
      <c r="AOO53" s="2858"/>
      <c r="AOP53" s="2858"/>
      <c r="AOQ53" s="2858"/>
      <c r="AOR53" s="2858"/>
      <c r="AOS53" s="2858"/>
      <c r="AOT53" s="2858"/>
      <c r="AOU53" s="2858"/>
      <c r="AOV53" s="2858"/>
      <c r="AOW53" s="2858"/>
      <c r="AOX53" s="2858"/>
      <c r="AOY53" s="2858"/>
      <c r="AOZ53" s="2858"/>
      <c r="APA53" s="2858"/>
      <c r="APB53" s="2858"/>
      <c r="APC53" s="2858"/>
      <c r="APD53" s="2858"/>
      <c r="APE53" s="2858"/>
      <c r="APF53" s="2858"/>
      <c r="APG53" s="2858"/>
      <c r="APH53" s="2858"/>
      <c r="API53" s="2858"/>
      <c r="APJ53" s="2858"/>
      <c r="APK53" s="2858"/>
      <c r="APL53" s="2858"/>
      <c r="APM53" s="2858"/>
      <c r="APN53" s="2858"/>
      <c r="APO53" s="2858"/>
      <c r="APP53" s="2858"/>
      <c r="APQ53" s="2858"/>
      <c r="APR53" s="2858"/>
      <c r="APS53" s="2858"/>
      <c r="APT53" s="2858"/>
      <c r="APU53" s="2858"/>
      <c r="APV53" s="2858"/>
      <c r="APW53" s="2858"/>
      <c r="APX53" s="2858"/>
      <c r="APY53" s="2858"/>
      <c r="APZ53" s="2858"/>
      <c r="AQA53" s="2858"/>
      <c r="AQB53" s="2858"/>
      <c r="AQC53" s="2858"/>
      <c r="AQD53" s="2858"/>
      <c r="AQE53" s="2858"/>
      <c r="AQF53" s="2858"/>
      <c r="AQG53" s="2858"/>
      <c r="AQH53" s="2858"/>
      <c r="AQI53" s="2858"/>
      <c r="AQJ53" s="2858"/>
      <c r="AQK53" s="2858"/>
      <c r="AQL53" s="2858"/>
      <c r="AQM53" s="2858"/>
      <c r="AQN53" s="2858"/>
      <c r="AQO53" s="2858"/>
      <c r="AQP53" s="2858"/>
      <c r="AQQ53" s="2858"/>
      <c r="AQR53" s="2858"/>
      <c r="AQS53" s="2858"/>
      <c r="AQT53" s="2858"/>
      <c r="AQU53" s="2858"/>
      <c r="AQV53" s="2858"/>
      <c r="AQW53" s="2858"/>
      <c r="AQX53" s="2858"/>
      <c r="AQY53" s="2858"/>
      <c r="AQZ53" s="2858"/>
      <c r="ARA53" s="2858"/>
      <c r="ARB53" s="2858"/>
      <c r="ARC53" s="2858"/>
      <c r="ARD53" s="2858"/>
      <c r="ARE53" s="2858"/>
      <c r="ARF53" s="2858"/>
      <c r="ARG53" s="2858"/>
      <c r="ARH53" s="2858"/>
      <c r="ARI53" s="2858"/>
      <c r="ARJ53" s="2858"/>
      <c r="ARK53" s="2858"/>
      <c r="ARL53" s="2858"/>
      <c r="ARM53" s="2858"/>
      <c r="ARN53" s="2858"/>
      <c r="ARO53" s="2858"/>
      <c r="ARP53" s="2858"/>
      <c r="ARQ53" s="2858"/>
      <c r="ARR53" s="2858"/>
      <c r="ARS53" s="2858"/>
      <c r="ART53" s="2858"/>
      <c r="ARU53" s="2858"/>
      <c r="ARV53" s="2858"/>
      <c r="ARW53" s="2858"/>
      <c r="ARX53" s="2858"/>
      <c r="ARY53" s="2858"/>
      <c r="ARZ53" s="2858"/>
      <c r="ASA53" s="2858"/>
      <c r="ASB53" s="2858"/>
      <c r="ASC53" s="2858"/>
      <c r="ASD53" s="2858"/>
      <c r="ASE53" s="2858"/>
      <c r="ASF53" s="2858"/>
      <c r="ASG53" s="2858"/>
      <c r="ASH53" s="2858"/>
      <c r="ASI53" s="2858"/>
      <c r="ASJ53" s="2858"/>
      <c r="ASK53" s="2858"/>
      <c r="ASL53" s="2858"/>
      <c r="ASM53" s="2858"/>
      <c r="ASN53" s="2858"/>
      <c r="ASO53" s="2858"/>
      <c r="ASP53" s="2858"/>
      <c r="ASQ53" s="2858"/>
      <c r="ASR53" s="2858"/>
      <c r="ASS53" s="2858"/>
      <c r="AST53" s="2858"/>
      <c r="ASU53" s="2858"/>
      <c r="ASV53" s="2858"/>
      <c r="ASW53" s="2858"/>
      <c r="ASX53" s="2858"/>
      <c r="ASY53" s="2858"/>
      <c r="ASZ53" s="2858"/>
      <c r="ATA53" s="2858"/>
      <c r="ATB53" s="2858"/>
      <c r="ATC53" s="2858"/>
      <c r="ATD53" s="2858"/>
      <c r="ATE53" s="2858"/>
      <c r="ATF53" s="2858"/>
      <c r="ATG53" s="2858"/>
      <c r="ATH53" s="2858"/>
      <c r="ATI53" s="2858"/>
      <c r="ATJ53" s="2858"/>
      <c r="ATK53" s="2858"/>
      <c r="ATL53" s="2858"/>
      <c r="ATM53" s="2858"/>
      <c r="ATN53" s="2858"/>
      <c r="ATO53" s="2858"/>
      <c r="ATP53" s="2858"/>
      <c r="ATQ53" s="2858"/>
      <c r="ATR53" s="2858"/>
      <c r="ATS53" s="2858"/>
      <c r="ATT53" s="2858"/>
      <c r="ATU53" s="2858"/>
      <c r="ATV53" s="2858"/>
      <c r="ATW53" s="2858"/>
      <c r="ATX53" s="2858"/>
      <c r="ATY53" s="2858"/>
      <c r="ATZ53" s="2858"/>
      <c r="AUA53" s="2858"/>
      <c r="AUB53" s="2858"/>
      <c r="AUC53" s="2858"/>
      <c r="AUD53" s="2858"/>
      <c r="AUE53" s="2858"/>
      <c r="AUF53" s="2858"/>
      <c r="AUG53" s="2858"/>
      <c r="AUH53" s="2858"/>
      <c r="AUI53" s="2858"/>
      <c r="AUJ53" s="2858"/>
      <c r="AUK53" s="2858"/>
      <c r="AUL53" s="2858"/>
      <c r="AUM53" s="2858"/>
      <c r="AUN53" s="2858"/>
      <c r="AUO53" s="2858"/>
      <c r="AUP53" s="2858"/>
      <c r="AUQ53" s="2858"/>
      <c r="AUR53" s="2858"/>
      <c r="AUS53" s="2858"/>
      <c r="AUT53" s="2858"/>
      <c r="AUU53" s="2858"/>
      <c r="AUV53" s="2858"/>
      <c r="AUW53" s="2858"/>
      <c r="AUX53" s="2858"/>
      <c r="AUY53" s="2858"/>
      <c r="AUZ53" s="2858"/>
      <c r="AVA53" s="2858"/>
      <c r="AVB53" s="2858"/>
      <c r="AVC53" s="2858"/>
      <c r="AVD53" s="2858"/>
      <c r="AVE53" s="2858"/>
      <c r="AVF53" s="2858"/>
      <c r="AVG53" s="2858"/>
      <c r="AVH53" s="2858"/>
      <c r="AVI53" s="2858"/>
      <c r="AVJ53" s="2858"/>
      <c r="AVK53" s="2858"/>
      <c r="AVL53" s="2858"/>
      <c r="AVM53" s="2858"/>
      <c r="AVN53" s="2858"/>
      <c r="AVO53" s="2858"/>
      <c r="AVP53" s="2858"/>
      <c r="AVQ53" s="2858"/>
      <c r="AVR53" s="2858"/>
      <c r="AVS53" s="2858"/>
      <c r="AVT53" s="2858"/>
      <c r="AVU53" s="2858"/>
      <c r="AVV53" s="2858"/>
      <c r="AVW53" s="2858"/>
      <c r="AVX53" s="2858"/>
      <c r="AVY53" s="2858"/>
      <c r="AVZ53" s="2858"/>
      <c r="AWA53" s="2858"/>
      <c r="AWB53" s="2858"/>
      <c r="AWC53" s="2858"/>
      <c r="AWD53" s="2858"/>
      <c r="AWE53" s="2858"/>
      <c r="AWF53" s="2858"/>
      <c r="AWG53" s="2858"/>
      <c r="AWH53" s="2858"/>
      <c r="AWI53" s="2858"/>
      <c r="AWJ53" s="2858"/>
      <c r="AWK53" s="2858"/>
      <c r="AWL53" s="2858"/>
      <c r="AWM53" s="2858"/>
      <c r="AWN53" s="2858"/>
      <c r="AWO53" s="2858"/>
      <c r="AWP53" s="2858"/>
      <c r="AWQ53" s="2858"/>
      <c r="AWR53" s="2858"/>
      <c r="AWS53" s="2858"/>
      <c r="AWT53" s="2858"/>
      <c r="AWU53" s="2858"/>
      <c r="AWV53" s="2858"/>
      <c r="AWW53" s="2858"/>
      <c r="AWX53" s="2858"/>
      <c r="AWY53" s="2858"/>
      <c r="AWZ53" s="2858"/>
      <c r="AXA53" s="2858"/>
      <c r="AXB53" s="2858"/>
      <c r="AXC53" s="2858"/>
      <c r="AXD53" s="2858"/>
      <c r="AXE53" s="2858"/>
      <c r="AXF53" s="2858"/>
      <c r="AXG53" s="2858"/>
      <c r="AXH53" s="2858"/>
      <c r="AXI53" s="2858"/>
      <c r="AXJ53" s="2858"/>
      <c r="AXK53" s="2858"/>
      <c r="AXL53" s="2858"/>
      <c r="AXM53" s="2858"/>
      <c r="AXN53" s="2858"/>
      <c r="AXO53" s="2858"/>
      <c r="AXP53" s="2858"/>
      <c r="AXQ53" s="2858"/>
      <c r="AXR53" s="2858"/>
      <c r="AXS53" s="2858"/>
      <c r="AXT53" s="2858"/>
      <c r="AXU53" s="2858"/>
      <c r="AXV53" s="2858"/>
      <c r="AXW53" s="2858"/>
      <c r="AXX53" s="2858"/>
      <c r="AXY53" s="2858"/>
      <c r="AXZ53" s="2858"/>
      <c r="AYA53" s="2858"/>
      <c r="AYB53" s="2858"/>
      <c r="AYC53" s="2858"/>
      <c r="AYD53" s="2858"/>
      <c r="AYE53" s="2858"/>
      <c r="AYF53" s="2858"/>
      <c r="AYG53" s="2858"/>
      <c r="AYH53" s="2858"/>
      <c r="AYI53" s="2858"/>
      <c r="AYJ53" s="2858"/>
      <c r="AYK53" s="2858"/>
      <c r="AYL53" s="2858"/>
      <c r="AYM53" s="2858"/>
      <c r="AYN53" s="2858"/>
      <c r="AYO53" s="2858"/>
      <c r="AYP53" s="2858"/>
      <c r="AYQ53" s="2858"/>
      <c r="AYR53" s="2858"/>
      <c r="AYS53" s="2858"/>
      <c r="AYT53" s="2858"/>
      <c r="AYU53" s="2858"/>
      <c r="AYV53" s="2858"/>
      <c r="AYW53" s="2858"/>
      <c r="AYX53" s="2858"/>
      <c r="AYY53" s="2858"/>
      <c r="AYZ53" s="2858"/>
      <c r="AZA53" s="2858"/>
      <c r="AZB53" s="2858"/>
      <c r="AZC53" s="2858"/>
      <c r="AZD53" s="2858"/>
      <c r="AZE53" s="2858"/>
      <c r="AZF53" s="2858"/>
      <c r="AZG53" s="2858"/>
      <c r="AZH53" s="2858"/>
      <c r="AZI53" s="2858"/>
      <c r="AZJ53" s="2858"/>
      <c r="AZK53" s="2858"/>
      <c r="AZL53" s="2858"/>
      <c r="AZM53" s="2858"/>
      <c r="AZN53" s="2858"/>
      <c r="AZO53" s="2858"/>
      <c r="AZP53" s="2858"/>
      <c r="AZQ53" s="2858"/>
      <c r="AZR53" s="2858"/>
      <c r="AZS53" s="2858"/>
      <c r="AZT53" s="2858"/>
      <c r="AZU53" s="2858"/>
      <c r="AZV53" s="2858"/>
      <c r="AZW53" s="2858"/>
      <c r="AZX53" s="2858"/>
      <c r="AZY53" s="2858"/>
      <c r="AZZ53" s="2858"/>
      <c r="BAA53" s="2858"/>
      <c r="BAB53" s="2858"/>
      <c r="BAC53" s="2858"/>
      <c r="BAD53" s="2858"/>
      <c r="BAE53" s="2858"/>
      <c r="BAF53" s="2858"/>
      <c r="BAG53" s="2858"/>
      <c r="BAH53" s="2858"/>
      <c r="BAI53" s="2858"/>
      <c r="BAJ53" s="2858"/>
      <c r="BAK53" s="2858"/>
      <c r="BAL53" s="2858"/>
      <c r="BAM53" s="2858"/>
      <c r="BAN53" s="2858"/>
      <c r="BAO53" s="2858"/>
      <c r="BAP53" s="2858"/>
      <c r="BAQ53" s="2858"/>
      <c r="BAR53" s="2858"/>
      <c r="BAS53" s="2858"/>
      <c r="BAT53" s="2858"/>
      <c r="BAU53" s="2858"/>
      <c r="BAV53" s="2858"/>
      <c r="BAW53" s="2858"/>
      <c r="BAX53" s="2858"/>
      <c r="BAY53" s="2858"/>
      <c r="BAZ53" s="2858"/>
      <c r="BBA53" s="2858"/>
      <c r="BBB53" s="2858"/>
      <c r="BBC53" s="2858"/>
      <c r="BBD53" s="2858"/>
      <c r="BBE53" s="2858"/>
      <c r="BBF53" s="2858"/>
      <c r="BBG53" s="2858"/>
      <c r="BBH53" s="2858"/>
      <c r="BBI53" s="2858"/>
      <c r="BBJ53" s="2858"/>
      <c r="BBK53" s="2858"/>
      <c r="BBL53" s="2858"/>
      <c r="BBM53" s="2858"/>
      <c r="BBN53" s="2858"/>
      <c r="BBO53" s="2858"/>
      <c r="BBP53" s="2858"/>
      <c r="BBQ53" s="2858"/>
      <c r="BBR53" s="2858"/>
      <c r="BBS53" s="2858"/>
      <c r="BBT53" s="2858"/>
      <c r="BBU53" s="2858"/>
      <c r="BBV53" s="2858"/>
      <c r="BBW53" s="2858"/>
      <c r="BBX53" s="2858"/>
      <c r="BBY53" s="2858"/>
      <c r="BBZ53" s="2858"/>
      <c r="BCA53" s="2858"/>
      <c r="BCB53" s="2858"/>
      <c r="BCC53" s="2858"/>
      <c r="BCD53" s="2858"/>
      <c r="BCE53" s="2858"/>
      <c r="BCF53" s="2858"/>
      <c r="BCG53" s="2858"/>
      <c r="BCH53" s="2858"/>
      <c r="BCI53" s="2858"/>
      <c r="BCJ53" s="2858"/>
      <c r="BCK53" s="2858"/>
      <c r="BCL53" s="2858"/>
      <c r="BCM53" s="2858"/>
      <c r="BCN53" s="2858"/>
      <c r="BCO53" s="2858"/>
      <c r="BCP53" s="2858"/>
      <c r="BCQ53" s="2858"/>
      <c r="BCR53" s="2858"/>
      <c r="BCS53" s="2858"/>
      <c r="BCT53" s="2858"/>
      <c r="BCU53" s="2858"/>
      <c r="BCV53" s="2858"/>
      <c r="BCW53" s="2858"/>
      <c r="BCX53" s="2858"/>
      <c r="BCY53" s="2858"/>
      <c r="BCZ53" s="2858"/>
      <c r="BDA53" s="2858"/>
      <c r="BDB53" s="2858"/>
      <c r="BDC53" s="2858"/>
      <c r="BDD53" s="2858"/>
      <c r="BDE53" s="2858"/>
      <c r="BDF53" s="2858"/>
      <c r="BDG53" s="2858"/>
      <c r="BDH53" s="2858"/>
      <c r="BDI53" s="2858"/>
      <c r="BDJ53" s="2858"/>
      <c r="BDK53" s="2858"/>
      <c r="BDL53" s="2858"/>
      <c r="BDM53" s="2858"/>
      <c r="BDN53" s="2858"/>
      <c r="BDO53" s="2858"/>
      <c r="BDP53" s="2858"/>
      <c r="BDQ53" s="2858"/>
      <c r="BDR53" s="2858"/>
      <c r="BDS53" s="2858"/>
      <c r="BDT53" s="2858"/>
      <c r="BDU53" s="2858"/>
      <c r="BDV53" s="2858"/>
      <c r="BDW53" s="2858"/>
      <c r="BDX53" s="2858"/>
      <c r="BDY53" s="2858"/>
      <c r="BDZ53" s="2858"/>
      <c r="BEA53" s="2858"/>
      <c r="BEB53" s="2858"/>
      <c r="BEC53" s="2858"/>
      <c r="BED53" s="2858"/>
      <c r="BEE53" s="2858"/>
      <c r="BEF53" s="2858"/>
      <c r="BEG53" s="2858"/>
      <c r="BEH53" s="2858"/>
      <c r="BEI53" s="2858"/>
      <c r="BEJ53" s="2858"/>
      <c r="BEK53" s="2858"/>
      <c r="BEL53" s="2858"/>
      <c r="BEM53" s="2858"/>
      <c r="BEN53" s="2858"/>
      <c r="BEO53" s="2858"/>
      <c r="BEP53" s="2858"/>
      <c r="BEQ53" s="2858"/>
      <c r="BER53" s="2858"/>
      <c r="BES53" s="2858"/>
      <c r="BET53" s="2858"/>
      <c r="BEU53" s="2858"/>
      <c r="BEV53" s="2858"/>
      <c r="BEW53" s="2858"/>
      <c r="BEX53" s="2858"/>
      <c r="BEY53" s="2858"/>
      <c r="BEZ53" s="2858"/>
      <c r="BFA53" s="2858"/>
      <c r="BFB53" s="2858"/>
      <c r="BFC53" s="2858"/>
      <c r="BFD53" s="2858"/>
      <c r="BFE53" s="2858"/>
      <c r="BFF53" s="2858"/>
      <c r="BFG53" s="2858"/>
      <c r="BFH53" s="2858"/>
      <c r="BFI53" s="2858"/>
      <c r="BFJ53" s="2858"/>
      <c r="BFK53" s="2858"/>
      <c r="BFL53" s="2858"/>
      <c r="BFM53" s="2858"/>
      <c r="BFN53" s="2858"/>
      <c r="BFO53" s="2858"/>
      <c r="BFP53" s="2858"/>
      <c r="BFQ53" s="2858"/>
      <c r="BFR53" s="2858"/>
      <c r="BFS53" s="2858"/>
      <c r="BFT53" s="2858"/>
      <c r="BFU53" s="2858"/>
      <c r="BFV53" s="2858"/>
      <c r="BFW53" s="2858"/>
      <c r="BFX53" s="2858"/>
      <c r="BFY53" s="2858"/>
      <c r="BFZ53" s="2858"/>
      <c r="BGA53" s="2858"/>
      <c r="BGB53" s="2858"/>
      <c r="BGC53" s="2858"/>
      <c r="BGD53" s="2858"/>
      <c r="BGE53" s="2858"/>
      <c r="BGF53" s="2858"/>
      <c r="BGG53" s="2858"/>
      <c r="BGH53" s="2858"/>
      <c r="BGI53" s="2858"/>
      <c r="BGJ53" s="2858"/>
      <c r="BGK53" s="2858"/>
      <c r="BGL53" s="2858"/>
      <c r="BGM53" s="2858"/>
      <c r="BGN53" s="2858"/>
      <c r="BGO53" s="2858"/>
      <c r="BGP53" s="2858"/>
      <c r="BGQ53" s="2858"/>
      <c r="BGR53" s="2858"/>
      <c r="BGS53" s="2858"/>
      <c r="BGT53" s="2858"/>
      <c r="BGU53" s="2858"/>
      <c r="BGV53" s="2858"/>
      <c r="BGW53" s="2858"/>
      <c r="BGX53" s="2858"/>
      <c r="BGY53" s="2858"/>
      <c r="BGZ53" s="2858"/>
      <c r="BHA53" s="2858"/>
      <c r="BHB53" s="2858"/>
      <c r="BHC53" s="2858"/>
      <c r="BHD53" s="2858"/>
      <c r="BHE53" s="2858"/>
      <c r="BHF53" s="2858"/>
      <c r="BHG53" s="2858"/>
      <c r="BHH53" s="2858"/>
      <c r="BHI53" s="2858"/>
      <c r="BHJ53" s="2858"/>
      <c r="BHK53" s="2858"/>
      <c r="BHL53" s="2858"/>
      <c r="BHM53" s="2858"/>
      <c r="BHN53" s="2858"/>
      <c r="BHO53" s="2858"/>
      <c r="BHP53" s="2858"/>
      <c r="BHQ53" s="2858"/>
      <c r="BHR53" s="2858"/>
      <c r="BHS53" s="2858"/>
      <c r="BHT53" s="2858"/>
      <c r="BHU53" s="2858"/>
      <c r="BHV53" s="2858"/>
      <c r="BHW53" s="2858"/>
      <c r="BHX53" s="2858"/>
      <c r="BHY53" s="2858"/>
      <c r="BHZ53" s="2858"/>
      <c r="BIA53" s="2858"/>
      <c r="BIB53" s="2858"/>
      <c r="BIC53" s="2858"/>
      <c r="BID53" s="2858"/>
      <c r="BIE53" s="2858"/>
      <c r="BIF53" s="2858"/>
      <c r="BIG53" s="2858"/>
      <c r="BIH53" s="2858"/>
      <c r="BII53" s="2858"/>
      <c r="BIJ53" s="2858"/>
      <c r="BIK53" s="2858"/>
      <c r="BIL53" s="2858"/>
      <c r="BIM53" s="2858"/>
      <c r="BIN53" s="2858"/>
      <c r="BIO53" s="2858"/>
      <c r="BIP53" s="2858"/>
      <c r="BIQ53" s="2858"/>
      <c r="BIR53" s="2858"/>
      <c r="BIS53" s="2858"/>
      <c r="BIT53" s="2858"/>
      <c r="BIU53" s="2858"/>
      <c r="BIV53" s="2858"/>
      <c r="BIW53" s="2858"/>
      <c r="BIX53" s="2858"/>
      <c r="BIY53" s="2858"/>
      <c r="BIZ53" s="2858"/>
      <c r="BJA53" s="2858"/>
      <c r="BJB53" s="2858"/>
      <c r="BJC53" s="2858"/>
      <c r="BJD53" s="2858"/>
      <c r="BJE53" s="2858"/>
      <c r="BJF53" s="2858"/>
      <c r="BJG53" s="2858"/>
      <c r="BJH53" s="2858"/>
      <c r="BJI53" s="2858"/>
      <c r="BJJ53" s="2858"/>
      <c r="BJK53" s="2858"/>
      <c r="BJL53" s="2858"/>
      <c r="BJM53" s="2858"/>
      <c r="BJN53" s="2858"/>
      <c r="BJO53" s="2858"/>
      <c r="BJP53" s="2858"/>
      <c r="BJQ53" s="2858"/>
      <c r="BJR53" s="2858"/>
      <c r="BJS53" s="2858"/>
      <c r="BJT53" s="2858"/>
      <c r="BJU53" s="2858"/>
      <c r="BJV53" s="2858"/>
      <c r="BJW53" s="2858"/>
      <c r="BJX53" s="2858"/>
      <c r="BJY53" s="2858"/>
      <c r="BJZ53" s="2858"/>
      <c r="BKA53" s="2858"/>
      <c r="BKB53" s="2858"/>
      <c r="BKC53" s="2858"/>
      <c r="BKD53" s="2858"/>
      <c r="BKE53" s="2858"/>
      <c r="BKF53" s="2858"/>
      <c r="BKG53" s="2858"/>
      <c r="BKH53" s="2858"/>
      <c r="BKI53" s="2858"/>
      <c r="BKJ53" s="2858"/>
      <c r="BKK53" s="2858"/>
      <c r="BKL53" s="2858"/>
      <c r="BKM53" s="2858"/>
      <c r="BKN53" s="2858"/>
      <c r="BKO53" s="2858"/>
      <c r="BKP53" s="2858"/>
      <c r="BKQ53" s="2858"/>
      <c r="BKR53" s="2858"/>
      <c r="BKS53" s="2858"/>
      <c r="BKT53" s="2858"/>
      <c r="BKU53" s="2858"/>
      <c r="BKV53" s="2858"/>
      <c r="BKW53" s="2858"/>
      <c r="BKX53" s="2858"/>
      <c r="BKY53" s="2858"/>
      <c r="BKZ53" s="2858"/>
      <c r="BLA53" s="2858"/>
      <c r="BLB53" s="2858"/>
      <c r="BLC53" s="2858"/>
      <c r="BLD53" s="2858"/>
      <c r="BLE53" s="2858"/>
      <c r="BLF53" s="2858"/>
      <c r="BLG53" s="2858"/>
      <c r="BLH53" s="2858"/>
      <c r="BLI53" s="2858"/>
      <c r="BLJ53" s="2858"/>
      <c r="BLK53" s="2858"/>
      <c r="BLL53" s="2858"/>
      <c r="BLM53" s="2858"/>
      <c r="BLN53" s="2858"/>
      <c r="BLO53" s="2858"/>
      <c r="BLP53" s="2858"/>
      <c r="BLQ53" s="2858"/>
      <c r="BLR53" s="2858"/>
      <c r="BLS53" s="2858"/>
      <c r="BLT53" s="2858"/>
      <c r="BLU53" s="2858"/>
      <c r="BLV53" s="2858"/>
      <c r="BLW53" s="2858"/>
      <c r="BLX53" s="2858"/>
      <c r="BLY53" s="2858"/>
      <c r="BLZ53" s="2858"/>
      <c r="BMA53" s="2858"/>
      <c r="BMB53" s="2858"/>
      <c r="BMC53" s="2858"/>
      <c r="BMD53" s="2858"/>
      <c r="BME53" s="2858"/>
      <c r="BMF53" s="2858"/>
      <c r="BMG53" s="2858"/>
      <c r="BMH53" s="2858"/>
      <c r="BMI53" s="2858"/>
      <c r="BMJ53" s="2858"/>
      <c r="BMK53" s="2858"/>
      <c r="BML53" s="2858"/>
      <c r="BMM53" s="2858"/>
      <c r="BMN53" s="2858"/>
      <c r="BMO53" s="2858"/>
      <c r="BMP53" s="2858"/>
      <c r="BMQ53" s="2858"/>
      <c r="BMR53" s="2858"/>
      <c r="BMS53" s="2858"/>
      <c r="BMT53" s="2858"/>
      <c r="BMU53" s="2858"/>
      <c r="BMV53" s="2858"/>
      <c r="BMW53" s="2858"/>
      <c r="BMX53" s="2858"/>
      <c r="BMY53" s="2858"/>
      <c r="BMZ53" s="2858"/>
      <c r="BNA53" s="2858"/>
      <c r="BNB53" s="2858"/>
      <c r="BNC53" s="2858"/>
      <c r="BND53" s="2858"/>
      <c r="BNE53" s="2858"/>
      <c r="BNF53" s="2858"/>
      <c r="BNG53" s="2858"/>
      <c r="BNH53" s="2858"/>
      <c r="BNI53" s="2858"/>
      <c r="BNJ53" s="2858"/>
      <c r="BNK53" s="2858"/>
      <c r="BNL53" s="2858"/>
      <c r="BNM53" s="2858"/>
      <c r="BNN53" s="2858"/>
      <c r="BNO53" s="2858"/>
      <c r="BNP53" s="2858"/>
      <c r="BNQ53" s="2858"/>
      <c r="BNR53" s="2858"/>
      <c r="BNS53" s="2858"/>
      <c r="BNT53" s="2858"/>
      <c r="BNU53" s="2858"/>
      <c r="BNV53" s="2858"/>
      <c r="BNW53" s="2858"/>
      <c r="BNX53" s="2858"/>
      <c r="BNY53" s="2858"/>
      <c r="BNZ53" s="2858"/>
      <c r="BOA53" s="2858"/>
      <c r="BOB53" s="2858"/>
      <c r="BOC53" s="2858"/>
      <c r="BOD53" s="2858"/>
      <c r="BOE53" s="2858"/>
      <c r="BOF53" s="2858"/>
      <c r="BOG53" s="2858"/>
      <c r="BOH53" s="2858"/>
      <c r="BOI53" s="2858"/>
      <c r="BOJ53" s="2858"/>
      <c r="BOK53" s="2858"/>
      <c r="BOL53" s="2858"/>
      <c r="BOM53" s="2858"/>
      <c r="BON53" s="2858"/>
      <c r="BOO53" s="2858"/>
      <c r="BOP53" s="2858"/>
      <c r="BOQ53" s="2858"/>
      <c r="BOR53" s="2858"/>
      <c r="BOS53" s="2858"/>
      <c r="BOT53" s="2858"/>
      <c r="BOU53" s="2858"/>
      <c r="BOV53" s="2858"/>
      <c r="BOW53" s="2858"/>
      <c r="BOX53" s="2858"/>
      <c r="BOY53" s="2858"/>
      <c r="BOZ53" s="2858"/>
      <c r="BPA53" s="2858"/>
      <c r="BPB53" s="2858"/>
      <c r="BPC53" s="2858"/>
      <c r="BPD53" s="2858"/>
      <c r="BPE53" s="2858"/>
      <c r="BPF53" s="2858"/>
      <c r="BPG53" s="2858"/>
      <c r="BPH53" s="2858"/>
      <c r="BPI53" s="2858"/>
      <c r="BPJ53" s="2858"/>
      <c r="BPK53" s="2858"/>
      <c r="BPL53" s="2858"/>
      <c r="BPM53" s="2858"/>
      <c r="BPN53" s="2858"/>
      <c r="BPO53" s="2858"/>
      <c r="BPP53" s="2858"/>
      <c r="BPQ53" s="2858"/>
      <c r="BPR53" s="2858"/>
      <c r="BPS53" s="2858"/>
      <c r="BPT53" s="2858"/>
      <c r="BPU53" s="2858"/>
      <c r="BPV53" s="2858"/>
      <c r="BPW53" s="2858"/>
      <c r="BPX53" s="2858"/>
      <c r="BPY53" s="2858"/>
      <c r="BPZ53" s="2858"/>
      <c r="BQA53" s="2858"/>
      <c r="BQB53" s="2858"/>
      <c r="BQC53" s="2858"/>
      <c r="BQD53" s="2858"/>
      <c r="BQE53" s="2858"/>
      <c r="BQF53" s="2858"/>
      <c r="BQG53" s="2858"/>
      <c r="BQH53" s="2858"/>
      <c r="BQI53" s="2858"/>
      <c r="BQJ53" s="2858"/>
      <c r="BQK53" s="2858"/>
      <c r="BQL53" s="2858"/>
      <c r="BQM53" s="2858"/>
      <c r="BQN53" s="2858"/>
      <c r="BQO53" s="2858"/>
      <c r="BQP53" s="2858"/>
      <c r="BQQ53" s="2858"/>
      <c r="BQR53" s="2858"/>
      <c r="BQS53" s="2858"/>
      <c r="BQT53" s="2858"/>
      <c r="BQU53" s="2858"/>
      <c r="BQV53" s="2858"/>
      <c r="BQW53" s="2858"/>
      <c r="BQX53" s="2858"/>
      <c r="BQY53" s="2858"/>
      <c r="BQZ53" s="2858"/>
      <c r="BRA53" s="2858"/>
      <c r="BRB53" s="2858"/>
      <c r="BRC53" s="2858"/>
      <c r="BRD53" s="2858"/>
      <c r="BRE53" s="2858"/>
      <c r="BRF53" s="2858"/>
      <c r="BRG53" s="2858"/>
      <c r="BRH53" s="2858"/>
      <c r="BRI53" s="2858"/>
      <c r="BRJ53" s="2858"/>
      <c r="BRK53" s="2858"/>
      <c r="BRL53" s="2858"/>
      <c r="BRM53" s="2858"/>
      <c r="BRN53" s="2858"/>
      <c r="BRO53" s="2858"/>
      <c r="BRP53" s="2858"/>
      <c r="BRQ53" s="2858"/>
      <c r="BRR53" s="2858"/>
      <c r="BRS53" s="2858"/>
      <c r="BRT53" s="2858"/>
      <c r="BRU53" s="2858"/>
      <c r="BRV53" s="2858"/>
      <c r="BRW53" s="2858"/>
      <c r="BRX53" s="2858"/>
      <c r="BRY53" s="2858"/>
      <c r="BRZ53" s="2858"/>
      <c r="BSA53" s="2858"/>
      <c r="BSB53" s="2858"/>
      <c r="BSC53" s="2858"/>
      <c r="BSD53" s="2858"/>
      <c r="BSE53" s="2858"/>
      <c r="BSF53" s="2858"/>
      <c r="BSG53" s="2858"/>
      <c r="BSH53" s="2858"/>
      <c r="BSI53" s="2858"/>
      <c r="BSJ53" s="2858"/>
      <c r="BSK53" s="2858"/>
      <c r="BSL53" s="2858"/>
      <c r="BSM53" s="2858"/>
      <c r="BSN53" s="2858"/>
      <c r="BSO53" s="2858"/>
      <c r="BSP53" s="2858"/>
      <c r="BSQ53" s="2858"/>
      <c r="BSR53" s="2858"/>
      <c r="BSS53" s="2858"/>
      <c r="BST53" s="2858"/>
      <c r="BSU53" s="2858"/>
      <c r="BSV53" s="2858"/>
      <c r="BSW53" s="2858"/>
      <c r="BSX53" s="2858"/>
      <c r="BSY53" s="2858"/>
      <c r="BSZ53" s="2858"/>
      <c r="BTA53" s="2858"/>
      <c r="BTB53" s="2858"/>
      <c r="BTC53" s="2858"/>
      <c r="BTD53" s="2858"/>
      <c r="BTE53" s="2858"/>
      <c r="BTF53" s="2858"/>
      <c r="BTG53" s="2858"/>
      <c r="BTH53" s="2858"/>
      <c r="BTI53" s="2858"/>
      <c r="BTJ53" s="2858"/>
      <c r="BTK53" s="2858"/>
      <c r="BTL53" s="2858"/>
      <c r="BTM53" s="2858"/>
      <c r="BTN53" s="2858"/>
      <c r="BTO53" s="2858"/>
      <c r="BTP53" s="2858"/>
      <c r="BTQ53" s="2858"/>
      <c r="BTR53" s="2858"/>
      <c r="BTS53" s="2858"/>
      <c r="BTT53" s="2858"/>
      <c r="BTU53" s="2858"/>
      <c r="BTV53" s="2858"/>
      <c r="BTW53" s="2858"/>
      <c r="BTX53" s="2858"/>
      <c r="BTY53" s="2858"/>
      <c r="BTZ53" s="2858"/>
      <c r="BUA53" s="2858"/>
      <c r="BUB53" s="2858"/>
      <c r="BUC53" s="2858"/>
      <c r="BUD53" s="2858"/>
      <c r="BUE53" s="2858"/>
      <c r="BUF53" s="2858"/>
      <c r="BUG53" s="2858"/>
      <c r="BUH53" s="2858"/>
      <c r="BUI53" s="2858"/>
      <c r="BUJ53" s="2858"/>
      <c r="BUK53" s="2858"/>
      <c r="BUL53" s="2858"/>
      <c r="BUM53" s="2858"/>
      <c r="BUN53" s="2858"/>
      <c r="BUO53" s="2858"/>
      <c r="BUP53" s="2858"/>
      <c r="BUQ53" s="2858"/>
      <c r="BUR53" s="2858"/>
      <c r="BUS53" s="2858"/>
      <c r="BUT53" s="2858"/>
      <c r="BUU53" s="2858"/>
      <c r="BUV53" s="2858"/>
      <c r="BUW53" s="2858"/>
      <c r="BUX53" s="2858"/>
      <c r="BUY53" s="2858"/>
      <c r="BUZ53" s="2858"/>
      <c r="BVA53" s="2858"/>
      <c r="BVB53" s="2858"/>
      <c r="BVC53" s="2858"/>
      <c r="BVD53" s="2858"/>
      <c r="BVE53" s="2858"/>
      <c r="BVF53" s="2858"/>
      <c r="BVG53" s="2858"/>
      <c r="BVH53" s="2858"/>
      <c r="BVI53" s="2858"/>
      <c r="BVJ53" s="2858"/>
      <c r="BVK53" s="2858"/>
      <c r="BVL53" s="2858"/>
      <c r="BVM53" s="2858"/>
      <c r="BVN53" s="2858"/>
      <c r="BVO53" s="2858"/>
      <c r="BVP53" s="2858"/>
      <c r="BVQ53" s="2858"/>
      <c r="BVR53" s="2858"/>
      <c r="BVS53" s="2858"/>
      <c r="BVT53" s="2858"/>
      <c r="BVU53" s="2858"/>
      <c r="BVV53" s="2858"/>
      <c r="BVW53" s="2858"/>
      <c r="BVX53" s="2858"/>
      <c r="BVY53" s="2858"/>
      <c r="BVZ53" s="2858"/>
      <c r="BWA53" s="2858"/>
      <c r="BWB53" s="2858"/>
      <c r="BWC53" s="2858"/>
      <c r="BWD53" s="2858"/>
      <c r="BWE53" s="2858"/>
      <c r="BWF53" s="2858"/>
      <c r="BWG53" s="2858"/>
      <c r="BWH53" s="2858"/>
      <c r="BWI53" s="2858"/>
      <c r="BWJ53" s="2858"/>
      <c r="BWK53" s="2858"/>
      <c r="BWL53" s="2858"/>
      <c r="BWM53" s="2858"/>
      <c r="BWN53" s="2858"/>
      <c r="BWO53" s="2858"/>
      <c r="BWP53" s="2858"/>
      <c r="BWQ53" s="2858"/>
      <c r="BWR53" s="2858"/>
      <c r="BWS53" s="2858"/>
      <c r="BWT53" s="2858"/>
      <c r="BWU53" s="2858"/>
      <c r="BWV53" s="2858"/>
      <c r="BWW53" s="2858"/>
      <c r="BWX53" s="2858"/>
      <c r="BWY53" s="2858"/>
      <c r="BWZ53" s="2858"/>
      <c r="BXA53" s="2858"/>
      <c r="BXB53" s="2858"/>
      <c r="BXC53" s="2858"/>
      <c r="BXD53" s="2858"/>
      <c r="BXE53" s="2858"/>
      <c r="BXF53" s="2858"/>
      <c r="BXG53" s="2858"/>
      <c r="BXH53" s="2858"/>
      <c r="BXI53" s="2858"/>
      <c r="BXJ53" s="2858"/>
      <c r="BXK53" s="2858"/>
      <c r="BXL53" s="2858"/>
      <c r="BXM53" s="2858"/>
      <c r="BXN53" s="2858"/>
      <c r="BXO53" s="2858"/>
      <c r="BXP53" s="2858"/>
      <c r="BXQ53" s="2858"/>
      <c r="BXR53" s="2858"/>
      <c r="BXS53" s="2858"/>
      <c r="BXT53" s="2858"/>
      <c r="BXU53" s="2858"/>
      <c r="BXV53" s="2858"/>
      <c r="BXW53" s="2858"/>
      <c r="BXX53" s="2858"/>
      <c r="BXY53" s="2858"/>
      <c r="BXZ53" s="2858"/>
      <c r="BYA53" s="2858"/>
      <c r="BYB53" s="2858"/>
      <c r="BYC53" s="2858"/>
      <c r="BYD53" s="2858"/>
      <c r="BYE53" s="2858"/>
      <c r="BYF53" s="2858"/>
      <c r="BYG53" s="2858"/>
      <c r="BYH53" s="2858"/>
      <c r="BYI53" s="2858"/>
      <c r="BYJ53" s="2858"/>
      <c r="BYK53" s="2858"/>
      <c r="BYL53" s="2858"/>
      <c r="BYM53" s="2858"/>
      <c r="BYN53" s="2858"/>
      <c r="BYO53" s="2858"/>
      <c r="BYP53" s="2858"/>
      <c r="BYQ53" s="2858"/>
      <c r="BYR53" s="2858"/>
      <c r="BYS53" s="2858"/>
      <c r="BYT53" s="2858"/>
      <c r="BYU53" s="2858"/>
      <c r="BYV53" s="2858"/>
      <c r="BYW53" s="2858"/>
      <c r="BYX53" s="2858"/>
      <c r="BYY53" s="2858"/>
      <c r="BYZ53" s="2858"/>
      <c r="BZA53" s="2858"/>
      <c r="BZB53" s="2858"/>
      <c r="BZC53" s="2858"/>
      <c r="BZD53" s="2858"/>
      <c r="BZE53" s="2858"/>
      <c r="BZF53" s="2858"/>
      <c r="BZG53" s="2858"/>
      <c r="BZH53" s="2858"/>
      <c r="BZI53" s="2858"/>
      <c r="BZJ53" s="2858"/>
      <c r="BZK53" s="2858"/>
      <c r="BZL53" s="2858"/>
      <c r="BZM53" s="2858"/>
      <c r="BZN53" s="2858"/>
      <c r="BZO53" s="2858"/>
      <c r="BZP53" s="2858"/>
      <c r="BZQ53" s="2858"/>
      <c r="BZR53" s="2858"/>
      <c r="BZS53" s="2858"/>
      <c r="BZT53" s="2858"/>
      <c r="BZU53" s="2858"/>
      <c r="BZV53" s="2858"/>
      <c r="BZW53" s="2858"/>
      <c r="BZX53" s="2858"/>
      <c r="BZY53" s="2858"/>
      <c r="BZZ53" s="2858"/>
      <c r="CAA53" s="2858"/>
      <c r="CAB53" s="2858"/>
      <c r="CAC53" s="2858"/>
      <c r="CAD53" s="2858"/>
      <c r="CAE53" s="2858"/>
      <c r="CAF53" s="2858"/>
      <c r="CAG53" s="2858"/>
      <c r="CAH53" s="2858"/>
      <c r="CAI53" s="2858"/>
      <c r="CAJ53" s="2858"/>
      <c r="CAK53" s="2858"/>
      <c r="CAL53" s="2858"/>
      <c r="CAM53" s="2858"/>
      <c r="CAN53" s="2858"/>
      <c r="CAO53" s="2858"/>
      <c r="CAP53" s="2858"/>
      <c r="CAQ53" s="2858"/>
      <c r="CAR53" s="2858"/>
      <c r="CAS53" s="2858"/>
      <c r="CAT53" s="2858"/>
      <c r="CAU53" s="2858"/>
      <c r="CAV53" s="2858"/>
      <c r="CAW53" s="2858"/>
      <c r="CAX53" s="2858"/>
      <c r="CAY53" s="2858"/>
      <c r="CAZ53" s="2858"/>
      <c r="CBA53" s="2858"/>
      <c r="CBB53" s="2858"/>
      <c r="CBC53" s="2858"/>
      <c r="CBD53" s="2858"/>
      <c r="CBE53" s="2858"/>
      <c r="CBF53" s="2858"/>
      <c r="CBG53" s="2858"/>
      <c r="CBH53" s="2858"/>
      <c r="CBI53" s="2858"/>
      <c r="CBJ53" s="2858"/>
      <c r="CBK53" s="2858"/>
      <c r="CBL53" s="2858"/>
      <c r="CBM53" s="2858"/>
      <c r="CBN53" s="2858"/>
      <c r="CBO53" s="2858"/>
      <c r="CBP53" s="2858"/>
      <c r="CBQ53" s="2858"/>
      <c r="CBR53" s="2858"/>
      <c r="CBS53" s="2858"/>
      <c r="CBT53" s="2858"/>
      <c r="CBU53" s="2858"/>
      <c r="CBV53" s="2858"/>
      <c r="CBW53" s="2858"/>
      <c r="CBX53" s="2858"/>
      <c r="CBY53" s="2858"/>
      <c r="CBZ53" s="2858"/>
      <c r="CCA53" s="2858"/>
      <c r="CCB53" s="2858"/>
      <c r="CCC53" s="2858"/>
      <c r="CCD53" s="2858"/>
      <c r="CCE53" s="2858"/>
      <c r="CCF53" s="2858"/>
      <c r="CCG53" s="2858"/>
      <c r="CCH53" s="2858"/>
      <c r="CCI53" s="2858"/>
      <c r="CCJ53" s="2858"/>
      <c r="CCK53" s="2858"/>
      <c r="CCL53" s="2858"/>
      <c r="CCM53" s="2858"/>
      <c r="CCN53" s="2858"/>
      <c r="CCO53" s="2858"/>
      <c r="CCP53" s="2858"/>
      <c r="CCQ53" s="2858"/>
      <c r="CCR53" s="2858"/>
      <c r="CCS53" s="2858"/>
      <c r="CCT53" s="2858"/>
      <c r="CCU53" s="2858"/>
      <c r="CCV53" s="2858"/>
      <c r="CCW53" s="2858"/>
      <c r="CCX53" s="2858"/>
      <c r="CCY53" s="2858"/>
      <c r="CCZ53" s="2858"/>
      <c r="CDA53" s="2858"/>
      <c r="CDB53" s="2858"/>
      <c r="CDC53" s="2858"/>
      <c r="CDD53" s="2858"/>
      <c r="CDE53" s="2858"/>
      <c r="CDF53" s="2858"/>
      <c r="CDG53" s="2858"/>
      <c r="CDH53" s="2858"/>
      <c r="CDI53" s="2858"/>
      <c r="CDJ53" s="2858"/>
      <c r="CDK53" s="2858"/>
      <c r="CDL53" s="2858"/>
      <c r="CDM53" s="2858"/>
      <c r="CDN53" s="2858"/>
      <c r="CDO53" s="2858"/>
      <c r="CDP53" s="2858"/>
      <c r="CDQ53" s="2858"/>
      <c r="CDR53" s="2858"/>
      <c r="CDS53" s="2858"/>
      <c r="CDT53" s="2858"/>
      <c r="CDU53" s="2858"/>
      <c r="CDV53" s="2858"/>
      <c r="CDW53" s="2858"/>
      <c r="CDX53" s="2858"/>
      <c r="CDY53" s="2858"/>
      <c r="CDZ53" s="2858"/>
      <c r="CEA53" s="2858"/>
      <c r="CEB53" s="2858"/>
      <c r="CEC53" s="2858"/>
      <c r="CED53" s="2858"/>
      <c r="CEE53" s="2858"/>
      <c r="CEF53" s="2858"/>
      <c r="CEG53" s="2858"/>
      <c r="CEH53" s="2858"/>
      <c r="CEI53" s="2858"/>
      <c r="CEJ53" s="2858"/>
      <c r="CEK53" s="2858"/>
      <c r="CEL53" s="2858"/>
      <c r="CEM53" s="2858"/>
      <c r="CEN53" s="2858"/>
      <c r="CEO53" s="2858"/>
      <c r="CEP53" s="2858"/>
      <c r="CEQ53" s="2858"/>
      <c r="CER53" s="2858"/>
      <c r="CES53" s="2858"/>
      <c r="CET53" s="2858"/>
      <c r="CEU53" s="2858"/>
      <c r="CEV53" s="2858"/>
      <c r="CEW53" s="2858"/>
      <c r="CEX53" s="2858"/>
      <c r="CEY53" s="2858"/>
      <c r="CEZ53" s="2858"/>
      <c r="CFA53" s="2858"/>
      <c r="CFB53" s="2858"/>
      <c r="CFC53" s="2858"/>
      <c r="CFD53" s="2858"/>
      <c r="CFE53" s="2858"/>
      <c r="CFF53" s="2858"/>
      <c r="CFG53" s="2858"/>
      <c r="CFH53" s="2858"/>
      <c r="CFI53" s="2858"/>
      <c r="CFJ53" s="2858"/>
      <c r="CFK53" s="2858"/>
      <c r="CFL53" s="2858"/>
      <c r="CFM53" s="2858"/>
      <c r="CFN53" s="2858"/>
      <c r="CFO53" s="2858"/>
      <c r="CFP53" s="2858"/>
      <c r="CFQ53" s="2858"/>
      <c r="CFR53" s="2858"/>
      <c r="CFS53" s="2858"/>
      <c r="CFT53" s="2858"/>
      <c r="CFU53" s="2858"/>
      <c r="CFV53" s="2858"/>
      <c r="CFW53" s="2858"/>
      <c r="CFX53" s="2858"/>
      <c r="CFY53" s="2858"/>
      <c r="CFZ53" s="2858"/>
      <c r="CGA53" s="2858"/>
      <c r="CGB53" s="2858"/>
      <c r="CGC53" s="2858"/>
      <c r="CGD53" s="2858"/>
      <c r="CGE53" s="2858"/>
      <c r="CGF53" s="2858"/>
      <c r="CGG53" s="2858"/>
      <c r="CGH53" s="2858"/>
      <c r="CGI53" s="2858"/>
      <c r="CGJ53" s="2858"/>
      <c r="CGK53" s="2858"/>
      <c r="CGL53" s="2858"/>
      <c r="CGM53" s="2858"/>
      <c r="CGN53" s="2858"/>
      <c r="CGO53" s="2858"/>
      <c r="CGP53" s="2858"/>
      <c r="CGQ53" s="2858"/>
      <c r="CGR53" s="2858"/>
      <c r="CGS53" s="2858"/>
      <c r="CGT53" s="2858"/>
      <c r="CGU53" s="2858"/>
      <c r="CGV53" s="2858"/>
      <c r="CGW53" s="2858"/>
      <c r="CGX53" s="2858"/>
      <c r="CGY53" s="2858"/>
      <c r="CGZ53" s="2858"/>
      <c r="CHA53" s="2858"/>
      <c r="CHB53" s="2858"/>
      <c r="CHC53" s="2858"/>
      <c r="CHD53" s="2858"/>
      <c r="CHE53" s="2858"/>
      <c r="CHF53" s="2858"/>
      <c r="CHG53" s="2858"/>
      <c r="CHH53" s="2858"/>
      <c r="CHI53" s="2858"/>
      <c r="CHJ53" s="2858"/>
      <c r="CHK53" s="2858"/>
      <c r="CHL53" s="2858"/>
      <c r="CHM53" s="2858"/>
      <c r="CHN53" s="2858"/>
      <c r="CHO53" s="2858"/>
      <c r="CHP53" s="2858"/>
      <c r="CHQ53" s="2858"/>
      <c r="CHR53" s="2858"/>
      <c r="CHS53" s="2858"/>
      <c r="CHT53" s="2858"/>
      <c r="CHU53" s="2858"/>
      <c r="CHV53" s="2858"/>
      <c r="CHW53" s="2858"/>
      <c r="CHX53" s="2858"/>
      <c r="CHY53" s="2858"/>
      <c r="CHZ53" s="2858"/>
      <c r="CIA53" s="2858"/>
      <c r="CIB53" s="2858"/>
      <c r="CIC53" s="2858"/>
      <c r="CID53" s="2858"/>
      <c r="CIE53" s="2858"/>
      <c r="CIF53" s="2858"/>
      <c r="CIG53" s="2858"/>
      <c r="CIH53" s="2858"/>
      <c r="CII53" s="2858"/>
      <c r="CIJ53" s="2858"/>
      <c r="CIK53" s="2858"/>
      <c r="CIL53" s="2858"/>
      <c r="CIM53" s="2858"/>
      <c r="CIN53" s="2858"/>
      <c r="CIO53" s="2858"/>
      <c r="CIP53" s="2858"/>
      <c r="CIQ53" s="2858"/>
      <c r="CIR53" s="2858"/>
      <c r="CIS53" s="2858"/>
      <c r="CIT53" s="2858"/>
      <c r="CIU53" s="2858"/>
      <c r="CIV53" s="2858"/>
      <c r="CIW53" s="2858"/>
      <c r="CIX53" s="2858"/>
      <c r="CIY53" s="2858"/>
      <c r="CIZ53" s="2858"/>
      <c r="CJA53" s="2858"/>
      <c r="CJB53" s="2858"/>
      <c r="CJC53" s="2858"/>
      <c r="CJD53" s="2858"/>
      <c r="CJE53" s="2858"/>
      <c r="CJF53" s="2858"/>
      <c r="CJG53" s="2858"/>
      <c r="CJH53" s="2858"/>
      <c r="CJI53" s="2858"/>
      <c r="CJJ53" s="2858"/>
      <c r="CJK53" s="2858"/>
      <c r="CJL53" s="2858"/>
      <c r="CJM53" s="2858"/>
      <c r="CJN53" s="2858"/>
      <c r="CJO53" s="2858"/>
      <c r="CJP53" s="2858"/>
      <c r="CJQ53" s="2858"/>
      <c r="CJR53" s="2858"/>
      <c r="CJS53" s="2858"/>
      <c r="CJT53" s="2858"/>
      <c r="CJU53" s="2858"/>
      <c r="CJV53" s="2858"/>
      <c r="CJW53" s="2858"/>
      <c r="CJX53" s="2858"/>
      <c r="CJY53" s="2858"/>
      <c r="CJZ53" s="2858"/>
      <c r="CKA53" s="2858"/>
      <c r="CKB53" s="2858"/>
      <c r="CKC53" s="2858"/>
      <c r="CKD53" s="2858"/>
      <c r="CKE53" s="2858"/>
      <c r="CKF53" s="2858"/>
      <c r="CKG53" s="2858"/>
      <c r="CKH53" s="2858"/>
      <c r="CKI53" s="2858"/>
      <c r="CKJ53" s="2858"/>
      <c r="CKK53" s="2858"/>
      <c r="CKL53" s="2858"/>
      <c r="CKM53" s="2858"/>
      <c r="CKN53" s="2858"/>
      <c r="CKO53" s="2858"/>
      <c r="CKP53" s="2858"/>
      <c r="CKQ53" s="2858"/>
      <c r="CKR53" s="2858"/>
      <c r="CKS53" s="2858"/>
      <c r="CKT53" s="2858"/>
      <c r="CKU53" s="2858"/>
      <c r="CKV53" s="2858"/>
      <c r="CKW53" s="2858"/>
      <c r="CKX53" s="2858"/>
      <c r="CKY53" s="2858"/>
      <c r="CKZ53" s="2858"/>
      <c r="CLA53" s="2858"/>
      <c r="CLB53" s="2858"/>
      <c r="CLC53" s="2858"/>
      <c r="CLD53" s="2858"/>
      <c r="CLE53" s="2858"/>
      <c r="CLF53" s="2858"/>
      <c r="CLG53" s="2858"/>
      <c r="CLH53" s="2858"/>
      <c r="CLI53" s="2858"/>
      <c r="CLJ53" s="2858"/>
      <c r="CLK53" s="2858"/>
      <c r="CLL53" s="2858"/>
      <c r="CLM53" s="2858"/>
      <c r="CLN53" s="2858"/>
      <c r="CLO53" s="2858"/>
      <c r="CLP53" s="2858"/>
      <c r="CLQ53" s="2858"/>
      <c r="CLR53" s="2858"/>
      <c r="CLS53" s="2858"/>
      <c r="CLT53" s="2858"/>
      <c r="CLU53" s="2858"/>
      <c r="CLV53" s="2858"/>
      <c r="CLW53" s="2858"/>
    </row>
    <row r="54" spans="1:2363" ht="15.75" hidden="1" customHeight="1" x14ac:dyDescent="0.25">
      <c r="A54" s="3883" t="s">
        <v>573</v>
      </c>
      <c r="B54" s="3856" t="s">
        <v>548</v>
      </c>
      <c r="C54" s="1903">
        <v>1</v>
      </c>
      <c r="D54" s="2739" t="s">
        <v>553</v>
      </c>
      <c r="E54" s="2734">
        <v>38</v>
      </c>
      <c r="F54" s="2252">
        <v>4903.1899999999996</v>
      </c>
      <c r="G54" s="2244">
        <f>F54/E54</f>
        <v>129.03131578947367</v>
      </c>
      <c r="H54" s="2253">
        <v>0</v>
      </c>
      <c r="I54" s="2252">
        <v>0</v>
      </c>
      <c r="J54" s="1982">
        <v>0</v>
      </c>
      <c r="K54" s="2253">
        <v>0</v>
      </c>
      <c r="L54" s="2252">
        <v>0</v>
      </c>
      <c r="M54" s="1982">
        <v>0</v>
      </c>
      <c r="N54" s="1982">
        <v>4903.1899999999996</v>
      </c>
      <c r="O54" s="2283">
        <v>4903.1899999999996</v>
      </c>
      <c r="P54" s="2105" t="s">
        <v>335</v>
      </c>
      <c r="Q54" s="2305"/>
      <c r="R54" s="2244">
        <f>O54*5808</f>
        <v>28477727.519999996</v>
      </c>
      <c r="S54" s="1876"/>
      <c r="T54" s="1876"/>
      <c r="U54" s="3390" t="s">
        <v>335</v>
      </c>
      <c r="V54" s="2360">
        <f>R54</f>
        <v>28477727.519999996</v>
      </c>
      <c r="W54" s="1982"/>
      <c r="X54" s="2643"/>
      <c r="Y54" s="2643"/>
      <c r="Z54" s="2824">
        <f>4247527.17</f>
        <v>4247527.17</v>
      </c>
      <c r="AA54" s="2149">
        <f>Y54+Z54</f>
        <v>4247527.17</v>
      </c>
      <c r="AB54" s="2150">
        <v>4247527.17</v>
      </c>
      <c r="AC54" s="2332">
        <v>0</v>
      </c>
      <c r="AD54" s="1898">
        <v>0</v>
      </c>
      <c r="AE54" s="3128"/>
      <c r="AF54" s="1860">
        <v>4247460.1500000004</v>
      </c>
      <c r="AG54" s="2872"/>
      <c r="AH54" s="2132">
        <f>AD54+AF54</f>
        <v>4247460.1500000004</v>
      </c>
      <c r="AI54" s="2149">
        <v>0</v>
      </c>
      <c r="AJ54" s="2128">
        <v>4247527.17</v>
      </c>
      <c r="AK54" s="2838">
        <f>AI54+AJ54</f>
        <v>4247527.17</v>
      </c>
      <c r="AL54" s="2520"/>
      <c r="AM54" s="2520"/>
      <c r="AN54" s="2521"/>
      <c r="AO54" s="3418">
        <v>0</v>
      </c>
      <c r="AP54" s="3419">
        <v>0</v>
      </c>
      <c r="AQ54" s="2409">
        <v>0</v>
      </c>
      <c r="AR54" s="2409"/>
      <c r="AS54" s="2410">
        <f t="shared" ref="AS54:AS59" si="103">AO54+AQ54</f>
        <v>0</v>
      </c>
      <c r="AT54" s="2411"/>
      <c r="AU54" s="2179">
        <v>0</v>
      </c>
      <c r="AV54" s="2179">
        <v>0</v>
      </c>
      <c r="AW54" s="2412">
        <f t="shared" ref="AW54:AW63" si="104">AU54+AV54</f>
        <v>0</v>
      </c>
      <c r="AX54" s="2520"/>
      <c r="AY54" s="2520"/>
      <c r="AZ54" s="2521"/>
      <c r="BA54" s="2161">
        <v>0</v>
      </c>
      <c r="BB54" s="2409">
        <v>0</v>
      </c>
      <c r="BC54" s="2409">
        <v>0</v>
      </c>
      <c r="BD54" s="2409"/>
      <c r="BE54" s="2410">
        <f t="shared" ref="BE54:BE59" si="105">BA54+BC54</f>
        <v>0</v>
      </c>
      <c r="BF54" s="2411"/>
      <c r="BG54" s="2179">
        <v>0</v>
      </c>
      <c r="BH54" s="2179">
        <v>0</v>
      </c>
      <c r="BI54" s="2412">
        <f t="shared" ref="BI54:BI63" si="106">BG54+BH54</f>
        <v>0</v>
      </c>
      <c r="BJ54" s="2774">
        <f t="shared" ref="BJ54:BK59" si="107">AA54+AL54</f>
        <v>4247527.17</v>
      </c>
      <c r="BK54" s="2149">
        <f t="shared" si="107"/>
        <v>4247527.17</v>
      </c>
      <c r="BL54" s="2150">
        <v>0</v>
      </c>
      <c r="BM54" s="2562">
        <f t="shared" ref="BM54:BM59" si="108">AD54+AO54</f>
        <v>0</v>
      </c>
      <c r="BN54" s="1860">
        <f t="shared" ref="BN54:BN59" si="109">AF54+AQ54</f>
        <v>4247460.1500000004</v>
      </c>
      <c r="BO54" s="1860"/>
      <c r="BP54" s="1860"/>
      <c r="BQ54" s="1860">
        <f t="shared" ref="BQ54:BQ60" si="110">BM54+BN54</f>
        <v>4247460.1500000004</v>
      </c>
      <c r="BR54" s="2085">
        <f t="shared" ref="BR54:BR59" si="111">AI54+AU54</f>
        <v>0</v>
      </c>
      <c r="BS54" s="2128">
        <f t="shared" ref="BS54:BS59" si="112">AJ54+AV54</f>
        <v>4247527.17</v>
      </c>
      <c r="BT54" s="2899">
        <f t="shared" ref="BT54:BT60" si="113">BR54+BS54</f>
        <v>4247527.17</v>
      </c>
      <c r="BU54" s="1969"/>
      <c r="BV54" s="3066"/>
      <c r="BW54" s="3066"/>
      <c r="BX54" s="3066"/>
      <c r="BY54" s="1969"/>
      <c r="BZ54" s="1969"/>
      <c r="CA54" s="1969"/>
      <c r="CB54" s="1969"/>
      <c r="CC54" s="1163"/>
      <c r="CD54" s="1163"/>
      <c r="CE54" s="1163"/>
      <c r="CF54" s="1163"/>
      <c r="CG54" s="1163"/>
      <c r="CH54" s="1163"/>
      <c r="CI54" s="1144"/>
      <c r="CJ54" s="1144"/>
      <c r="CK54" s="1144"/>
      <c r="CL54" s="1144"/>
      <c r="CM54" s="1144"/>
      <c r="CN54" s="1144"/>
      <c r="CO54" s="1144"/>
      <c r="CP54" s="1144"/>
      <c r="CQ54" s="1144"/>
      <c r="CR54" s="1144"/>
      <c r="CS54" s="1144"/>
      <c r="CT54" s="1144"/>
      <c r="CU54" s="1144"/>
      <c r="CV54" s="1144"/>
    </row>
    <row r="55" spans="1:2363" s="1170" customFormat="1" ht="15.75" hidden="1" customHeight="1" x14ac:dyDescent="0.25">
      <c r="A55" s="3884"/>
      <c r="B55" s="3857"/>
      <c r="C55" s="1792" t="s">
        <v>474</v>
      </c>
      <c r="D55" s="2740" t="s">
        <v>476</v>
      </c>
      <c r="E55" s="2735" t="s">
        <v>335</v>
      </c>
      <c r="F55" s="1809" t="s">
        <v>335</v>
      </c>
      <c r="G55" s="1809" t="s">
        <v>335</v>
      </c>
      <c r="H55" s="1809" t="s">
        <v>335</v>
      </c>
      <c r="I55" s="1809" t="s">
        <v>335</v>
      </c>
      <c r="J55" s="1809" t="s">
        <v>335</v>
      </c>
      <c r="K55" s="1809" t="s">
        <v>335</v>
      </c>
      <c r="L55" s="1809" t="s">
        <v>335</v>
      </c>
      <c r="M55" s="1809" t="s">
        <v>335</v>
      </c>
      <c r="N55" s="1820" t="s">
        <v>335</v>
      </c>
      <c r="O55" s="2284"/>
      <c r="P55" s="1880" t="s">
        <v>335</v>
      </c>
      <c r="Q55" s="1843"/>
      <c r="R55" s="1820" t="s">
        <v>335</v>
      </c>
      <c r="S55" s="1820"/>
      <c r="T55" s="1820"/>
      <c r="U55" s="1820" t="s">
        <v>335</v>
      </c>
      <c r="V55" s="2361">
        <v>0</v>
      </c>
      <c r="W55" s="1983"/>
      <c r="X55" s="2644"/>
      <c r="Y55" s="2644"/>
      <c r="Z55" s="2825" t="s">
        <v>335</v>
      </c>
      <c r="AA55" s="2333">
        <v>0</v>
      </c>
      <c r="AB55" s="1894">
        <v>0</v>
      </c>
      <c r="AC55" s="2334">
        <v>0</v>
      </c>
      <c r="AD55" s="1850">
        <v>5738341.5999999996</v>
      </c>
      <c r="AE55" s="1897"/>
      <c r="AF55" s="1893">
        <v>0</v>
      </c>
      <c r="AG55" s="2875"/>
      <c r="AH55" s="2117">
        <f t="shared" ref="AH55:AH59" si="114">AD55+AF55</f>
        <v>5738341.5999999996</v>
      </c>
      <c r="AI55" s="1894">
        <f>AH55</f>
        <v>5738341.5999999996</v>
      </c>
      <c r="AJ55" s="1894">
        <v>0</v>
      </c>
      <c r="AK55" s="2839">
        <f>AI55+AJ55</f>
        <v>5738341.5999999996</v>
      </c>
      <c r="AL55" s="2507"/>
      <c r="AM55" s="2507"/>
      <c r="AN55" s="2131"/>
      <c r="AO55" s="3276">
        <v>0</v>
      </c>
      <c r="AP55" s="3295">
        <v>0</v>
      </c>
      <c r="AQ55" s="2167">
        <v>0</v>
      </c>
      <c r="AR55" s="2167"/>
      <c r="AS55" s="2158">
        <f t="shared" si="103"/>
        <v>0</v>
      </c>
      <c r="AT55" s="2123"/>
      <c r="AU55" s="2159">
        <v>0</v>
      </c>
      <c r="AV55" s="2169">
        <v>0</v>
      </c>
      <c r="AW55" s="2160">
        <f t="shared" si="104"/>
        <v>0</v>
      </c>
      <c r="AX55" s="2507"/>
      <c r="AY55" s="2507"/>
      <c r="AZ55" s="2131"/>
      <c r="BA55" s="2162">
        <v>0</v>
      </c>
      <c r="BB55" s="2167">
        <v>0</v>
      </c>
      <c r="BC55" s="2167">
        <v>0</v>
      </c>
      <c r="BD55" s="2167"/>
      <c r="BE55" s="2158">
        <f t="shared" si="105"/>
        <v>0</v>
      </c>
      <c r="BF55" s="2123"/>
      <c r="BG55" s="2159">
        <v>0</v>
      </c>
      <c r="BH55" s="2169">
        <v>0</v>
      </c>
      <c r="BI55" s="2160">
        <f t="shared" si="106"/>
        <v>0</v>
      </c>
      <c r="BJ55" s="1851">
        <f t="shared" si="107"/>
        <v>0</v>
      </c>
      <c r="BK55" s="1851">
        <f t="shared" si="107"/>
        <v>0</v>
      </c>
      <c r="BL55" s="1884">
        <v>0</v>
      </c>
      <c r="BM55" s="2561">
        <f t="shared" si="108"/>
        <v>5738341.5999999996</v>
      </c>
      <c r="BN55" s="1893">
        <f t="shared" si="109"/>
        <v>0</v>
      </c>
      <c r="BO55" s="1893"/>
      <c r="BP55" s="1893"/>
      <c r="BQ55" s="1893">
        <f t="shared" si="110"/>
        <v>5738341.5999999996</v>
      </c>
      <c r="BR55" s="1889">
        <f t="shared" si="111"/>
        <v>5738341.5999999996</v>
      </c>
      <c r="BS55" s="1848">
        <f t="shared" si="112"/>
        <v>0</v>
      </c>
      <c r="BT55" s="2456">
        <f t="shared" si="113"/>
        <v>5738341.5999999996</v>
      </c>
      <c r="BU55" s="1969"/>
      <c r="BV55" s="3066"/>
      <c r="BW55" s="3066"/>
      <c r="BX55" s="3066"/>
      <c r="BY55" s="1969"/>
      <c r="BZ55" s="1969"/>
      <c r="CA55" s="1969"/>
      <c r="CB55" s="1969"/>
      <c r="CC55" s="1144"/>
      <c r="CD55" s="1144"/>
      <c r="CE55" s="1144"/>
      <c r="CF55" s="1144"/>
      <c r="CG55" s="1144"/>
      <c r="CH55" s="1144"/>
      <c r="CI55" s="1144"/>
      <c r="CJ55" s="1144"/>
      <c r="CK55" s="1144"/>
      <c r="CL55" s="1144"/>
      <c r="CM55" s="1144"/>
      <c r="CN55" s="1144"/>
      <c r="CO55" s="1144"/>
      <c r="CP55" s="1144"/>
      <c r="CQ55" s="1144"/>
      <c r="CR55" s="1144"/>
      <c r="CS55" s="1144"/>
      <c r="CT55" s="1144"/>
      <c r="CU55" s="1144"/>
      <c r="CV55" s="1144"/>
    </row>
    <row r="56" spans="1:2363" s="1369" customFormat="1" ht="15.75" hidden="1" customHeight="1" x14ac:dyDescent="0.25">
      <c r="A56" s="3884"/>
      <c r="B56" s="3857"/>
      <c r="C56" s="1792">
        <v>2</v>
      </c>
      <c r="D56" s="2740" t="s">
        <v>554</v>
      </c>
      <c r="E56" s="2736">
        <v>14</v>
      </c>
      <c r="F56" s="1799">
        <v>2371.69</v>
      </c>
      <c r="G56" s="1800">
        <f>F56/E56</f>
        <v>169.40642857142856</v>
      </c>
      <c r="H56" s="1801">
        <v>0</v>
      </c>
      <c r="I56" s="1799">
        <v>0</v>
      </c>
      <c r="J56" s="1800">
        <v>0</v>
      </c>
      <c r="K56" s="1801">
        <v>0</v>
      </c>
      <c r="L56" s="1799">
        <v>0</v>
      </c>
      <c r="M56" s="1800">
        <v>0</v>
      </c>
      <c r="N56" s="2001">
        <v>2371.69</v>
      </c>
      <c r="O56" s="2284">
        <v>2371.69</v>
      </c>
      <c r="P56" s="1881" t="s">
        <v>335</v>
      </c>
      <c r="Q56" s="1844"/>
      <c r="R56" s="1983">
        <f>O56*5808</f>
        <v>13774775.52</v>
      </c>
      <c r="S56" s="1821"/>
      <c r="T56" s="1821"/>
      <c r="U56" s="1821" t="s">
        <v>335</v>
      </c>
      <c r="V56" s="2103">
        <f>R56</f>
        <v>13774775.52</v>
      </c>
      <c r="W56" s="1799"/>
      <c r="X56" s="2645"/>
      <c r="Y56" s="2645"/>
      <c r="Z56" s="2129">
        <f>HT56</f>
        <v>0</v>
      </c>
      <c r="AA56" s="1852">
        <f>AF56</f>
        <v>1294078.6499999999</v>
      </c>
      <c r="AB56" s="1894">
        <f>AF56</f>
        <v>1294078.6499999999</v>
      </c>
      <c r="AC56" s="2068">
        <v>0</v>
      </c>
      <c r="AD56" s="1850">
        <v>0</v>
      </c>
      <c r="AE56" s="1897"/>
      <c r="AF56" s="1893">
        <v>1294078.6499999999</v>
      </c>
      <c r="AG56" s="2874"/>
      <c r="AH56" s="2112">
        <f t="shared" si="114"/>
        <v>1294078.6499999999</v>
      </c>
      <c r="AI56" s="1851">
        <v>0</v>
      </c>
      <c r="AJ56" s="1894">
        <v>2857010.99</v>
      </c>
      <c r="AK56" s="2839">
        <f>AI56+AJ56</f>
        <v>2857010.99</v>
      </c>
      <c r="AL56" s="2507"/>
      <c r="AM56" s="2507">
        <v>1013020.62</v>
      </c>
      <c r="AN56" s="2131"/>
      <c r="AO56" s="3276">
        <v>0</v>
      </c>
      <c r="AP56" s="3295">
        <v>0</v>
      </c>
      <c r="AQ56" s="2167">
        <v>1251276.97</v>
      </c>
      <c r="AR56" s="2167"/>
      <c r="AS56" s="2158">
        <f t="shared" si="103"/>
        <v>1251276.97</v>
      </c>
      <c r="AT56" s="2123"/>
      <c r="AU56" s="2159"/>
      <c r="AV56" s="2174">
        <v>602058.39</v>
      </c>
      <c r="AW56" s="2160">
        <f t="shared" si="104"/>
        <v>602058.39</v>
      </c>
      <c r="AX56" s="2507"/>
      <c r="AY56" s="2507">
        <v>1013020.62</v>
      </c>
      <c r="AZ56" s="2131"/>
      <c r="BA56" s="2162">
        <v>0</v>
      </c>
      <c r="BB56" s="2167">
        <v>0</v>
      </c>
      <c r="BC56" s="2167">
        <v>1251276.97</v>
      </c>
      <c r="BD56" s="2167"/>
      <c r="BE56" s="2158">
        <f t="shared" si="105"/>
        <v>1251276.97</v>
      </c>
      <c r="BF56" s="2123"/>
      <c r="BG56" s="2159"/>
      <c r="BH56" s="2174">
        <v>602058.39</v>
      </c>
      <c r="BI56" s="2160">
        <f t="shared" si="106"/>
        <v>602058.39</v>
      </c>
      <c r="BJ56" s="1929">
        <f t="shared" si="107"/>
        <v>1294078.6499999999</v>
      </c>
      <c r="BK56" s="1851">
        <f t="shared" si="107"/>
        <v>2307099.27</v>
      </c>
      <c r="BL56" s="1884">
        <v>0</v>
      </c>
      <c r="BM56" s="1849">
        <f t="shared" si="108"/>
        <v>0</v>
      </c>
      <c r="BN56" s="1893">
        <f t="shared" si="109"/>
        <v>2545355.62</v>
      </c>
      <c r="BO56" s="1893"/>
      <c r="BP56" s="1893"/>
      <c r="BQ56" s="1893">
        <f t="shared" si="110"/>
        <v>2545355.62</v>
      </c>
      <c r="BR56" s="1889">
        <f t="shared" si="111"/>
        <v>0</v>
      </c>
      <c r="BS56" s="1848">
        <f t="shared" si="112"/>
        <v>3459069.3800000004</v>
      </c>
      <c r="BT56" s="2456">
        <f t="shared" si="113"/>
        <v>3459069.3800000004</v>
      </c>
      <c r="BU56" s="1969"/>
      <c r="BV56" s="3066"/>
      <c r="BW56" s="3066"/>
      <c r="BX56" s="3066"/>
      <c r="BY56" s="1969"/>
      <c r="BZ56" s="1969"/>
      <c r="CA56" s="1969"/>
      <c r="CB56" s="1969"/>
      <c r="CC56" s="1144"/>
      <c r="CD56" s="1144"/>
      <c r="CE56" s="1144"/>
      <c r="CF56" s="1144"/>
      <c r="CG56" s="1144"/>
      <c r="CH56" s="1144"/>
      <c r="CI56" s="1144"/>
      <c r="CJ56" s="1144"/>
      <c r="CK56" s="1144"/>
      <c r="CL56" s="1144"/>
      <c r="CM56" s="1144"/>
      <c r="CN56" s="1144"/>
      <c r="CO56" s="1144"/>
      <c r="CP56" s="1144"/>
      <c r="CQ56" s="1144"/>
      <c r="CR56" s="1144"/>
      <c r="CS56" s="1144"/>
      <c r="CT56" s="1144"/>
      <c r="CU56" s="1144"/>
      <c r="CV56" s="1144"/>
    </row>
    <row r="57" spans="1:2363" s="1369" customFormat="1" ht="15.75" hidden="1" customHeight="1" x14ac:dyDescent="0.25">
      <c r="A57" s="3884"/>
      <c r="B57" s="3857"/>
      <c r="C57" s="2213" t="s">
        <v>594</v>
      </c>
      <c r="D57" s="2741" t="s">
        <v>477</v>
      </c>
      <c r="E57" s="2737" t="s">
        <v>335</v>
      </c>
      <c r="F57" s="2255" t="s">
        <v>335</v>
      </c>
      <c r="G57" s="2255" t="s">
        <v>335</v>
      </c>
      <c r="H57" s="2255" t="s">
        <v>335</v>
      </c>
      <c r="I57" s="2255" t="s">
        <v>335</v>
      </c>
      <c r="J57" s="2255" t="s">
        <v>335</v>
      </c>
      <c r="K57" s="2255" t="s">
        <v>335</v>
      </c>
      <c r="L57" s="2255" t="s">
        <v>335</v>
      </c>
      <c r="M57" s="2255" t="s">
        <v>335</v>
      </c>
      <c r="N57" s="2255" t="s">
        <v>335</v>
      </c>
      <c r="O57" s="2284"/>
      <c r="P57" s="2254" t="s">
        <v>335</v>
      </c>
      <c r="Q57" s="2306"/>
      <c r="R57" s="1983">
        <f t="shared" ref="R57:R58" si="115">O57*5808</f>
        <v>0</v>
      </c>
      <c r="S57" s="2255"/>
      <c r="T57" s="2255"/>
      <c r="U57" s="2255" t="s">
        <v>335</v>
      </c>
      <c r="V57" s="2362">
        <v>0</v>
      </c>
      <c r="W57" s="2365"/>
      <c r="X57" s="2646"/>
      <c r="Y57" s="2646"/>
      <c r="Z57" s="2826" t="s">
        <v>335</v>
      </c>
      <c r="AA57" s="2335">
        <v>0</v>
      </c>
      <c r="AB57" s="1848">
        <v>0</v>
      </c>
      <c r="AC57" s="2335">
        <v>0</v>
      </c>
      <c r="AD57" s="1849">
        <v>1550079.36</v>
      </c>
      <c r="AE57" s="2113"/>
      <c r="AF57" s="1968">
        <v>0</v>
      </c>
      <c r="AG57" s="2874"/>
      <c r="AH57" s="1993">
        <f t="shared" si="114"/>
        <v>1550079.36</v>
      </c>
      <c r="AI57" s="1848">
        <f>AH57</f>
        <v>1550079.36</v>
      </c>
      <c r="AJ57" s="1848">
        <v>0</v>
      </c>
      <c r="AK57" s="2456">
        <f>AI57+AJ57</f>
        <v>1550079.36</v>
      </c>
      <c r="AL57" s="2507"/>
      <c r="AM57" s="2507"/>
      <c r="AN57" s="2131"/>
      <c r="AO57" s="3276">
        <v>908972.96</v>
      </c>
      <c r="AP57" s="3295">
        <v>0</v>
      </c>
      <c r="AQ57" s="2167">
        <v>0</v>
      </c>
      <c r="AR57" s="2167"/>
      <c r="AS57" s="2158">
        <f t="shared" si="103"/>
        <v>908972.96</v>
      </c>
      <c r="AT57" s="2123"/>
      <c r="AU57" s="2159">
        <v>341906.87</v>
      </c>
      <c r="AV57" s="2169">
        <v>0</v>
      </c>
      <c r="AW57" s="2160">
        <f t="shared" si="104"/>
        <v>341906.87</v>
      </c>
      <c r="AX57" s="2507"/>
      <c r="AY57" s="2507"/>
      <c r="AZ57" s="2131"/>
      <c r="BA57" s="2162">
        <v>908972.96</v>
      </c>
      <c r="BB57" s="2167">
        <v>0</v>
      </c>
      <c r="BC57" s="2167">
        <v>0</v>
      </c>
      <c r="BD57" s="2167"/>
      <c r="BE57" s="2158">
        <f t="shared" si="105"/>
        <v>908972.96</v>
      </c>
      <c r="BF57" s="2123"/>
      <c r="BG57" s="2159">
        <v>341906.87</v>
      </c>
      <c r="BH57" s="2169">
        <v>0</v>
      </c>
      <c r="BI57" s="2160">
        <f t="shared" si="106"/>
        <v>341906.87</v>
      </c>
      <c r="BJ57" s="1851">
        <f t="shared" si="107"/>
        <v>0</v>
      </c>
      <c r="BK57" s="1851">
        <f t="shared" si="107"/>
        <v>0</v>
      </c>
      <c r="BL57" s="1884">
        <v>0</v>
      </c>
      <c r="BM57" s="2561">
        <f t="shared" si="108"/>
        <v>2459052.3200000003</v>
      </c>
      <c r="BN57" s="1893">
        <f t="shared" si="109"/>
        <v>0</v>
      </c>
      <c r="BO57" s="1893"/>
      <c r="BP57" s="1893"/>
      <c r="BQ57" s="1893">
        <f t="shared" si="110"/>
        <v>2459052.3200000003</v>
      </c>
      <c r="BR57" s="1889">
        <f t="shared" si="111"/>
        <v>1891986.23</v>
      </c>
      <c r="BS57" s="1848">
        <f t="shared" si="112"/>
        <v>0</v>
      </c>
      <c r="BT57" s="2456">
        <f t="shared" si="113"/>
        <v>1891986.23</v>
      </c>
      <c r="BU57" s="1969"/>
      <c r="BV57" s="3066"/>
      <c r="BW57" s="3066"/>
      <c r="BX57" s="3066"/>
      <c r="BY57" s="1969"/>
      <c r="BZ57" s="1969"/>
      <c r="CA57" s="1969"/>
      <c r="CB57" s="1969"/>
      <c r="CC57" s="1144"/>
      <c r="CD57" s="1144"/>
      <c r="CE57" s="1144"/>
      <c r="CF57" s="1144"/>
      <c r="CG57" s="1144"/>
      <c r="CH57" s="1144"/>
      <c r="CI57" s="1144"/>
      <c r="CJ57" s="1144"/>
      <c r="CK57" s="1144"/>
      <c r="CL57" s="1144"/>
      <c r="CM57" s="1144"/>
      <c r="CN57" s="1144"/>
      <c r="CO57" s="1144"/>
      <c r="CP57" s="1144"/>
      <c r="CQ57" s="1144"/>
      <c r="CR57" s="1144"/>
      <c r="CS57" s="1144"/>
      <c r="CT57" s="1144"/>
      <c r="CU57" s="1144"/>
      <c r="CV57" s="1144"/>
    </row>
    <row r="58" spans="1:2363" s="1144" customFormat="1" ht="15.75" hidden="1" customHeight="1" x14ac:dyDescent="0.25">
      <c r="A58" s="3884"/>
      <c r="B58" s="3857"/>
      <c r="C58" s="2214">
        <v>3</v>
      </c>
      <c r="D58" s="2742" t="s">
        <v>580</v>
      </c>
      <c r="E58" s="2738">
        <v>40</v>
      </c>
      <c r="F58" s="2255">
        <f>E58*G58</f>
        <v>3780</v>
      </c>
      <c r="G58" s="2255">
        <v>94.5</v>
      </c>
      <c r="H58" s="2255">
        <v>0</v>
      </c>
      <c r="I58" s="2256">
        <v>0</v>
      </c>
      <c r="J58" s="2256">
        <v>0</v>
      </c>
      <c r="K58" s="2255" t="s">
        <v>335</v>
      </c>
      <c r="L58" s="2255" t="s">
        <v>335</v>
      </c>
      <c r="M58" s="2255" t="s">
        <v>335</v>
      </c>
      <c r="N58" s="2256">
        <f>F56+I58</f>
        <v>2371.69</v>
      </c>
      <c r="O58" s="2284">
        <f>F56+I58</f>
        <v>2371.69</v>
      </c>
      <c r="P58" s="2307"/>
      <c r="Q58" s="1809"/>
      <c r="R58" s="1983">
        <f t="shared" si="115"/>
        <v>13774775.52</v>
      </c>
      <c r="S58" s="1809"/>
      <c r="T58" s="1809"/>
      <c r="U58" s="1809"/>
      <c r="V58" s="2363">
        <f>R58</f>
        <v>13774775.52</v>
      </c>
      <c r="W58" s="2008"/>
      <c r="X58" s="2647"/>
      <c r="Y58" s="2647"/>
      <c r="Z58" s="2827">
        <f>HP58</f>
        <v>0</v>
      </c>
      <c r="AA58" s="2335">
        <v>0</v>
      </c>
      <c r="AB58" s="1848">
        <v>0</v>
      </c>
      <c r="AC58" s="2336">
        <v>0</v>
      </c>
      <c r="AD58" s="1897">
        <v>0</v>
      </c>
      <c r="AE58" s="1897"/>
      <c r="AF58" s="1893">
        <v>0</v>
      </c>
      <c r="AG58" s="2874"/>
      <c r="AH58" s="2112">
        <f t="shared" si="114"/>
        <v>0</v>
      </c>
      <c r="AI58" s="1894">
        <v>0</v>
      </c>
      <c r="AJ58" s="1894">
        <v>0</v>
      </c>
      <c r="AK58" s="2453">
        <v>0</v>
      </c>
      <c r="AL58" s="1836"/>
      <c r="AM58" s="1836"/>
      <c r="AN58" s="2104"/>
      <c r="AO58" s="3276">
        <v>0</v>
      </c>
      <c r="AP58" s="3295">
        <v>0</v>
      </c>
      <c r="AQ58" s="2167">
        <v>0</v>
      </c>
      <c r="AR58" s="2167"/>
      <c r="AS58" s="2158">
        <f t="shared" si="103"/>
        <v>0</v>
      </c>
      <c r="AT58" s="2123"/>
      <c r="AU58" s="2159">
        <v>0</v>
      </c>
      <c r="AV58" s="2174">
        <v>0</v>
      </c>
      <c r="AW58" s="2160">
        <f t="shared" si="104"/>
        <v>0</v>
      </c>
      <c r="AX58" s="1836"/>
      <c r="AY58" s="1836"/>
      <c r="AZ58" s="2104"/>
      <c r="BA58" s="2162">
        <v>0</v>
      </c>
      <c r="BB58" s="2167">
        <v>0</v>
      </c>
      <c r="BC58" s="2167">
        <v>0</v>
      </c>
      <c r="BD58" s="2167"/>
      <c r="BE58" s="2158">
        <f t="shared" si="105"/>
        <v>0</v>
      </c>
      <c r="BF58" s="2123"/>
      <c r="BG58" s="2159">
        <v>0</v>
      </c>
      <c r="BH58" s="2174">
        <v>0</v>
      </c>
      <c r="BI58" s="2160">
        <f t="shared" si="106"/>
        <v>0</v>
      </c>
      <c r="BJ58" s="1929">
        <f t="shared" si="107"/>
        <v>0</v>
      </c>
      <c r="BK58" s="1851">
        <f t="shared" si="107"/>
        <v>0</v>
      </c>
      <c r="BL58" s="1884">
        <v>0</v>
      </c>
      <c r="BM58" s="1849">
        <f t="shared" si="108"/>
        <v>0</v>
      </c>
      <c r="BN58" s="1893">
        <f t="shared" si="109"/>
        <v>0</v>
      </c>
      <c r="BO58" s="1893"/>
      <c r="BP58" s="1893"/>
      <c r="BQ58" s="1893">
        <f t="shared" si="110"/>
        <v>0</v>
      </c>
      <c r="BR58" s="1889">
        <f t="shared" si="111"/>
        <v>0</v>
      </c>
      <c r="BS58" s="1848">
        <f t="shared" si="112"/>
        <v>0</v>
      </c>
      <c r="BT58" s="2456">
        <f t="shared" si="113"/>
        <v>0</v>
      </c>
      <c r="BU58" s="1969"/>
      <c r="BV58" s="3066"/>
      <c r="BW58" s="3066"/>
      <c r="BX58" s="3066"/>
      <c r="BY58" s="1969"/>
      <c r="BZ58" s="1969"/>
      <c r="CA58" s="1969"/>
      <c r="CB58" s="1969"/>
    </row>
    <row r="59" spans="1:2363" s="1144" customFormat="1" ht="15.75" hidden="1" customHeight="1" x14ac:dyDescent="0.25">
      <c r="A59" s="3884"/>
      <c r="B59" s="3857"/>
      <c r="C59" s="2213" t="s">
        <v>551</v>
      </c>
      <c r="D59" s="2743" t="s">
        <v>581</v>
      </c>
      <c r="E59" s="2603"/>
      <c r="F59" s="2257"/>
      <c r="G59" s="2257"/>
      <c r="H59" s="2257"/>
      <c r="I59" s="2257"/>
      <c r="J59" s="2257"/>
      <c r="K59" s="2257"/>
      <c r="L59" s="2257"/>
      <c r="M59" s="2257"/>
      <c r="N59" s="2257"/>
      <c r="O59" s="2285"/>
      <c r="P59" s="2308"/>
      <c r="Q59" s="2308"/>
      <c r="R59" s="1922"/>
      <c r="S59" s="1922"/>
      <c r="T59" s="1922"/>
      <c r="U59" s="1922"/>
      <c r="V59" s="2364"/>
      <c r="W59" s="2199"/>
      <c r="X59" s="2648"/>
      <c r="Y59" s="2648"/>
      <c r="Z59" s="2828">
        <v>0</v>
      </c>
      <c r="AA59" s="2335">
        <v>0</v>
      </c>
      <c r="AB59" s="1828">
        <v>0</v>
      </c>
      <c r="AC59" s="2337">
        <v>0</v>
      </c>
      <c r="AD59" s="2113">
        <v>0</v>
      </c>
      <c r="AE59" s="2113"/>
      <c r="AF59" s="2374">
        <v>0</v>
      </c>
      <c r="AG59" s="2876"/>
      <c r="AH59" s="1994">
        <f t="shared" si="114"/>
        <v>0</v>
      </c>
      <c r="AI59" s="2186">
        <v>0</v>
      </c>
      <c r="AJ59" s="2186">
        <v>0</v>
      </c>
      <c r="AK59" s="2836">
        <v>0</v>
      </c>
      <c r="AL59" s="2190"/>
      <c r="AM59" s="2190"/>
      <c r="AN59" s="2191"/>
      <c r="AO59" s="3420">
        <v>0</v>
      </c>
      <c r="AP59" s="3421">
        <v>0</v>
      </c>
      <c r="AQ59" s="2177">
        <v>0</v>
      </c>
      <c r="AR59" s="2177"/>
      <c r="AS59" s="2178">
        <f t="shared" si="103"/>
        <v>0</v>
      </c>
      <c r="AT59" s="2124"/>
      <c r="AU59" s="2180">
        <v>0</v>
      </c>
      <c r="AV59" s="2180">
        <v>0</v>
      </c>
      <c r="AW59" s="2413">
        <f t="shared" si="104"/>
        <v>0</v>
      </c>
      <c r="AX59" s="2190"/>
      <c r="AY59" s="2190"/>
      <c r="AZ59" s="2191"/>
      <c r="BA59" s="2164">
        <v>0</v>
      </c>
      <c r="BB59" s="2177">
        <v>0</v>
      </c>
      <c r="BC59" s="2177">
        <v>0</v>
      </c>
      <c r="BD59" s="2177"/>
      <c r="BE59" s="2178">
        <f t="shared" si="105"/>
        <v>0</v>
      </c>
      <c r="BF59" s="2124"/>
      <c r="BG59" s="2180">
        <v>0</v>
      </c>
      <c r="BH59" s="2180">
        <v>0</v>
      </c>
      <c r="BI59" s="2413">
        <f t="shared" si="106"/>
        <v>0</v>
      </c>
      <c r="BJ59" s="1829">
        <f t="shared" si="107"/>
        <v>0</v>
      </c>
      <c r="BK59" s="1829">
        <f t="shared" si="107"/>
        <v>0</v>
      </c>
      <c r="BL59" s="2125">
        <v>0</v>
      </c>
      <c r="BM59" s="2563">
        <f t="shared" si="108"/>
        <v>0</v>
      </c>
      <c r="BN59" s="1895">
        <f t="shared" si="109"/>
        <v>0</v>
      </c>
      <c r="BO59" s="1895"/>
      <c r="BP59" s="1895"/>
      <c r="BQ59" s="1895">
        <f t="shared" si="110"/>
        <v>0</v>
      </c>
      <c r="BR59" s="1838">
        <f t="shared" si="111"/>
        <v>0</v>
      </c>
      <c r="BS59" s="1828">
        <f t="shared" si="112"/>
        <v>0</v>
      </c>
      <c r="BT59" s="2900">
        <f t="shared" si="113"/>
        <v>0</v>
      </c>
      <c r="BU59" s="1969"/>
      <c r="BV59" s="3066"/>
      <c r="BW59" s="3066"/>
      <c r="BX59" s="3066"/>
      <c r="BY59" s="1969"/>
      <c r="BZ59" s="1969"/>
      <c r="CA59" s="1969"/>
      <c r="CB59" s="196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</row>
    <row r="60" spans="1:2363" s="1144" customFormat="1" ht="15.75" hidden="1" customHeight="1" x14ac:dyDescent="0.2">
      <c r="A60" s="3884"/>
      <c r="B60" s="3858"/>
      <c r="C60" s="2215" t="s">
        <v>478</v>
      </c>
      <c r="D60" s="2732" t="s">
        <v>555</v>
      </c>
      <c r="E60" s="2607">
        <f>E54+E56</f>
        <v>52</v>
      </c>
      <c r="F60" s="1908">
        <f>F54+F56</f>
        <v>7274.8799999999992</v>
      </c>
      <c r="G60" s="1908">
        <f t="shared" ref="G60:M60" si="116">G54+G56</f>
        <v>298.43774436090223</v>
      </c>
      <c r="H60" s="1908">
        <f t="shared" si="116"/>
        <v>0</v>
      </c>
      <c r="I60" s="1908">
        <f t="shared" si="116"/>
        <v>0</v>
      </c>
      <c r="J60" s="1908">
        <f t="shared" si="116"/>
        <v>0</v>
      </c>
      <c r="K60" s="1908">
        <f t="shared" si="116"/>
        <v>0</v>
      </c>
      <c r="L60" s="1908">
        <f t="shared" si="116"/>
        <v>0</v>
      </c>
      <c r="M60" s="1908">
        <f t="shared" si="116"/>
        <v>0</v>
      </c>
      <c r="N60" s="1908">
        <f>N54+N56</f>
        <v>7274.8799999999992</v>
      </c>
      <c r="O60" s="1908"/>
      <c r="P60" s="1965"/>
      <c r="Q60" s="2003"/>
      <c r="R60" s="2612">
        <f>R54+R56+R58</f>
        <v>56027278.559999987</v>
      </c>
      <c r="S60" s="2003"/>
      <c r="T60" s="2003"/>
      <c r="U60" s="2613" t="s">
        <v>335</v>
      </c>
      <c r="V60" s="1992">
        <f>V54+V56+V58</f>
        <v>56027278.559999987</v>
      </c>
      <c r="W60" s="1992"/>
      <c r="X60" s="1992"/>
      <c r="Y60" s="1992"/>
      <c r="Z60" s="2829">
        <f t="shared" ref="Z60" si="117">Z54+Z56</f>
        <v>4247527.17</v>
      </c>
      <c r="AA60" s="2155">
        <f>SUM(AA54:AA59)</f>
        <v>5541605.8200000003</v>
      </c>
      <c r="AB60" s="1931">
        <f>AB54+AB56</f>
        <v>5541605.8200000003</v>
      </c>
      <c r="AC60" s="1928">
        <v>0</v>
      </c>
      <c r="AD60" s="2375">
        <f>SUM(AD54:AD59)</f>
        <v>7288420.96</v>
      </c>
      <c r="AE60" s="3129"/>
      <c r="AF60" s="1931">
        <f>SUM(AF54:AF59)</f>
        <v>5541538.8000000007</v>
      </c>
      <c r="AG60" s="1931"/>
      <c r="AH60" s="1954">
        <f>AD60+AF60</f>
        <v>12829959.760000002</v>
      </c>
      <c r="AI60" s="2066">
        <f>SUM(AI54:AI59)</f>
        <v>7288420.96</v>
      </c>
      <c r="AJ60" s="2067">
        <f>SUM(AJ54:AJ59)</f>
        <v>7104538.1600000001</v>
      </c>
      <c r="AK60" s="2422">
        <f>AI60+AJ60</f>
        <v>14392959.120000001</v>
      </c>
      <c r="AL60" s="1887">
        <f>SUM(AL54:AL59)</f>
        <v>0</v>
      </c>
      <c r="AM60" s="1887">
        <f>SUM(AM54:AM59)</f>
        <v>1013020.62</v>
      </c>
      <c r="AN60" s="1887">
        <f>AL60-AM60</f>
        <v>-1013020.62</v>
      </c>
      <c r="AO60" s="1948">
        <f>SUM(AO54:AO59)</f>
        <v>908972.96</v>
      </c>
      <c r="AP60" s="1948">
        <f>SUM(AP54:AP59)</f>
        <v>0</v>
      </c>
      <c r="AQ60" s="1948">
        <f>SUM(AQ54:AQ59)</f>
        <v>1251276.97</v>
      </c>
      <c r="AR60" s="1948"/>
      <c r="AS60" s="1948">
        <f>AQ60+AR60</f>
        <v>1251276.97</v>
      </c>
      <c r="AT60" s="1887">
        <f t="shared" ref="AT60" si="118">AR60+AS60</f>
        <v>1251276.97</v>
      </c>
      <c r="AU60" s="1948">
        <f>SUM(AU54:AU59)</f>
        <v>341906.87</v>
      </c>
      <c r="AV60" s="1948">
        <f>SUM(AV54:AV59)</f>
        <v>602058.39</v>
      </c>
      <c r="AW60" s="2468">
        <f t="shared" si="104"/>
        <v>943965.26</v>
      </c>
      <c r="AX60" s="1887">
        <f>SUM(AX54:AX59)</f>
        <v>0</v>
      </c>
      <c r="AY60" s="1887">
        <f>SUM(AY54:AY59)</f>
        <v>1013020.62</v>
      </c>
      <c r="AZ60" s="1887">
        <f>AX60-AY60</f>
        <v>-1013020.62</v>
      </c>
      <c r="BA60" s="1948">
        <f>SUM(BA54:BA59)</f>
        <v>908972.96</v>
      </c>
      <c r="BB60" s="1948">
        <f>SUM(BB54:BB59)</f>
        <v>0</v>
      </c>
      <c r="BC60" s="1948">
        <f>SUM(BC54:BC59)</f>
        <v>1251276.97</v>
      </c>
      <c r="BD60" s="1948"/>
      <c r="BE60" s="1948">
        <f>BC60+BD60</f>
        <v>1251276.97</v>
      </c>
      <c r="BF60" s="1887">
        <f t="shared" ref="BF60" si="119">BD60+BE60</f>
        <v>1251276.97</v>
      </c>
      <c r="BG60" s="1948">
        <f>SUM(BG54:BG59)</f>
        <v>341906.87</v>
      </c>
      <c r="BH60" s="1948">
        <f>SUM(BH54:BH59)</f>
        <v>602058.39</v>
      </c>
      <c r="BI60" s="2468">
        <f t="shared" si="106"/>
        <v>943965.26</v>
      </c>
      <c r="BJ60" s="1948">
        <f>SUM(BJ54:BJ59)</f>
        <v>5541605.8200000003</v>
      </c>
      <c r="BK60" s="1948">
        <f>SUM(BK54:BK59)</f>
        <v>6554626.4399999995</v>
      </c>
      <c r="BL60" s="1948">
        <f>BJ60-BK60</f>
        <v>-1013020.6199999992</v>
      </c>
      <c r="BM60" s="1948">
        <f>SUM(BM54:BM59)</f>
        <v>8197393.9199999999</v>
      </c>
      <c r="BN60" s="1948">
        <f>SUM(BN54:BN59)</f>
        <v>6792815.7700000005</v>
      </c>
      <c r="BO60" s="1948"/>
      <c r="BP60" s="1948"/>
      <c r="BQ60" s="1948">
        <f t="shared" si="110"/>
        <v>14990209.690000001</v>
      </c>
      <c r="BR60" s="1948">
        <f>SUM(BR54:BR59)</f>
        <v>7630327.8300000001</v>
      </c>
      <c r="BS60" s="1948">
        <f>SUM(BS54:BS59)</f>
        <v>7706596.5500000007</v>
      </c>
      <c r="BT60" s="2468">
        <f t="shared" si="113"/>
        <v>15336924.380000001</v>
      </c>
      <c r="BU60" s="1969"/>
      <c r="BV60" s="3066"/>
      <c r="BW60" s="3066"/>
      <c r="BX60" s="3066"/>
      <c r="BY60" s="1969"/>
      <c r="BZ60" s="1969"/>
      <c r="CA60" s="1969"/>
      <c r="CB60" s="196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</row>
    <row r="61" spans="1:2363" s="1144" customFormat="1" ht="15.75" hidden="1" customHeight="1" x14ac:dyDescent="0.25">
      <c r="A61" s="3884"/>
      <c r="B61" s="1909" t="s">
        <v>276</v>
      </c>
      <c r="C61" s="2216" t="s">
        <v>551</v>
      </c>
      <c r="D61" s="2744" t="s">
        <v>556</v>
      </c>
      <c r="E61" s="2308"/>
      <c r="F61" s="1922"/>
      <c r="G61" s="1922"/>
      <c r="H61" s="1922"/>
      <c r="I61" s="1922"/>
      <c r="J61" s="1922"/>
      <c r="K61" s="1922"/>
      <c r="L61" s="1922"/>
      <c r="M61" s="1922"/>
      <c r="N61" s="2003"/>
      <c r="O61" s="2002"/>
      <c r="P61" s="1926"/>
      <c r="Q61" s="1927"/>
      <c r="R61" s="2309">
        <v>649725.31000000006</v>
      </c>
      <c r="S61" s="1927"/>
      <c r="T61" s="1927"/>
      <c r="U61" s="1921" t="s">
        <v>335</v>
      </c>
      <c r="V61" s="2310">
        <f>R61</f>
        <v>649725.31000000006</v>
      </c>
      <c r="W61" s="2310"/>
      <c r="X61" s="2310"/>
      <c r="Y61" s="2310"/>
      <c r="Z61" s="2830">
        <v>649725.31000000006</v>
      </c>
      <c r="AA61" s="2338">
        <f>Y61+Z61</f>
        <v>649725.31000000006</v>
      </c>
      <c r="AB61" s="2338">
        <v>649725.31000000006</v>
      </c>
      <c r="AC61" s="1924">
        <v>0</v>
      </c>
      <c r="AD61" s="2376">
        <v>0</v>
      </c>
      <c r="AE61" s="3130"/>
      <c r="AF61" s="2064">
        <v>0</v>
      </c>
      <c r="AG61" s="2877"/>
      <c r="AH61" s="2377">
        <v>649725.31000000006</v>
      </c>
      <c r="AI61" s="2015">
        <v>0</v>
      </c>
      <c r="AJ61" s="2016">
        <v>649725.31000000006</v>
      </c>
      <c r="AK61" s="2840">
        <f>AI61+AJ61</f>
        <v>649725.31000000006</v>
      </c>
      <c r="AL61" s="2712"/>
      <c r="AM61" s="2522"/>
      <c r="AN61" s="2522"/>
      <c r="AO61" s="3276">
        <v>0</v>
      </c>
      <c r="AP61" s="3295">
        <v>0</v>
      </c>
      <c r="AQ61" s="2167">
        <v>0</v>
      </c>
      <c r="AR61" s="2167"/>
      <c r="AS61" s="2158">
        <f t="shared" ref="AS61:AS62" si="120">AO61+AQ61</f>
        <v>0</v>
      </c>
      <c r="AT61" s="2123"/>
      <c r="AU61" s="2159">
        <v>0</v>
      </c>
      <c r="AV61" s="2174">
        <v>0</v>
      </c>
      <c r="AW61" s="2160">
        <f t="shared" si="104"/>
        <v>0</v>
      </c>
      <c r="AX61" s="2712"/>
      <c r="AY61" s="2522"/>
      <c r="AZ61" s="2522"/>
      <c r="BA61" s="2162">
        <v>0</v>
      </c>
      <c r="BB61" s="2167">
        <v>0</v>
      </c>
      <c r="BC61" s="2167">
        <v>0</v>
      </c>
      <c r="BD61" s="2167"/>
      <c r="BE61" s="2158">
        <f t="shared" ref="BE61:BE62" si="121">BA61+BC61</f>
        <v>0</v>
      </c>
      <c r="BF61" s="2123"/>
      <c r="BG61" s="2159">
        <v>0</v>
      </c>
      <c r="BH61" s="2174">
        <v>0</v>
      </c>
      <c r="BI61" s="2160">
        <f t="shared" si="106"/>
        <v>0</v>
      </c>
      <c r="BJ61" s="1929">
        <f>AA61+AL61</f>
        <v>649725.31000000006</v>
      </c>
      <c r="BK61" s="1851">
        <f>AB61+AM61</f>
        <v>649725.31000000006</v>
      </c>
      <c r="BL61" s="1884">
        <v>0</v>
      </c>
      <c r="BM61" s="2562">
        <f>AD61+AO61</f>
        <v>0</v>
      </c>
      <c r="BN61" s="1893"/>
      <c r="BO61" s="1893"/>
      <c r="BP61" s="1893"/>
      <c r="BQ61" s="1893">
        <v>649725.31000000006</v>
      </c>
      <c r="BR61" s="1889">
        <f t="shared" ref="BR61:BS63" si="122">AI61+AU61</f>
        <v>0</v>
      </c>
      <c r="BS61" s="1848">
        <f t="shared" si="122"/>
        <v>649725.31000000006</v>
      </c>
      <c r="BT61" s="2456">
        <f t="shared" ref="BT61:BT62" si="123">BR61+BS61</f>
        <v>649725.31000000006</v>
      </c>
      <c r="BU61" s="1969"/>
      <c r="BV61" s="3066"/>
      <c r="BW61" s="3066"/>
      <c r="BX61" s="3066"/>
      <c r="BY61" s="1969"/>
      <c r="BZ61" s="1969"/>
      <c r="CA61" s="1969"/>
      <c r="CB61" s="196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</row>
    <row r="62" spans="1:2363" s="1144" customFormat="1" ht="15.75" hidden="1" customHeight="1" x14ac:dyDescent="0.25">
      <c r="A62" s="3884"/>
      <c r="B62" s="2198" t="s">
        <v>549</v>
      </c>
      <c r="C62" s="2217" t="s">
        <v>552</v>
      </c>
      <c r="D62" s="2745" t="s">
        <v>557</v>
      </c>
      <c r="E62" s="1906"/>
      <c r="F62" s="1863"/>
      <c r="G62" s="1863"/>
      <c r="H62" s="1906"/>
      <c r="I62" s="1906"/>
      <c r="J62" s="1906"/>
      <c r="K62" s="1906"/>
      <c r="L62" s="1906"/>
      <c r="M62" s="1906"/>
      <c r="N62" s="2004"/>
      <c r="O62" s="1907"/>
      <c r="P62" s="1926"/>
      <c r="Q62" s="1927"/>
      <c r="R62" s="2309">
        <v>1276978.73</v>
      </c>
      <c r="S62" s="1927"/>
      <c r="T62" s="1927"/>
      <c r="U62" s="1921" t="s">
        <v>335</v>
      </c>
      <c r="V62" s="2310">
        <f>R62</f>
        <v>1276978.73</v>
      </c>
      <c r="W62" s="2310"/>
      <c r="X62" s="2310"/>
      <c r="Y62" s="2310"/>
      <c r="Z62" s="2830">
        <v>1276978.73</v>
      </c>
      <c r="AA62" s="1924">
        <f>Y62+Z62</f>
        <v>1276978.73</v>
      </c>
      <c r="AB62" s="1924">
        <v>1276978.73</v>
      </c>
      <c r="AC62" s="1924">
        <v>0</v>
      </c>
      <c r="AD62" s="2063">
        <v>0</v>
      </c>
      <c r="AE62" s="3130"/>
      <c r="AF62" s="2064">
        <v>0</v>
      </c>
      <c r="AG62" s="2065"/>
      <c r="AH62" s="2065">
        <v>1276978.73</v>
      </c>
      <c r="AI62" s="2017">
        <v>0</v>
      </c>
      <c r="AJ62" s="2016">
        <v>1276978.73</v>
      </c>
      <c r="AK62" s="2840">
        <f>AI62+AJ62</f>
        <v>1276978.73</v>
      </c>
      <c r="AL62" s="2712"/>
      <c r="AM62" s="2522"/>
      <c r="AN62" s="2522"/>
      <c r="AO62" s="3276">
        <v>0</v>
      </c>
      <c r="AP62" s="3295">
        <v>0</v>
      </c>
      <c r="AQ62" s="2167">
        <v>0</v>
      </c>
      <c r="AR62" s="2167"/>
      <c r="AS62" s="2158">
        <f t="shared" si="120"/>
        <v>0</v>
      </c>
      <c r="AT62" s="2123"/>
      <c r="AU62" s="2159">
        <v>0</v>
      </c>
      <c r="AV62" s="2169">
        <v>0</v>
      </c>
      <c r="AW62" s="2160">
        <f t="shared" si="104"/>
        <v>0</v>
      </c>
      <c r="AX62" s="2712"/>
      <c r="AY62" s="2522"/>
      <c r="AZ62" s="2522"/>
      <c r="BA62" s="2162">
        <v>0</v>
      </c>
      <c r="BB62" s="2167">
        <v>0</v>
      </c>
      <c r="BC62" s="2167">
        <v>0</v>
      </c>
      <c r="BD62" s="2167"/>
      <c r="BE62" s="2158">
        <f t="shared" si="121"/>
        <v>0</v>
      </c>
      <c r="BF62" s="2123"/>
      <c r="BG62" s="2159">
        <v>0</v>
      </c>
      <c r="BH62" s="2169">
        <v>0</v>
      </c>
      <c r="BI62" s="2160">
        <f t="shared" si="106"/>
        <v>0</v>
      </c>
      <c r="BJ62" s="1970">
        <f>AA62+AL62</f>
        <v>1276978.73</v>
      </c>
      <c r="BK62" s="1851">
        <f>AB62+AM62</f>
        <v>1276978.73</v>
      </c>
      <c r="BL62" s="1884">
        <v>0</v>
      </c>
      <c r="BM62" s="2564">
        <f>AD62+AO62</f>
        <v>0</v>
      </c>
      <c r="BN62" s="1893"/>
      <c r="BO62" s="1893"/>
      <c r="BP62" s="1893"/>
      <c r="BQ62" s="1893">
        <v>1276978.73</v>
      </c>
      <c r="BR62" s="1889">
        <f t="shared" si="122"/>
        <v>0</v>
      </c>
      <c r="BS62" s="1848">
        <f t="shared" si="122"/>
        <v>1276978.73</v>
      </c>
      <c r="BT62" s="2456">
        <f t="shared" si="123"/>
        <v>1276978.73</v>
      </c>
      <c r="BU62" s="1969"/>
      <c r="BV62" s="3066"/>
      <c r="BW62" s="3066"/>
      <c r="BX62" s="3066"/>
      <c r="BY62" s="1969"/>
      <c r="BZ62" s="1969"/>
      <c r="CA62" s="1969"/>
      <c r="CB62" s="1969"/>
    </row>
    <row r="63" spans="1:2363" s="1144" customFormat="1" ht="15.75" hidden="1" customHeight="1" thickBot="1" x14ac:dyDescent="0.25">
      <c r="A63" s="3885"/>
      <c r="B63" s="1973"/>
      <c r="C63" s="2218"/>
      <c r="D63" s="2746" t="s">
        <v>558</v>
      </c>
      <c r="E63" s="1974"/>
      <c r="F63" s="1975"/>
      <c r="G63" s="1974"/>
      <c r="H63" s="1974"/>
      <c r="I63" s="1974"/>
      <c r="J63" s="1974"/>
      <c r="K63" s="1974"/>
      <c r="L63" s="1974"/>
      <c r="M63" s="1974"/>
      <c r="N63" s="2050"/>
      <c r="O63" s="1975">
        <f t="shared" ref="O63:T63" si="124">O60+O61+O62</f>
        <v>0</v>
      </c>
      <c r="P63" s="1975">
        <f t="shared" si="124"/>
        <v>0</v>
      </c>
      <c r="Q63" s="1975">
        <f t="shared" si="124"/>
        <v>0</v>
      </c>
      <c r="R63" s="1975">
        <f t="shared" si="124"/>
        <v>57953982.599999987</v>
      </c>
      <c r="S63" s="1975">
        <f t="shared" si="124"/>
        <v>0</v>
      </c>
      <c r="T63" s="1975">
        <f t="shared" si="124"/>
        <v>0</v>
      </c>
      <c r="U63" s="1975"/>
      <c r="V63" s="1975">
        <f t="shared" ref="V63" si="125">V60+V61+V62</f>
        <v>57953982.599999987</v>
      </c>
      <c r="W63" s="1975"/>
      <c r="X63" s="1975"/>
      <c r="Y63" s="1975"/>
      <c r="Z63" s="2831">
        <f>Z60+Z61+Z62</f>
        <v>6174231.2100000009</v>
      </c>
      <c r="AA63" s="1975">
        <f>AA60+AA61+AA62</f>
        <v>7468309.8600000013</v>
      </c>
      <c r="AB63" s="1975">
        <f>AB60+AB61+AB62</f>
        <v>7468309.8600000013</v>
      </c>
      <c r="AC63" s="1975">
        <f t="shared" ref="AC63" si="126">AC60+AC61+AC62</f>
        <v>0</v>
      </c>
      <c r="AD63" s="1975">
        <f>AD60+AD61+AD62</f>
        <v>7288420.96</v>
      </c>
      <c r="AE63" s="1975"/>
      <c r="AF63" s="1975">
        <f>AF60+AF61+AF62</f>
        <v>5541538.8000000007</v>
      </c>
      <c r="AG63" s="1975"/>
      <c r="AH63" s="1975">
        <f>AH60+AH61+AH62</f>
        <v>14756663.800000003</v>
      </c>
      <c r="AI63" s="1975">
        <f>AI60+AI61+AI62</f>
        <v>7288420.96</v>
      </c>
      <c r="AJ63" s="1975">
        <f>AJ60+AJ61+AJ62</f>
        <v>9031242.2000000011</v>
      </c>
      <c r="AK63" s="2423">
        <f>AI63+AJ63</f>
        <v>16319663.16</v>
      </c>
      <c r="AL63" s="1975">
        <f>AL60+AL61+AL62</f>
        <v>0</v>
      </c>
      <c r="AM63" s="1975">
        <f>AM60+AM61+AM62</f>
        <v>1013020.62</v>
      </c>
      <c r="AN63" s="1975">
        <f t="shared" ref="AN63" si="127">AN60+AN61+AN62</f>
        <v>-1013020.62</v>
      </c>
      <c r="AO63" s="1975">
        <f>AO60+AO61+AO62</f>
        <v>908972.96</v>
      </c>
      <c r="AP63" s="1975">
        <f>AN63+AO63</f>
        <v>-104047.66000000003</v>
      </c>
      <c r="AQ63" s="1975">
        <f>SUM(AQ61:AQ62)</f>
        <v>0</v>
      </c>
      <c r="AR63" s="1975"/>
      <c r="AS63" s="1975">
        <f>AO63+AQ63</f>
        <v>908972.96</v>
      </c>
      <c r="AT63" s="1975">
        <f t="shared" ref="AT63" si="128">AR63+AS63</f>
        <v>908972.96</v>
      </c>
      <c r="AU63" s="1975">
        <f>AU60+AU61+AU62</f>
        <v>341906.87</v>
      </c>
      <c r="AV63" s="1975">
        <f>SUM(AV61:AV62)</f>
        <v>0</v>
      </c>
      <c r="AW63" s="2423">
        <f t="shared" si="104"/>
        <v>341906.87</v>
      </c>
      <c r="AX63" s="1975">
        <f>AX60+AX61+AX62</f>
        <v>0</v>
      </c>
      <c r="AY63" s="1975">
        <f>AY60+AY61+AY62</f>
        <v>1013020.62</v>
      </c>
      <c r="AZ63" s="1975">
        <f t="shared" ref="AZ63" si="129">AZ60+AZ61+AZ62</f>
        <v>-1013020.62</v>
      </c>
      <c r="BA63" s="1975">
        <f>BA60+BA61+BA62</f>
        <v>908972.96</v>
      </c>
      <c r="BB63" s="1975">
        <f>AZ63+BA63</f>
        <v>-104047.66000000003</v>
      </c>
      <c r="BC63" s="1975">
        <f>SUM(BC61:BC62)</f>
        <v>0</v>
      </c>
      <c r="BD63" s="1975"/>
      <c r="BE63" s="1975">
        <f>BA63+BC63</f>
        <v>908972.96</v>
      </c>
      <c r="BF63" s="1975">
        <f t="shared" ref="BF63" si="130">BD63+BE63</f>
        <v>908972.96</v>
      </c>
      <c r="BG63" s="1975">
        <f>BG60+BG61+BG62</f>
        <v>341906.87</v>
      </c>
      <c r="BH63" s="1975">
        <f>SUM(BH61:BH62)</f>
        <v>0</v>
      </c>
      <c r="BI63" s="2423">
        <f t="shared" si="106"/>
        <v>341906.87</v>
      </c>
      <c r="BJ63" s="1975">
        <f>SUM(BJ60:BJ62)</f>
        <v>7468309.8600000013</v>
      </c>
      <c r="BK63" s="1975">
        <f>SUM(BK60:BK62)</f>
        <v>8481330.4800000004</v>
      </c>
      <c r="BL63" s="1975">
        <f>SUM(BL61:BL62)</f>
        <v>0</v>
      </c>
      <c r="BM63" s="1975">
        <f>AD63+AO63</f>
        <v>8197393.9199999999</v>
      </c>
      <c r="BN63" s="1975">
        <f>AF63+AP63</f>
        <v>5437491.1400000006</v>
      </c>
      <c r="BO63" s="1975"/>
      <c r="BP63" s="1975"/>
      <c r="BQ63" s="1975">
        <f t="shared" ref="BQ63" si="131">BM63+BN63</f>
        <v>13634885.060000001</v>
      </c>
      <c r="BR63" s="1975">
        <f t="shared" si="122"/>
        <v>7630327.8300000001</v>
      </c>
      <c r="BS63" s="1975">
        <f t="shared" si="122"/>
        <v>9031242.2000000011</v>
      </c>
      <c r="BT63" s="2423">
        <f>BR63+BS63</f>
        <v>16661570.030000001</v>
      </c>
      <c r="BU63" s="1969"/>
      <c r="BV63" s="3066"/>
      <c r="BW63" s="3066"/>
      <c r="BX63" s="3066"/>
      <c r="BY63" s="1969"/>
      <c r="BZ63" s="1969"/>
      <c r="CA63" s="1969"/>
      <c r="CB63" s="1969"/>
    </row>
    <row r="64" spans="1:2363" ht="9" hidden="1" customHeight="1" thickTop="1" thickBot="1" x14ac:dyDescent="0.25">
      <c r="A64" s="1977"/>
      <c r="B64" s="1978"/>
      <c r="C64" s="1979"/>
      <c r="D64" s="2747" t="s">
        <v>582</v>
      </c>
      <c r="E64" s="1925">
        <f>E53+E60</f>
        <v>551</v>
      </c>
      <c r="F64" s="2635">
        <f>F53+F60</f>
        <v>42525.62</v>
      </c>
      <c r="G64" s="2635">
        <f>F64/E64</f>
        <v>77.178983666061711</v>
      </c>
      <c r="H64" s="1925">
        <f>H53+H63</f>
        <v>285</v>
      </c>
      <c r="I64" s="2635">
        <f>I53</f>
        <v>3798.2500000000005</v>
      </c>
      <c r="J64" s="2635">
        <f>I64/H64</f>
        <v>13.327192982456141</v>
      </c>
      <c r="K64" s="1925">
        <f>K53+K34</f>
        <v>4</v>
      </c>
      <c r="L64" s="1925">
        <f>L53+L63</f>
        <v>415</v>
      </c>
      <c r="M64" s="2635">
        <f>L64/K64</f>
        <v>103.75</v>
      </c>
      <c r="N64" s="2636">
        <f t="shared" ref="N64:V64" si="132">N53+N63</f>
        <v>39463.990000000005</v>
      </c>
      <c r="O64" s="2635">
        <f t="shared" si="132"/>
        <v>39048.990000000005</v>
      </c>
      <c r="P64" s="2259">
        <f t="shared" si="132"/>
        <v>3339384</v>
      </c>
      <c r="Q64" s="2259">
        <f t="shared" si="132"/>
        <v>4911526.58</v>
      </c>
      <c r="R64" s="2259">
        <f t="shared" si="132"/>
        <v>303397712.37</v>
      </c>
      <c r="S64" s="2259">
        <f t="shared" si="132"/>
        <v>893750</v>
      </c>
      <c r="T64" s="2259">
        <f t="shared" si="132"/>
        <v>2453745.2999999998</v>
      </c>
      <c r="U64" s="2259">
        <f t="shared" si="132"/>
        <v>39803272.379999995</v>
      </c>
      <c r="V64" s="2259">
        <f t="shared" si="132"/>
        <v>373975390.62999994</v>
      </c>
      <c r="W64" s="2259"/>
      <c r="X64" s="2259"/>
      <c r="Y64" s="2259"/>
      <c r="Z64" s="2832">
        <f>Z53+Z63</f>
        <v>62668846.250000007</v>
      </c>
      <c r="AA64" s="1980">
        <f>AA53+AA63</f>
        <v>52133379.460000001</v>
      </c>
      <c r="AB64" s="1980">
        <f>AB53+AB63</f>
        <v>52133379.460000001</v>
      </c>
      <c r="AC64" s="1980">
        <f>AC53+AC63</f>
        <v>0</v>
      </c>
      <c r="AD64" s="1980">
        <f>AD63+AD53</f>
        <v>205348989.38000003</v>
      </c>
      <c r="AE64" s="2633"/>
      <c r="AF64" s="2633">
        <f>AF63+AF53</f>
        <v>5541538.8000000007</v>
      </c>
      <c r="AG64" s="2633"/>
      <c r="AH64" s="1980">
        <f>AH63+AH53</f>
        <v>237975970.76000002</v>
      </c>
      <c r="AI64" s="1980">
        <f t="shared" ref="AI64:AQ64" si="133">AI53+AI63</f>
        <v>184680770.44</v>
      </c>
      <c r="AJ64" s="1980">
        <f t="shared" si="133"/>
        <v>52510036.140000008</v>
      </c>
      <c r="AK64" s="2424">
        <f t="shared" si="133"/>
        <v>237190806.57999998</v>
      </c>
      <c r="AL64" s="1980">
        <f t="shared" si="133"/>
        <v>0</v>
      </c>
      <c r="AM64" s="2615">
        <f t="shared" si="133"/>
        <v>1013020.62</v>
      </c>
      <c r="AN64" s="1980">
        <f t="shared" si="133"/>
        <v>-1013020.62</v>
      </c>
      <c r="AO64" s="1980">
        <f t="shared" si="133"/>
        <v>37707714.640000001</v>
      </c>
      <c r="AP64" s="1980">
        <f t="shared" si="133"/>
        <v>3523218.34</v>
      </c>
      <c r="AQ64" s="1980">
        <f t="shared" si="133"/>
        <v>1832843.15</v>
      </c>
      <c r="AR64" s="1980"/>
      <c r="AS64" s="1980">
        <f>AO64+AQ64</f>
        <v>39540557.789999999</v>
      </c>
      <c r="AT64" s="1980">
        <f t="shared" ref="AT64:BL64" si="134">AT53+AT63</f>
        <v>6127772.96</v>
      </c>
      <c r="AU64" s="1980">
        <f t="shared" si="134"/>
        <v>39954509.5</v>
      </c>
      <c r="AV64" s="1980">
        <f t="shared" si="134"/>
        <v>9226766</v>
      </c>
      <c r="AW64" s="2424">
        <f t="shared" si="134"/>
        <v>49181275.5</v>
      </c>
      <c r="AX64" s="1980">
        <f t="shared" si="134"/>
        <v>53298615.040000007</v>
      </c>
      <c r="AY64" s="2615">
        <f t="shared" si="134"/>
        <v>54311635.660000004</v>
      </c>
      <c r="AZ64" s="1980">
        <f t="shared" si="134"/>
        <v>-1013020.62</v>
      </c>
      <c r="BA64" s="1980">
        <f t="shared" si="134"/>
        <v>248767821.96000001</v>
      </c>
      <c r="BB64" s="1980">
        <f t="shared" si="134"/>
        <v>31624350.439999998</v>
      </c>
      <c r="BC64" s="1980">
        <f t="shared" si="134"/>
        <v>1832843.15</v>
      </c>
      <c r="BD64" s="1980"/>
      <c r="BE64" s="1980">
        <f>BA64+BC64</f>
        <v>250600665.11000001</v>
      </c>
      <c r="BF64" s="1980">
        <f t="shared" ref="BF64:BI64" si="135">BF53+BF63</f>
        <v>908972.96</v>
      </c>
      <c r="BG64" s="1980">
        <f t="shared" si="135"/>
        <v>228230349.51000002</v>
      </c>
      <c r="BH64" s="1980">
        <f t="shared" si="135"/>
        <v>61464093.390000008</v>
      </c>
      <c r="BI64" s="2424">
        <f t="shared" si="135"/>
        <v>289694442.90000004</v>
      </c>
      <c r="BJ64" s="1980">
        <f t="shared" si="134"/>
        <v>7892491.9600000009</v>
      </c>
      <c r="BK64" s="1980">
        <f t="shared" si="134"/>
        <v>8481330.4800000004</v>
      </c>
      <c r="BL64" s="1980">
        <f t="shared" si="134"/>
        <v>424182.1</v>
      </c>
      <c r="BM64" s="1980">
        <f>BM53+BM63+BM60</f>
        <v>18146205.890000001</v>
      </c>
      <c r="BN64" s="1980">
        <f>BN53+BN63+BN60</f>
        <v>12309738.860000001</v>
      </c>
      <c r="BO64" s="1980"/>
      <c r="BP64" s="1980"/>
      <c r="BQ64" s="1980">
        <f>BM64+BN64</f>
        <v>30455944.75</v>
      </c>
      <c r="BR64" s="1980">
        <f>BR53+BR63</f>
        <v>8957563.7799999993</v>
      </c>
      <c r="BS64" s="1980">
        <f>BS53+BS63</f>
        <v>9594474.1500000004</v>
      </c>
      <c r="BT64" s="2424">
        <f>BT53+BT63</f>
        <v>18552037.93</v>
      </c>
      <c r="BU64" s="1969"/>
      <c r="BV64" s="3066"/>
      <c r="BW64" s="3066"/>
      <c r="BX64" s="3066"/>
      <c r="BY64" s="1969"/>
      <c r="BZ64" s="1969"/>
      <c r="CA64" s="1969"/>
      <c r="CB64" s="1969"/>
    </row>
    <row r="65" spans="1:766" ht="27.75" thickTop="1" x14ac:dyDescent="0.2">
      <c r="A65" s="1971"/>
      <c r="B65" s="1976"/>
      <c r="C65" s="1794"/>
      <c r="D65" s="2745"/>
      <c r="E65" s="2748"/>
      <c r="F65" s="1908"/>
      <c r="G65" s="1908"/>
      <c r="H65" s="2258"/>
      <c r="I65" s="2258"/>
      <c r="J65" s="2258"/>
      <c r="K65" s="2258"/>
      <c r="L65" s="2258"/>
      <c r="M65" s="2258"/>
      <c r="N65" s="2637"/>
      <c r="O65" s="2792"/>
      <c r="P65" s="1794"/>
      <c r="Q65" s="1794"/>
      <c r="R65" s="1794"/>
      <c r="S65" s="1794"/>
      <c r="T65" s="1794"/>
      <c r="U65" s="2893"/>
      <c r="V65" s="1863"/>
      <c r="W65" s="1863"/>
      <c r="X65" s="1863"/>
      <c r="Y65" s="1863"/>
      <c r="Z65" s="2833"/>
      <c r="AA65" s="1863"/>
      <c r="AB65" s="1863"/>
      <c r="AC65" s="1863"/>
      <c r="AD65" s="1863"/>
      <c r="AE65" s="1863"/>
      <c r="AF65" s="1908"/>
      <c r="AG65" s="1863"/>
      <c r="AH65" s="1863"/>
      <c r="AI65" s="2018"/>
      <c r="AJ65" s="2018"/>
      <c r="AK65" s="2425"/>
      <c r="AL65" s="2018"/>
      <c r="AM65" s="2018"/>
      <c r="AN65" s="2018"/>
      <c r="AO65" s="2018"/>
      <c r="AP65" s="2018"/>
      <c r="AQ65" s="2018"/>
      <c r="AR65" s="2018"/>
      <c r="AS65" s="2018"/>
      <c r="AT65" s="2018"/>
      <c r="AU65" s="2018"/>
      <c r="AV65" s="2018"/>
      <c r="AW65" s="2425"/>
      <c r="AX65" s="2018"/>
      <c r="AY65" s="2018"/>
      <c r="AZ65" s="2018"/>
      <c r="BA65" s="2018"/>
      <c r="BB65" s="2018"/>
      <c r="BC65" s="2018"/>
      <c r="BD65" s="2018"/>
      <c r="BE65" s="2018"/>
      <c r="BF65" s="2018"/>
      <c r="BG65" s="2018"/>
      <c r="BH65" s="2018"/>
      <c r="BI65" s="2425"/>
      <c r="BJ65" s="2018"/>
      <c r="BK65" s="2018"/>
      <c r="BL65" s="2018"/>
      <c r="BM65" s="2018"/>
      <c r="BN65" s="2018"/>
      <c r="BO65" s="2018"/>
      <c r="BP65" s="2018"/>
      <c r="BQ65" s="2018"/>
      <c r="BR65" s="2018"/>
      <c r="BS65" s="2018"/>
      <c r="BT65" s="2425"/>
      <c r="BV65" s="3066"/>
      <c r="BW65" s="3066"/>
      <c r="BX65" s="3066"/>
      <c r="BY65" s="1969"/>
      <c r="BZ65" s="1969"/>
      <c r="CA65" s="1969"/>
      <c r="CB65" s="1969"/>
    </row>
    <row r="66" spans="1:766" ht="15" customHeight="1" x14ac:dyDescent="0.25">
      <c r="A66" s="3883" t="s">
        <v>598</v>
      </c>
      <c r="B66" s="3930"/>
      <c r="C66" s="1910">
        <v>1</v>
      </c>
      <c r="D66" s="2219"/>
      <c r="E66" s="1911"/>
      <c r="F66" s="1890"/>
      <c r="G66" s="1890"/>
      <c r="H66" s="1890"/>
      <c r="I66" s="1890"/>
      <c r="J66" s="1890"/>
      <c r="K66" s="1890"/>
      <c r="L66" s="1890"/>
      <c r="M66" s="1890"/>
      <c r="N66" s="1857"/>
      <c r="O66" s="2005"/>
      <c r="P66" s="1856"/>
      <c r="Q66" s="1856"/>
      <c r="R66" s="1857"/>
      <c r="S66" s="1857"/>
      <c r="T66" s="1891"/>
      <c r="U66" s="2894"/>
      <c r="V66" s="1891"/>
      <c r="W66" s="1891"/>
      <c r="X66" s="1891"/>
      <c r="Y66" s="1891"/>
      <c r="Z66" s="1987"/>
      <c r="AA66" s="1894">
        <v>0</v>
      </c>
      <c r="AB66" s="1894">
        <v>0</v>
      </c>
      <c r="AC66" s="2082">
        <f t="shared" ref="AC66:AC67" si="136">AA66-AB66</f>
        <v>0</v>
      </c>
      <c r="AD66" s="1897">
        <v>0</v>
      </c>
      <c r="AE66" s="1897"/>
      <c r="AF66" s="1893">
        <v>0</v>
      </c>
      <c r="AG66" s="2873"/>
      <c r="AH66" s="2690"/>
      <c r="AI66" s="1851">
        <v>0</v>
      </c>
      <c r="AJ66" s="1894">
        <v>0</v>
      </c>
      <c r="AK66" s="2455">
        <f>AI66+AJ66</f>
        <v>0</v>
      </c>
      <c r="AL66" s="2516">
        <v>0</v>
      </c>
      <c r="AM66" s="2516">
        <v>0</v>
      </c>
      <c r="AN66" s="2516">
        <f t="shared" ref="AN66:AN67" si="137">AL66+AM66</f>
        <v>0</v>
      </c>
      <c r="AO66" s="2162">
        <v>0</v>
      </c>
      <c r="AP66" s="2167">
        <v>0</v>
      </c>
      <c r="AQ66" s="2167">
        <v>0</v>
      </c>
      <c r="AR66" s="2167"/>
      <c r="AS66" s="2158">
        <f t="shared" ref="AS66:AS67" si="138">AO66+AQ66</f>
        <v>0</v>
      </c>
      <c r="AT66" s="2123"/>
      <c r="AU66" s="2159">
        <v>0</v>
      </c>
      <c r="AV66" s="2174">
        <v>0</v>
      </c>
      <c r="AW66" s="2160">
        <f>AU66+AV66</f>
        <v>0</v>
      </c>
      <c r="AX66" s="2516">
        <v>0</v>
      </c>
      <c r="AY66" s="2516">
        <v>0</v>
      </c>
      <c r="AZ66" s="2516">
        <f t="shared" ref="AZ66:AZ67" si="139">AX66+AY66</f>
        <v>0</v>
      </c>
      <c r="BA66" s="3081">
        <v>0</v>
      </c>
      <c r="BB66" s="3094">
        <v>0</v>
      </c>
      <c r="BC66" s="3094">
        <v>0</v>
      </c>
      <c r="BD66" s="3094"/>
      <c r="BE66" s="3095">
        <f t="shared" ref="BE66:BE67" si="140">BA66+BC66</f>
        <v>0</v>
      </c>
      <c r="BF66" s="2123"/>
      <c r="BG66" s="2159">
        <v>0</v>
      </c>
      <c r="BH66" s="2174">
        <v>0</v>
      </c>
      <c r="BI66" s="2160">
        <f>BG66+BH66</f>
        <v>0</v>
      </c>
      <c r="BJ66" s="2051">
        <f>AA66+AL66</f>
        <v>0</v>
      </c>
      <c r="BK66" s="1851">
        <f>AB66+AM66</f>
        <v>0</v>
      </c>
      <c r="BL66" s="1884">
        <f t="shared" ref="BL66:BL67" si="141">BJ66-BK66</f>
        <v>0</v>
      </c>
      <c r="BM66" s="2562">
        <f>AD66+AO66</f>
        <v>0</v>
      </c>
      <c r="BN66" s="1893">
        <f t="shared" ref="BN66:BN67" si="142">AF66+AQ66</f>
        <v>0</v>
      </c>
      <c r="BO66" s="1893">
        <f>BM66-BN66</f>
        <v>0</v>
      </c>
      <c r="BP66" s="1893">
        <f t="shared" ref="BP66:BP67" si="143">BM66+BO66</f>
        <v>0</v>
      </c>
      <c r="BQ66" s="1893">
        <f t="shared" ref="BQ66:BQ67" si="144">BM66+BN66</f>
        <v>0</v>
      </c>
      <c r="BR66" s="1889">
        <f>AI66+AU66</f>
        <v>0</v>
      </c>
      <c r="BS66" s="1848">
        <f>AJ66+AV66</f>
        <v>0</v>
      </c>
      <c r="BT66" s="2456">
        <f t="shared" ref="BT66:BT67" si="145">BR66+BS66</f>
        <v>0</v>
      </c>
      <c r="BV66" s="3066"/>
      <c r="BW66" s="3066"/>
      <c r="BX66" s="3066"/>
      <c r="BY66" s="1969"/>
      <c r="BZ66" s="1969"/>
      <c r="CA66" s="1969"/>
      <c r="CB66" s="1969"/>
    </row>
    <row r="67" spans="1:766" ht="15" customHeight="1" x14ac:dyDescent="0.25">
      <c r="A67" s="3884"/>
      <c r="B67" s="3931"/>
      <c r="C67" s="2220">
        <v>2</v>
      </c>
      <c r="D67" s="2618"/>
      <c r="E67" s="1911"/>
      <c r="F67" s="1890"/>
      <c r="G67" s="1890"/>
      <c r="H67" s="1890"/>
      <c r="I67" s="1890"/>
      <c r="J67" s="1890"/>
      <c r="K67" s="1890"/>
      <c r="L67" s="1890"/>
      <c r="M67" s="1890"/>
      <c r="N67" s="1857"/>
      <c r="O67" s="2005"/>
      <c r="P67" s="1856"/>
      <c r="Q67" s="1856"/>
      <c r="R67" s="1857"/>
      <c r="S67" s="1857"/>
      <c r="T67" s="1891"/>
      <c r="U67" s="2895"/>
      <c r="V67" s="1891"/>
      <c r="W67" s="1891"/>
      <c r="X67" s="1891"/>
      <c r="Y67" s="1891"/>
      <c r="Z67" s="2822"/>
      <c r="AA67" s="1851">
        <v>0</v>
      </c>
      <c r="AB67" s="1894">
        <v>0</v>
      </c>
      <c r="AC67" s="1855">
        <f t="shared" si="136"/>
        <v>0</v>
      </c>
      <c r="AD67" s="1897">
        <v>0</v>
      </c>
      <c r="AE67" s="1897"/>
      <c r="AF67" s="1893">
        <v>0</v>
      </c>
      <c r="AG67" s="2875"/>
      <c r="AH67" s="2691"/>
      <c r="AI67" s="1851">
        <v>0</v>
      </c>
      <c r="AJ67" s="1894">
        <v>0</v>
      </c>
      <c r="AK67" s="2459">
        <f>AI67+AJ67</f>
        <v>0</v>
      </c>
      <c r="AL67" s="2523">
        <v>0</v>
      </c>
      <c r="AM67" s="2523">
        <v>0</v>
      </c>
      <c r="AN67" s="2523">
        <f t="shared" si="137"/>
        <v>0</v>
      </c>
      <c r="AO67" s="2162">
        <v>0</v>
      </c>
      <c r="AP67" s="2167">
        <v>0</v>
      </c>
      <c r="AQ67" s="2167">
        <v>0</v>
      </c>
      <c r="AR67" s="2167"/>
      <c r="AS67" s="2158">
        <f t="shared" si="138"/>
        <v>0</v>
      </c>
      <c r="AT67" s="2123"/>
      <c r="AU67" s="2159">
        <v>0</v>
      </c>
      <c r="AV67" s="2169">
        <v>0</v>
      </c>
      <c r="AW67" s="2160">
        <f>AU67+AV67</f>
        <v>0</v>
      </c>
      <c r="AX67" s="2523">
        <v>0</v>
      </c>
      <c r="AY67" s="2523">
        <v>0</v>
      </c>
      <c r="AZ67" s="2523">
        <f t="shared" si="139"/>
        <v>0</v>
      </c>
      <c r="BA67" s="3081">
        <v>0</v>
      </c>
      <c r="BB67" s="3094">
        <v>0</v>
      </c>
      <c r="BC67" s="3094">
        <v>0</v>
      </c>
      <c r="BD67" s="3094"/>
      <c r="BE67" s="3095">
        <f t="shared" si="140"/>
        <v>0</v>
      </c>
      <c r="BF67" s="2123"/>
      <c r="BG67" s="2159">
        <v>0</v>
      </c>
      <c r="BH67" s="2169">
        <v>0</v>
      </c>
      <c r="BI67" s="2160">
        <f>BG67+BH67</f>
        <v>0</v>
      </c>
      <c r="BJ67" s="2048">
        <f>AA67+AL67</f>
        <v>0</v>
      </c>
      <c r="BK67" s="1851">
        <f>AB67+AM67</f>
        <v>0</v>
      </c>
      <c r="BL67" s="1884">
        <f t="shared" si="141"/>
        <v>0</v>
      </c>
      <c r="BM67" s="2564">
        <f>AD67+AO67</f>
        <v>0</v>
      </c>
      <c r="BN67" s="1893">
        <f t="shared" si="142"/>
        <v>0</v>
      </c>
      <c r="BO67" s="1893">
        <f>BM67-BN67</f>
        <v>0</v>
      </c>
      <c r="BP67" s="1893">
        <f t="shared" si="143"/>
        <v>0</v>
      </c>
      <c r="BQ67" s="1893">
        <f t="shared" si="144"/>
        <v>0</v>
      </c>
      <c r="BR67" s="1889">
        <f>AI67+AU67</f>
        <v>0</v>
      </c>
      <c r="BS67" s="1848">
        <f>AJ67+AV67</f>
        <v>0</v>
      </c>
      <c r="BT67" s="2900">
        <f t="shared" si="145"/>
        <v>0</v>
      </c>
      <c r="BV67" s="3066"/>
      <c r="BW67" s="3066"/>
      <c r="BX67" s="3066"/>
      <c r="BY67" s="1969"/>
      <c r="BZ67" s="1969"/>
      <c r="CA67" s="1969"/>
      <c r="CB67" s="1969"/>
    </row>
    <row r="68" spans="1:766" s="102" customFormat="1" ht="15" customHeight="1" x14ac:dyDescent="0.2">
      <c r="A68" s="3898"/>
      <c r="B68" s="3932"/>
      <c r="C68" s="1972"/>
      <c r="D68" s="1995" t="s">
        <v>574</v>
      </c>
      <c r="E68" s="3351"/>
      <c r="F68" s="1905"/>
      <c r="G68" s="1905"/>
      <c r="H68" s="1905"/>
      <c r="I68" s="1905"/>
      <c r="J68" s="1905"/>
      <c r="K68" s="1905"/>
      <c r="L68" s="1905"/>
      <c r="M68" s="1905"/>
      <c r="N68" s="1905"/>
      <c r="O68" s="2156"/>
      <c r="P68" s="1905"/>
      <c r="Q68" s="1905"/>
      <c r="R68" s="1905"/>
      <c r="S68" s="1905"/>
      <c r="T68" s="1905"/>
      <c r="U68" s="2809"/>
      <c r="V68" s="2938"/>
      <c r="W68" s="1905"/>
      <c r="X68" s="1905"/>
      <c r="Y68" s="1905"/>
      <c r="Z68" s="3426"/>
      <c r="AA68" s="1905">
        <f>SUM(AA66:AA67)</f>
        <v>0</v>
      </c>
      <c r="AB68" s="1905">
        <f>SUM(AB66:AB67)</f>
        <v>0</v>
      </c>
      <c r="AC68" s="1905">
        <f>SUM(AC66:AC67)</f>
        <v>0</v>
      </c>
      <c r="AD68" s="1905">
        <f>SUM(AD66:AD67)</f>
        <v>0</v>
      </c>
      <c r="AE68" s="1905"/>
      <c r="AF68" s="1905">
        <v>0</v>
      </c>
      <c r="AG68" s="1905"/>
      <c r="AH68" s="1905">
        <v>0</v>
      </c>
      <c r="AI68" s="1905">
        <v>0</v>
      </c>
      <c r="AJ68" s="1905">
        <v>0</v>
      </c>
      <c r="AK68" s="2156">
        <f>SUM(AK66:AK67)</f>
        <v>0</v>
      </c>
      <c r="AL68" s="1905"/>
      <c r="AM68" s="1905"/>
      <c r="AN68" s="1905"/>
      <c r="AO68" s="1905">
        <f>SUM(AO66:AO67)</f>
        <v>0</v>
      </c>
      <c r="AP68" s="1905">
        <f>SUM(AP66:AP67)</f>
        <v>0</v>
      </c>
      <c r="AQ68" s="1905">
        <f>AO68+AP68</f>
        <v>0</v>
      </c>
      <c r="AR68" s="1905"/>
      <c r="AS68" s="1905">
        <f>AO68+AQ68</f>
        <v>0</v>
      </c>
      <c r="AT68" s="1905">
        <f>SUM(AT66:AT67)</f>
        <v>0</v>
      </c>
      <c r="AU68" s="1905">
        <f>SUM(AU66:AU67)</f>
        <v>0</v>
      </c>
      <c r="AV68" s="1905">
        <f>SUM(AV66:AV67)</f>
        <v>0</v>
      </c>
      <c r="AW68" s="2156">
        <f>AU68+AV68</f>
        <v>0</v>
      </c>
      <c r="AX68" s="1905"/>
      <c r="AY68" s="1905"/>
      <c r="AZ68" s="1905"/>
      <c r="BA68" s="1905">
        <f>SUM(BA66:BA67)</f>
        <v>0</v>
      </c>
      <c r="BB68" s="1905">
        <f>SUM(BB66:BB67)</f>
        <v>0</v>
      </c>
      <c r="BC68" s="1905">
        <f>BA68+BB68</f>
        <v>0</v>
      </c>
      <c r="BD68" s="1905"/>
      <c r="BE68" s="1905">
        <f>BA68+BC68</f>
        <v>0</v>
      </c>
      <c r="BF68" s="1905">
        <f>SUM(BF66:BF67)</f>
        <v>0</v>
      </c>
      <c r="BG68" s="1905">
        <f>SUM(BG66:BG67)</f>
        <v>0</v>
      </c>
      <c r="BH68" s="1905">
        <f>SUM(BH66:BH67)</f>
        <v>0</v>
      </c>
      <c r="BI68" s="2156">
        <f>BG68+BH68</f>
        <v>0</v>
      </c>
      <c r="BJ68" s="1905">
        <f>SUM(BJ66:BJ67)</f>
        <v>0</v>
      </c>
      <c r="BK68" s="1905">
        <f>SUM(BK66:BK67)</f>
        <v>0</v>
      </c>
      <c r="BL68" s="1905">
        <f>BJ68+BK68</f>
        <v>0</v>
      </c>
      <c r="BM68" s="1905">
        <f>SUM(BM66:BM67)</f>
        <v>0</v>
      </c>
      <c r="BN68" s="1905">
        <f>SUM(BN66:BN67)</f>
        <v>0</v>
      </c>
      <c r="BO68" s="1905">
        <f>SUM(BO66:BO67)</f>
        <v>0</v>
      </c>
      <c r="BP68" s="1905">
        <f>SUM(BP66:BP67)</f>
        <v>0</v>
      </c>
      <c r="BQ68" s="1905">
        <f>BM68+BN68</f>
        <v>0</v>
      </c>
      <c r="BR68" s="1905">
        <f>SUM(BR66:BR67)</f>
        <v>0</v>
      </c>
      <c r="BS68" s="1905">
        <f>SUM(BS66:BS67)</f>
        <v>0</v>
      </c>
      <c r="BT68" s="2156">
        <f>SUM(BT66:BT67)</f>
        <v>0</v>
      </c>
      <c r="BU68" s="99"/>
      <c r="BV68" s="3066"/>
      <c r="BW68" s="3066"/>
      <c r="BX68" s="3066"/>
      <c r="BY68" s="99"/>
      <c r="BZ68" s="99"/>
    </row>
    <row r="69" spans="1:766" s="102" customFormat="1" ht="15" customHeight="1" x14ac:dyDescent="0.2">
      <c r="A69" s="2023"/>
      <c r="B69" s="2024"/>
      <c r="C69" s="1972"/>
      <c r="D69" s="1995"/>
      <c r="E69" s="3352"/>
      <c r="F69" s="1905"/>
      <c r="G69" s="1905"/>
      <c r="H69" s="1905"/>
      <c r="I69" s="1905"/>
      <c r="J69" s="1905"/>
      <c r="K69" s="1905"/>
      <c r="L69" s="1905"/>
      <c r="M69" s="1905"/>
      <c r="N69" s="2013"/>
      <c r="O69" s="2156"/>
      <c r="P69" s="1905"/>
      <c r="Q69" s="1905"/>
      <c r="R69" s="1905"/>
      <c r="S69" s="1905"/>
      <c r="T69" s="1905"/>
      <c r="U69" s="2809"/>
      <c r="V69" s="2938"/>
      <c r="W69" s="1905"/>
      <c r="X69" s="1905"/>
      <c r="Y69" s="1905"/>
      <c r="Z69" s="3425"/>
      <c r="AA69" s="1905"/>
      <c r="AB69" s="1905"/>
      <c r="AC69" s="1905"/>
      <c r="AD69" s="1905"/>
      <c r="AE69" s="1905"/>
      <c r="AF69" s="1905"/>
      <c r="AG69" s="1905"/>
      <c r="AH69" s="1905"/>
      <c r="AI69" s="1988"/>
      <c r="AJ69" s="1988"/>
      <c r="AK69" s="2426"/>
      <c r="AL69" s="1988"/>
      <c r="AM69" s="1988"/>
      <c r="AN69" s="1988"/>
      <c r="AO69" s="1988"/>
      <c r="AP69" s="1988"/>
      <c r="AQ69" s="1988"/>
      <c r="AR69" s="1988"/>
      <c r="AS69" s="1988"/>
      <c r="AT69" s="1988"/>
      <c r="AU69" s="1988"/>
      <c r="AV69" s="1988"/>
      <c r="AW69" s="2426"/>
      <c r="AX69" s="1988"/>
      <c r="AY69" s="1988"/>
      <c r="AZ69" s="1988"/>
      <c r="BA69" s="1988"/>
      <c r="BB69" s="1988"/>
      <c r="BC69" s="1988"/>
      <c r="BD69" s="1988"/>
      <c r="BE69" s="1988"/>
      <c r="BF69" s="1988"/>
      <c r="BG69" s="1988"/>
      <c r="BH69" s="1988"/>
      <c r="BI69" s="2426"/>
      <c r="BJ69" s="1988"/>
      <c r="BK69" s="1988"/>
      <c r="BL69" s="1988"/>
      <c r="BM69" s="1988"/>
      <c r="BN69" s="1988"/>
      <c r="BO69" s="1988"/>
      <c r="BP69" s="1988"/>
      <c r="BQ69" s="1988"/>
      <c r="BR69" s="1988"/>
      <c r="BS69" s="1988"/>
      <c r="BT69" s="2426"/>
      <c r="BV69" s="3066"/>
      <c r="BW69" s="3066"/>
      <c r="BX69" s="3066"/>
    </row>
    <row r="70" spans="1:766" s="102" customFormat="1" ht="15" customHeight="1" x14ac:dyDescent="0.25">
      <c r="A70" s="3001"/>
      <c r="B70" s="1861"/>
      <c r="C70" s="1986"/>
      <c r="D70" s="2749"/>
      <c r="E70" s="2905"/>
      <c r="F70" s="1790"/>
      <c r="G70" s="1791"/>
      <c r="H70" s="1791"/>
      <c r="I70" s="1790"/>
      <c r="J70" s="1790"/>
      <c r="K70" s="1791"/>
      <c r="L70" s="1790"/>
      <c r="M70" s="1790"/>
      <c r="N70" s="2260"/>
      <c r="O70" s="2793"/>
      <c r="P70" s="1986"/>
      <c r="Q70" s="1986"/>
      <c r="R70" s="1986"/>
      <c r="S70" s="1986"/>
      <c r="T70" s="2427"/>
      <c r="U70" s="1986"/>
      <c r="V70" s="2939"/>
      <c r="W70" s="1908"/>
      <c r="X70" s="1908"/>
      <c r="Y70" s="1908"/>
      <c r="Z70" s="2898"/>
      <c r="AA70" s="1964"/>
      <c r="AB70" s="1964"/>
      <c r="AC70" s="1964"/>
      <c r="AD70" s="2293"/>
      <c r="AE70" s="2293"/>
      <c r="AF70" s="2293"/>
      <c r="AG70" s="2293"/>
      <c r="AH70" s="2293"/>
      <c r="AI70" s="2137"/>
      <c r="AJ70" s="2137"/>
      <c r="AK70" s="2427"/>
      <c r="AL70" s="2137"/>
      <c r="AM70" s="2137"/>
      <c r="AN70" s="2137"/>
      <c r="AO70" s="2137"/>
      <c r="AP70" s="2137"/>
      <c r="AQ70" s="2137"/>
      <c r="AR70" s="2137"/>
      <c r="AS70" s="2137"/>
      <c r="AT70" s="2137"/>
      <c r="AU70" s="2137"/>
      <c r="AV70" s="2137"/>
      <c r="AW70" s="2427"/>
      <c r="AX70" s="2137"/>
      <c r="AY70" s="2137"/>
      <c r="AZ70" s="2137"/>
      <c r="BA70" s="2137"/>
      <c r="BB70" s="2137"/>
      <c r="BC70" s="2137"/>
      <c r="BD70" s="2137"/>
      <c r="BE70" s="2137"/>
      <c r="BF70" s="2137"/>
      <c r="BG70" s="2137"/>
      <c r="BH70" s="2137"/>
      <c r="BI70" s="2427"/>
      <c r="BJ70" s="2137"/>
      <c r="BK70" s="2137"/>
      <c r="BL70" s="2137"/>
      <c r="BM70" s="2137"/>
      <c r="BN70" s="2137"/>
      <c r="BO70" s="2137"/>
      <c r="BP70" s="2137"/>
      <c r="BQ70" s="2137"/>
      <c r="BR70" s="2137"/>
      <c r="BS70" s="2137"/>
      <c r="BT70" s="2427"/>
      <c r="BV70" s="3066"/>
      <c r="BW70" s="3066"/>
      <c r="BX70" s="3066"/>
    </row>
    <row r="71" spans="1:766" s="102" customFormat="1" ht="15" customHeight="1" x14ac:dyDescent="0.25">
      <c r="A71" s="3850" t="s">
        <v>599</v>
      </c>
      <c r="B71" s="3851"/>
      <c r="C71" s="2998">
        <v>1</v>
      </c>
      <c r="D71" s="2750"/>
      <c r="E71" s="1868" t="s">
        <v>335</v>
      </c>
      <c r="F71" s="1984" t="s">
        <v>335</v>
      </c>
      <c r="G71" s="1984" t="s">
        <v>335</v>
      </c>
      <c r="H71" s="1984" t="s">
        <v>335</v>
      </c>
      <c r="I71" s="1984" t="s">
        <v>335</v>
      </c>
      <c r="J71" s="1984" t="s">
        <v>335</v>
      </c>
      <c r="K71" s="1984" t="s">
        <v>335</v>
      </c>
      <c r="L71" s="1984" t="s">
        <v>335</v>
      </c>
      <c r="M71" s="1984" t="s">
        <v>335</v>
      </c>
      <c r="N71" s="1984" t="s">
        <v>335</v>
      </c>
      <c r="O71" s="2286" t="s">
        <v>335</v>
      </c>
      <c r="P71" s="2311" t="s">
        <v>335</v>
      </c>
      <c r="Q71" s="2311"/>
      <c r="R71" s="1984" t="s">
        <v>335</v>
      </c>
      <c r="S71" s="1984"/>
      <c r="T71" s="2312"/>
      <c r="U71" s="2896" t="s">
        <v>335</v>
      </c>
      <c r="V71" s="2940" t="s">
        <v>335</v>
      </c>
      <c r="W71" s="2808" t="s">
        <v>335</v>
      </c>
      <c r="X71" s="2312"/>
      <c r="Y71" s="2312" t="s">
        <v>335</v>
      </c>
      <c r="Z71" s="2345"/>
      <c r="AA71" s="1894">
        <v>0</v>
      </c>
      <c r="AB71" s="1894">
        <v>0</v>
      </c>
      <c r="AC71" s="2417">
        <f>AA71-AB71</f>
        <v>0</v>
      </c>
      <c r="AD71" s="1897">
        <v>0</v>
      </c>
      <c r="AE71" s="1897"/>
      <c r="AF71" s="1893">
        <v>0</v>
      </c>
      <c r="AG71" s="2873"/>
      <c r="AH71" s="2687">
        <f t="shared" ref="AH71:AH77" si="146">AD71+AF71</f>
        <v>0</v>
      </c>
      <c r="AI71" s="1851">
        <v>0</v>
      </c>
      <c r="AJ71" s="1877" t="s">
        <v>335</v>
      </c>
      <c r="AK71" s="2460">
        <f>AI71</f>
        <v>0</v>
      </c>
      <c r="AL71" s="2524">
        <v>0</v>
      </c>
      <c r="AM71" s="2524">
        <v>0</v>
      </c>
      <c r="AN71" s="2524">
        <f t="shared" ref="AN71:AN74" si="147">AL71+AM71</f>
        <v>0</v>
      </c>
      <c r="AO71" s="2162">
        <v>0</v>
      </c>
      <c r="AP71" s="2167">
        <v>0</v>
      </c>
      <c r="AQ71" s="2167">
        <v>0</v>
      </c>
      <c r="AR71" s="2167"/>
      <c r="AS71" s="2158">
        <f>AO71+AP71</f>
        <v>0</v>
      </c>
      <c r="AT71" s="2123"/>
      <c r="AU71" s="2159">
        <v>0</v>
      </c>
      <c r="AV71" s="2174">
        <v>0</v>
      </c>
      <c r="AW71" s="2160">
        <f>AU71+AV71</f>
        <v>0</v>
      </c>
      <c r="AX71" s="2524">
        <v>0</v>
      </c>
      <c r="AY71" s="2524">
        <v>0</v>
      </c>
      <c r="AZ71" s="2524">
        <f t="shared" ref="AZ71:AZ74" si="148">AX71+AY71</f>
        <v>0</v>
      </c>
      <c r="BA71" s="3081">
        <v>0</v>
      </c>
      <c r="BB71" s="3094">
        <v>0</v>
      </c>
      <c r="BC71" s="3094">
        <v>0</v>
      </c>
      <c r="BD71" s="3094"/>
      <c r="BE71" s="3095">
        <f>BA71+BB71</f>
        <v>0</v>
      </c>
      <c r="BF71" s="2123"/>
      <c r="BG71" s="2159">
        <v>0</v>
      </c>
      <c r="BH71" s="2174">
        <v>0</v>
      </c>
      <c r="BI71" s="2160">
        <f>BG71+BH71</f>
        <v>0</v>
      </c>
      <c r="BJ71" s="2051">
        <v>0</v>
      </c>
      <c r="BK71" s="1851">
        <v>0</v>
      </c>
      <c r="BL71" s="1884">
        <f t="shared" ref="BL71:BL73" si="149">BJ71-BK71</f>
        <v>0</v>
      </c>
      <c r="BM71" s="2562">
        <f>AD71+AO71</f>
        <v>0</v>
      </c>
      <c r="BN71" s="1893">
        <f>AF71+AQ71</f>
        <v>0</v>
      </c>
      <c r="BO71" s="1893">
        <f t="shared" ref="BO71:BO73" si="150">BM71-BN71</f>
        <v>0</v>
      </c>
      <c r="BP71" s="1893">
        <f t="shared" ref="BP71:BP73" si="151">BM71+BO71</f>
        <v>0</v>
      </c>
      <c r="BQ71" s="1893">
        <f t="shared" ref="BQ71:BQ73" si="152">BM71+BN71</f>
        <v>0</v>
      </c>
      <c r="BR71" s="1889">
        <f>AI71+AU71</f>
        <v>0</v>
      </c>
      <c r="BS71" s="1848"/>
      <c r="BT71" s="2456">
        <f t="shared" ref="BT71:BT73" si="153">BR71+BS71</f>
        <v>0</v>
      </c>
      <c r="BV71" s="3066"/>
      <c r="BW71" s="3066"/>
      <c r="BX71" s="3066"/>
    </row>
    <row r="72" spans="1:766" s="102" customFormat="1" ht="15" customHeight="1" x14ac:dyDescent="0.25">
      <c r="A72" s="3852"/>
      <c r="B72" s="3853"/>
      <c r="C72" s="2999">
        <v>2</v>
      </c>
      <c r="D72" s="2751"/>
      <c r="E72" s="1845" t="s">
        <v>335</v>
      </c>
      <c r="F72" s="1812" t="s">
        <v>335</v>
      </c>
      <c r="G72" s="1812" t="s">
        <v>335</v>
      </c>
      <c r="H72" s="1812" t="s">
        <v>335</v>
      </c>
      <c r="I72" s="1812" t="s">
        <v>335</v>
      </c>
      <c r="J72" s="1812" t="s">
        <v>335</v>
      </c>
      <c r="K72" s="1812" t="s">
        <v>335</v>
      </c>
      <c r="L72" s="1812" t="s">
        <v>335</v>
      </c>
      <c r="M72" s="1812" t="s">
        <v>335</v>
      </c>
      <c r="N72" s="2261" t="s">
        <v>335</v>
      </c>
      <c r="O72" s="2287" t="s">
        <v>335</v>
      </c>
      <c r="P72" s="1845" t="s">
        <v>335</v>
      </c>
      <c r="Q72" s="1845"/>
      <c r="R72" s="1812" t="s">
        <v>335</v>
      </c>
      <c r="S72" s="1812"/>
      <c r="T72" s="2313"/>
      <c r="U72" s="1822" t="s">
        <v>335</v>
      </c>
      <c r="V72" s="2313" t="s">
        <v>335</v>
      </c>
      <c r="W72" s="2313" t="s">
        <v>335</v>
      </c>
      <c r="X72" s="2313"/>
      <c r="Y72" s="2313" t="s">
        <v>335</v>
      </c>
      <c r="Z72" s="2346"/>
      <c r="AA72" s="1894">
        <v>0</v>
      </c>
      <c r="AB72" s="1894">
        <v>0</v>
      </c>
      <c r="AC72" s="2686">
        <f t="shared" ref="AC72:AC73" si="154">AA72-AB72</f>
        <v>0</v>
      </c>
      <c r="AD72" s="1897">
        <v>0</v>
      </c>
      <c r="AE72" s="1897"/>
      <c r="AF72" s="1893">
        <v>0</v>
      </c>
      <c r="AG72" s="2870"/>
      <c r="AH72" s="2688">
        <f t="shared" si="146"/>
        <v>0</v>
      </c>
      <c r="AI72" s="1851">
        <v>0</v>
      </c>
      <c r="AJ72" s="1830" t="s">
        <v>335</v>
      </c>
      <c r="AK72" s="2461">
        <f>AI72</f>
        <v>0</v>
      </c>
      <c r="AL72" s="2525">
        <v>0</v>
      </c>
      <c r="AM72" s="2525">
        <v>0</v>
      </c>
      <c r="AN72" s="2525">
        <f t="shared" si="147"/>
        <v>0</v>
      </c>
      <c r="AO72" s="2162">
        <v>0</v>
      </c>
      <c r="AP72" s="2167">
        <v>0</v>
      </c>
      <c r="AQ72" s="2167">
        <v>0</v>
      </c>
      <c r="AR72" s="2167"/>
      <c r="AS72" s="2158">
        <f t="shared" ref="AS72:AS73" si="155">AO72+AP72</f>
        <v>0</v>
      </c>
      <c r="AT72" s="2123"/>
      <c r="AU72" s="2159">
        <v>0</v>
      </c>
      <c r="AV72" s="2169">
        <v>0</v>
      </c>
      <c r="AW72" s="2160">
        <f>AU72+AV72</f>
        <v>0</v>
      </c>
      <c r="AX72" s="2525">
        <v>0</v>
      </c>
      <c r="AY72" s="2525">
        <v>0</v>
      </c>
      <c r="AZ72" s="2525">
        <f t="shared" si="148"/>
        <v>0</v>
      </c>
      <c r="BA72" s="3081">
        <v>0</v>
      </c>
      <c r="BB72" s="3094">
        <v>0</v>
      </c>
      <c r="BC72" s="3094">
        <v>0</v>
      </c>
      <c r="BD72" s="3094"/>
      <c r="BE72" s="3095">
        <f t="shared" ref="BE72:BE73" si="156">BA72+BB72</f>
        <v>0</v>
      </c>
      <c r="BF72" s="2123"/>
      <c r="BG72" s="2159">
        <v>0</v>
      </c>
      <c r="BH72" s="2169">
        <v>0</v>
      </c>
      <c r="BI72" s="2160">
        <f>BG72+BH72</f>
        <v>0</v>
      </c>
      <c r="BJ72" s="2048">
        <f t="shared" ref="BJ72" si="157">AA72+AL72</f>
        <v>0</v>
      </c>
      <c r="BK72" s="1851">
        <f t="shared" ref="BK72" si="158">AB72+AM72</f>
        <v>0</v>
      </c>
      <c r="BL72" s="1884">
        <f t="shared" si="149"/>
        <v>0</v>
      </c>
      <c r="BM72" s="2564">
        <f>AD72+AO72</f>
        <v>0</v>
      </c>
      <c r="BN72" s="1893">
        <f>AF72+AQ72</f>
        <v>0</v>
      </c>
      <c r="BO72" s="1893">
        <f t="shared" si="150"/>
        <v>0</v>
      </c>
      <c r="BP72" s="1893">
        <f t="shared" si="151"/>
        <v>0</v>
      </c>
      <c r="BQ72" s="1893">
        <f t="shared" si="152"/>
        <v>0</v>
      </c>
      <c r="BR72" s="1889">
        <f>AI72+AU72</f>
        <v>0</v>
      </c>
      <c r="BS72" s="1848"/>
      <c r="BT72" s="2453">
        <f t="shared" si="153"/>
        <v>0</v>
      </c>
      <c r="BV72" s="3066"/>
      <c r="BW72" s="3066"/>
      <c r="BX72" s="3066"/>
    </row>
    <row r="73" spans="1:766" s="102" customFormat="1" ht="13.15" customHeight="1" x14ac:dyDescent="0.25">
      <c r="A73" s="3852"/>
      <c r="B73" s="3853"/>
      <c r="C73" s="3000">
        <v>3</v>
      </c>
      <c r="D73" s="2221"/>
      <c r="E73" s="1823" t="s">
        <v>335</v>
      </c>
      <c r="F73" s="1811" t="s">
        <v>335</v>
      </c>
      <c r="G73" s="1811" t="s">
        <v>335</v>
      </c>
      <c r="H73" s="1811" t="s">
        <v>335</v>
      </c>
      <c r="I73" s="1811" t="s">
        <v>335</v>
      </c>
      <c r="J73" s="1811" t="s">
        <v>335</v>
      </c>
      <c r="K73" s="1811" t="s">
        <v>335</v>
      </c>
      <c r="L73" s="1811" t="s">
        <v>335</v>
      </c>
      <c r="M73" s="1811" t="s">
        <v>335</v>
      </c>
      <c r="N73" s="1811" t="s">
        <v>335</v>
      </c>
      <c r="O73" s="2092" t="s">
        <v>335</v>
      </c>
      <c r="P73" s="1810" t="s">
        <v>335</v>
      </c>
      <c r="Q73" s="1810"/>
      <c r="R73" s="1811" t="s">
        <v>335</v>
      </c>
      <c r="S73" s="1811"/>
      <c r="T73" s="1811"/>
      <c r="U73" s="1811" t="s">
        <v>335</v>
      </c>
      <c r="V73" s="2091" t="s">
        <v>335</v>
      </c>
      <c r="W73" s="2091" t="s">
        <v>335</v>
      </c>
      <c r="X73" s="2091"/>
      <c r="Y73" s="2091" t="s">
        <v>335</v>
      </c>
      <c r="Z73" s="2347"/>
      <c r="AA73" s="1894">
        <v>0</v>
      </c>
      <c r="AB73" s="1894">
        <v>0</v>
      </c>
      <c r="AC73" s="2418">
        <f t="shared" si="154"/>
        <v>0</v>
      </c>
      <c r="AD73" s="1897">
        <v>0</v>
      </c>
      <c r="AE73" s="1897"/>
      <c r="AF73" s="1893">
        <v>0</v>
      </c>
      <c r="AG73" s="2874"/>
      <c r="AH73" s="2689">
        <f t="shared" si="146"/>
        <v>0</v>
      </c>
      <c r="AI73" s="1851">
        <v>0</v>
      </c>
      <c r="AJ73" s="1923" t="s">
        <v>335</v>
      </c>
      <c r="AK73" s="2462">
        <f>AI73</f>
        <v>0</v>
      </c>
      <c r="AL73" s="2526">
        <v>0</v>
      </c>
      <c r="AM73" s="2526">
        <v>0</v>
      </c>
      <c r="AN73" s="2526">
        <f t="shared" si="147"/>
        <v>0</v>
      </c>
      <c r="AO73" s="2162">
        <v>0</v>
      </c>
      <c r="AP73" s="2167">
        <v>0</v>
      </c>
      <c r="AQ73" s="2167">
        <v>0</v>
      </c>
      <c r="AR73" s="2167"/>
      <c r="AS73" s="2158">
        <f t="shared" si="155"/>
        <v>0</v>
      </c>
      <c r="AT73" s="2123"/>
      <c r="AU73" s="2159">
        <v>0</v>
      </c>
      <c r="AV73" s="2169">
        <v>0</v>
      </c>
      <c r="AW73" s="2160">
        <f>AU73+AV73</f>
        <v>0</v>
      </c>
      <c r="AX73" s="2526">
        <v>0</v>
      </c>
      <c r="AY73" s="2526">
        <v>0</v>
      </c>
      <c r="AZ73" s="2526">
        <f t="shared" si="148"/>
        <v>0</v>
      </c>
      <c r="BA73" s="3081">
        <v>0</v>
      </c>
      <c r="BB73" s="3094">
        <v>0</v>
      </c>
      <c r="BC73" s="3094">
        <v>0</v>
      </c>
      <c r="BD73" s="3094"/>
      <c r="BE73" s="3095">
        <f t="shared" si="156"/>
        <v>0</v>
      </c>
      <c r="BF73" s="2123"/>
      <c r="BG73" s="2159">
        <v>0</v>
      </c>
      <c r="BH73" s="2169">
        <v>0</v>
      </c>
      <c r="BI73" s="2160">
        <f>BG73+BH73</f>
        <v>0</v>
      </c>
      <c r="BJ73" s="2048">
        <v>0</v>
      </c>
      <c r="BK73" s="1851">
        <v>0</v>
      </c>
      <c r="BL73" s="1884">
        <f t="shared" si="149"/>
        <v>0</v>
      </c>
      <c r="BM73" s="2561">
        <f>AD73+AO73</f>
        <v>0</v>
      </c>
      <c r="BN73" s="1893">
        <f>AF73+AQ73</f>
        <v>0</v>
      </c>
      <c r="BO73" s="1893">
        <f t="shared" si="150"/>
        <v>0</v>
      </c>
      <c r="BP73" s="1893">
        <f t="shared" si="151"/>
        <v>0</v>
      </c>
      <c r="BQ73" s="1893">
        <f t="shared" si="152"/>
        <v>0</v>
      </c>
      <c r="BR73" s="1889">
        <f>AI73+AU73</f>
        <v>0</v>
      </c>
      <c r="BS73" s="1848"/>
      <c r="BT73" s="2456">
        <f t="shared" si="153"/>
        <v>0</v>
      </c>
      <c r="BV73" s="3066"/>
      <c r="BW73" s="3066"/>
      <c r="BX73" s="3066"/>
    </row>
    <row r="74" spans="1:766" s="102" customFormat="1" ht="15" customHeight="1" x14ac:dyDescent="0.2">
      <c r="A74" s="3854"/>
      <c r="B74" s="3855"/>
      <c r="C74" s="2157"/>
      <c r="D74" s="2752" t="s">
        <v>583</v>
      </c>
      <c r="E74" s="1956"/>
      <c r="F74" s="1956"/>
      <c r="G74" s="1956"/>
      <c r="H74" s="1956"/>
      <c r="I74" s="1956"/>
      <c r="J74" s="1955"/>
      <c r="K74" s="2262"/>
      <c r="L74" s="2262"/>
      <c r="M74" s="2262"/>
      <c r="N74" s="1961"/>
      <c r="O74" s="2794"/>
      <c r="P74" s="1955"/>
      <c r="Q74" s="1961"/>
      <c r="R74" s="1956"/>
      <c r="S74" s="1956"/>
      <c r="T74" s="1956"/>
      <c r="U74" s="1956"/>
      <c r="V74" s="1981"/>
      <c r="W74" s="1981"/>
      <c r="X74" s="1981"/>
      <c r="Y74" s="1981"/>
      <c r="Z74" s="2818">
        <f>Z71+Z72+Z73</f>
        <v>0</v>
      </c>
      <c r="AA74" s="1920">
        <f>Y74+Z74</f>
        <v>0</v>
      </c>
      <c r="AB74" s="1920">
        <f>AB71+AB72</f>
        <v>0</v>
      </c>
      <c r="AC74" s="1920">
        <f>SUM(AC71:AC73)</f>
        <v>0</v>
      </c>
      <c r="AD74" s="1920">
        <f>SUM(AD71:AD73)</f>
        <v>0</v>
      </c>
      <c r="AE74" s="1920"/>
      <c r="AF74" s="1920">
        <v>0</v>
      </c>
      <c r="AG74" s="1920"/>
      <c r="AH74" s="1920">
        <f t="shared" si="146"/>
        <v>0</v>
      </c>
      <c r="AI74" s="1920">
        <v>0</v>
      </c>
      <c r="AJ74" s="1920">
        <v>0</v>
      </c>
      <c r="AK74" s="2421">
        <v>0</v>
      </c>
      <c r="AL74" s="1920">
        <f>SUM(AL71:AL73)</f>
        <v>0</v>
      </c>
      <c r="AM74" s="1920">
        <f>SUM(AM71:AM73)</f>
        <v>0</v>
      </c>
      <c r="AN74" s="1920">
        <f t="shared" si="147"/>
        <v>0</v>
      </c>
      <c r="AO74" s="1920">
        <f>SUM(AO71:AO73)</f>
        <v>0</v>
      </c>
      <c r="AP74" s="1920">
        <v>9</v>
      </c>
      <c r="AQ74" s="1920">
        <f>SUM(AQ71:AQ73)</f>
        <v>0</v>
      </c>
      <c r="AR74" s="1920"/>
      <c r="AS74" s="1920">
        <f>AO74+AQ74</f>
        <v>0</v>
      </c>
      <c r="AT74" s="1920"/>
      <c r="AU74" s="1920">
        <f>SUM(AU71:AU73)</f>
        <v>0</v>
      </c>
      <c r="AV74" s="1920">
        <f>SUM(AV71:AV73)</f>
        <v>0</v>
      </c>
      <c r="AW74" s="2421">
        <f>AU74+AV74</f>
        <v>0</v>
      </c>
      <c r="AX74" s="1920">
        <f>SUM(AX71:AX73)</f>
        <v>0</v>
      </c>
      <c r="AY74" s="1920">
        <f>SUM(AY71:AY73)</f>
        <v>0</v>
      </c>
      <c r="AZ74" s="1920">
        <f t="shared" si="148"/>
        <v>0</v>
      </c>
      <c r="BA74" s="1920">
        <f>SUM(BA71:BA73)</f>
        <v>0</v>
      </c>
      <c r="BB74" s="1920"/>
      <c r="BC74" s="1920">
        <f>SUM(BC71:BC73)</f>
        <v>0</v>
      </c>
      <c r="BD74" s="1920"/>
      <c r="BE74" s="1920">
        <f>BA74+BC74</f>
        <v>0</v>
      </c>
      <c r="BF74" s="1920"/>
      <c r="BG74" s="1920">
        <f>SUM(BG71:BG73)</f>
        <v>0</v>
      </c>
      <c r="BH74" s="1920">
        <f>SUM(BH71:BH73)</f>
        <v>0</v>
      </c>
      <c r="BI74" s="2421">
        <f>BG74+BH74</f>
        <v>0</v>
      </c>
      <c r="BJ74" s="1920">
        <f>SUM(BJ71:BJ73)</f>
        <v>0</v>
      </c>
      <c r="BK74" s="1920">
        <f>SUM(BK71:BK73)</f>
        <v>0</v>
      </c>
      <c r="BL74" s="1920">
        <f>SUM(BL71:BL73)</f>
        <v>0</v>
      </c>
      <c r="BM74" s="1920">
        <f>SUM(BM71:BM73)</f>
        <v>0</v>
      </c>
      <c r="BN74" s="1920">
        <f>SUM(BN71:BN73)</f>
        <v>0</v>
      </c>
      <c r="BO74" s="1920">
        <f t="shared" ref="BO74:BP74" si="159">SUM(BO71:BO73)</f>
        <v>0</v>
      </c>
      <c r="BP74" s="1920">
        <f t="shared" si="159"/>
        <v>0</v>
      </c>
      <c r="BQ74" s="1920">
        <f>BM74+BN74</f>
        <v>0</v>
      </c>
      <c r="BR74" s="1920">
        <f>SUM(BR71:BR73)</f>
        <v>0</v>
      </c>
      <c r="BS74" s="1920">
        <f>SUM(BS71:BS73)</f>
        <v>0</v>
      </c>
      <c r="BT74" s="2421">
        <f>BR74+BS74</f>
        <v>0</v>
      </c>
      <c r="BV74" s="3066"/>
      <c r="BW74" s="3066"/>
      <c r="BX74" s="3066"/>
    </row>
    <row r="75" spans="1:766" s="102" customFormat="1" ht="15" customHeight="1" x14ac:dyDescent="0.2">
      <c r="A75" s="2090"/>
      <c r="B75" s="2024"/>
      <c r="C75" s="2222"/>
      <c r="D75" s="2752"/>
      <c r="E75" s="1957"/>
      <c r="F75" s="1957"/>
      <c r="G75" s="1957"/>
      <c r="H75" s="1957"/>
      <c r="I75" s="1957"/>
      <c r="J75" s="1958"/>
      <c r="K75" s="1959"/>
      <c r="L75" s="1959"/>
      <c r="M75" s="1959"/>
      <c r="N75" s="1960"/>
      <c r="O75" s="2795"/>
      <c r="P75" s="1955"/>
      <c r="Q75" s="1961"/>
      <c r="R75" s="1956"/>
      <c r="S75" s="1956"/>
      <c r="T75" s="1956"/>
      <c r="U75" s="1956"/>
      <c r="V75" s="1981"/>
      <c r="W75" s="1981"/>
      <c r="X75" s="1981"/>
      <c r="Y75" s="1981"/>
      <c r="Z75" s="2819"/>
      <c r="AA75" s="1920"/>
      <c r="AB75" s="1920"/>
      <c r="AC75" s="1920"/>
      <c r="AD75" s="1920"/>
      <c r="AE75" s="1920"/>
      <c r="AF75" s="1920"/>
      <c r="AG75" s="1920"/>
      <c r="AH75" s="1920"/>
      <c r="AI75" s="1920"/>
      <c r="AJ75" s="1962"/>
      <c r="AK75" s="2428"/>
      <c r="AL75" s="1962"/>
      <c r="AM75" s="1962"/>
      <c r="AN75" s="1962"/>
      <c r="AO75" s="1962"/>
      <c r="AP75" s="1962"/>
      <c r="AQ75" s="1962"/>
      <c r="AR75" s="1962"/>
      <c r="AS75" s="1962"/>
      <c r="AT75" s="1962"/>
      <c r="AU75" s="1962"/>
      <c r="AV75" s="1962"/>
      <c r="AW75" s="2428"/>
      <c r="AX75" s="1962"/>
      <c r="AY75" s="1962"/>
      <c r="AZ75" s="1962"/>
      <c r="BA75" s="1962"/>
      <c r="BB75" s="1962"/>
      <c r="BC75" s="1962"/>
      <c r="BD75" s="1962"/>
      <c r="BE75" s="1962"/>
      <c r="BF75" s="1962"/>
      <c r="BG75" s="1962"/>
      <c r="BH75" s="1962"/>
      <c r="BI75" s="2428"/>
      <c r="BJ75" s="1920"/>
      <c r="BK75" s="1920"/>
      <c r="BL75" s="1920"/>
      <c r="BM75" s="1962"/>
      <c r="BN75" s="1962"/>
      <c r="BO75" s="1962"/>
      <c r="BP75" s="1962"/>
      <c r="BQ75" s="1962"/>
      <c r="BR75" s="1962"/>
      <c r="BS75" s="1962"/>
      <c r="BT75" s="2428"/>
      <c r="BV75" s="3066"/>
      <c r="BW75" s="3066"/>
      <c r="BX75" s="3066"/>
    </row>
    <row r="76" spans="1:766" s="102" customFormat="1" ht="15" customHeight="1" x14ac:dyDescent="0.25">
      <c r="A76" s="3883" t="s">
        <v>600</v>
      </c>
      <c r="B76" s="3930"/>
      <c r="C76" s="1910">
        <v>1</v>
      </c>
      <c r="D76" s="2750"/>
      <c r="E76" s="1868" t="s">
        <v>335</v>
      </c>
      <c r="F76" s="1866" t="s">
        <v>335</v>
      </c>
      <c r="G76" s="1866" t="s">
        <v>335</v>
      </c>
      <c r="H76" s="1866" t="s">
        <v>335</v>
      </c>
      <c r="I76" s="1866" t="s">
        <v>335</v>
      </c>
      <c r="J76" s="1866" t="s">
        <v>335</v>
      </c>
      <c r="K76" s="1866" t="s">
        <v>335</v>
      </c>
      <c r="L76" s="1866" t="s">
        <v>335</v>
      </c>
      <c r="M76" s="1866" t="s">
        <v>335</v>
      </c>
      <c r="N76" s="3501" t="s">
        <v>335</v>
      </c>
      <c r="O76" s="2286" t="s">
        <v>335</v>
      </c>
      <c r="P76" s="1867" t="s">
        <v>335</v>
      </c>
      <c r="Q76" s="1868"/>
      <c r="R76" s="1866" t="s">
        <v>335</v>
      </c>
      <c r="S76" s="1866"/>
      <c r="T76" s="1866"/>
      <c r="U76" s="1866" t="s">
        <v>335</v>
      </c>
      <c r="V76" s="2312" t="s">
        <v>335</v>
      </c>
      <c r="W76" s="2312" t="s">
        <v>335</v>
      </c>
      <c r="X76" s="2312"/>
      <c r="Y76" s="2312" t="s">
        <v>335</v>
      </c>
      <c r="Z76" s="3502"/>
      <c r="AA76" s="3503">
        <v>0</v>
      </c>
      <c r="AB76" s="1869">
        <v>0</v>
      </c>
      <c r="AC76" s="2417">
        <f t="shared" ref="AC76:AC77" si="160">AA76-AB76</f>
        <v>0</v>
      </c>
      <c r="AD76" s="1897">
        <v>0</v>
      </c>
      <c r="AE76" s="1897"/>
      <c r="AF76" s="1893">
        <v>0</v>
      </c>
      <c r="AG76" s="2873">
        <v>0</v>
      </c>
      <c r="AH76" s="3504">
        <f>+AD76+AE76+AF76+AG76</f>
        <v>0</v>
      </c>
      <c r="AI76" s="1851">
        <v>0</v>
      </c>
      <c r="AJ76" s="1870">
        <v>0</v>
      </c>
      <c r="AK76" s="2432">
        <f>AI76+AJ76</f>
        <v>0</v>
      </c>
      <c r="AL76" s="3492">
        <v>0</v>
      </c>
      <c r="AM76" s="3492">
        <v>0</v>
      </c>
      <c r="AN76" s="3492">
        <f t="shared" ref="AN76:AN77" si="161">AL76+AM76</f>
        <v>0</v>
      </c>
      <c r="AO76" s="3418">
        <v>0</v>
      </c>
      <c r="AP76" s="3419">
        <v>0</v>
      </c>
      <c r="AQ76" s="3419">
        <v>0</v>
      </c>
      <c r="AR76" s="3419">
        <f>7109309.24+275401.41</f>
        <v>7384710.6500000004</v>
      </c>
      <c r="AS76" s="3489">
        <f>+AO76+AP76+AQ76+AR76</f>
        <v>7384710.6500000004</v>
      </c>
      <c r="AT76" s="2520"/>
      <c r="AU76" s="3505">
        <v>0</v>
      </c>
      <c r="AV76" s="3505">
        <f>+AR76</f>
        <v>7384710.6500000004</v>
      </c>
      <c r="AW76" s="3506">
        <f>AU76+AV76</f>
        <v>7384710.6500000004</v>
      </c>
      <c r="AX76" s="3492">
        <v>0</v>
      </c>
      <c r="AY76" s="3492">
        <v>0</v>
      </c>
      <c r="AZ76" s="3492">
        <f t="shared" ref="AZ76:AZ77" si="162">AX76+AY76</f>
        <v>0</v>
      </c>
      <c r="BA76" s="3493">
        <v>0</v>
      </c>
      <c r="BB76" s="3494">
        <v>0</v>
      </c>
      <c r="BC76" s="3494">
        <v>0</v>
      </c>
      <c r="BD76" s="3494">
        <v>0</v>
      </c>
      <c r="BE76" s="3495">
        <f>+BA76+BB76+BC76+BD76</f>
        <v>0</v>
      </c>
      <c r="BF76" s="2520"/>
      <c r="BG76" s="3505">
        <v>0</v>
      </c>
      <c r="BH76" s="3505">
        <f>+BD76</f>
        <v>0</v>
      </c>
      <c r="BI76" s="3506">
        <f>BG76+BH76</f>
        <v>0</v>
      </c>
      <c r="BJ76" s="2051">
        <v>0</v>
      </c>
      <c r="BK76" s="1851">
        <v>0</v>
      </c>
      <c r="BL76" s="1884"/>
      <c r="BM76" s="2562">
        <f>AD76+AO76</f>
        <v>0</v>
      </c>
      <c r="BN76" s="1893">
        <f>AF76+AQ76</f>
        <v>0</v>
      </c>
      <c r="BO76" s="1893">
        <f t="shared" ref="BO76:BO77" si="163">BM76-BN76</f>
        <v>0</v>
      </c>
      <c r="BP76" s="1893">
        <v>403200</v>
      </c>
      <c r="BQ76" s="2870">
        <f>+BM76+BN76+BO76+BP76</f>
        <v>403200</v>
      </c>
      <c r="BR76" s="1889">
        <f>AI76+AU76</f>
        <v>0</v>
      </c>
      <c r="BS76" s="1848">
        <v>403200</v>
      </c>
      <c r="BT76" s="2456">
        <f>BR76+BS76</f>
        <v>403200</v>
      </c>
      <c r="BU76" s="3437"/>
      <c r="BV76" s="3066"/>
      <c r="BW76" s="3066"/>
      <c r="BX76" s="3066"/>
    </row>
    <row r="77" spans="1:766" ht="15" customHeight="1" x14ac:dyDescent="0.25">
      <c r="A77" s="3884"/>
      <c r="B77" s="3931"/>
      <c r="C77" s="1932">
        <v>2</v>
      </c>
      <c r="D77" s="2759"/>
      <c r="E77" s="1810" t="s">
        <v>335</v>
      </c>
      <c r="F77" s="1811" t="s">
        <v>335</v>
      </c>
      <c r="G77" s="1811" t="s">
        <v>335</v>
      </c>
      <c r="H77" s="1811" t="s">
        <v>335</v>
      </c>
      <c r="I77" s="1811" t="s">
        <v>335</v>
      </c>
      <c r="J77" s="1811" t="s">
        <v>335</v>
      </c>
      <c r="K77" s="1811" t="s">
        <v>335</v>
      </c>
      <c r="L77" s="1811" t="s">
        <v>335</v>
      </c>
      <c r="M77" s="1811" t="s">
        <v>335</v>
      </c>
      <c r="N77" s="2091" t="s">
        <v>335</v>
      </c>
      <c r="O77" s="2092" t="s">
        <v>335</v>
      </c>
      <c r="P77" s="1823" t="s">
        <v>335</v>
      </c>
      <c r="Q77" s="1810"/>
      <c r="R77" s="1811" t="s">
        <v>335</v>
      </c>
      <c r="S77" s="1811"/>
      <c r="T77" s="1811"/>
      <c r="U77" s="1811" t="s">
        <v>335</v>
      </c>
      <c r="V77" s="2091" t="s">
        <v>335</v>
      </c>
      <c r="W77" s="2091" t="s">
        <v>335</v>
      </c>
      <c r="X77" s="2091"/>
      <c r="Y77" s="2091" t="s">
        <v>335</v>
      </c>
      <c r="Z77" s="2348"/>
      <c r="AA77" s="1934">
        <v>0</v>
      </c>
      <c r="AB77" s="1934">
        <v>0</v>
      </c>
      <c r="AC77" s="2418">
        <f t="shared" si="160"/>
        <v>0</v>
      </c>
      <c r="AD77" s="1897">
        <v>0</v>
      </c>
      <c r="AE77" s="1897"/>
      <c r="AF77" s="1893">
        <v>0</v>
      </c>
      <c r="AG77" s="1895"/>
      <c r="AH77" s="2372">
        <f t="shared" si="146"/>
        <v>0</v>
      </c>
      <c r="AI77" s="1851">
        <v>0</v>
      </c>
      <c r="AJ77" s="1831">
        <f t="shared" ref="AJ77" si="164">AD77+AF77</f>
        <v>0</v>
      </c>
      <c r="AK77" s="2433">
        <f>AI77+AJ77</f>
        <v>0</v>
      </c>
      <c r="AL77" s="2515">
        <v>0</v>
      </c>
      <c r="AM77" s="2515">
        <v>0</v>
      </c>
      <c r="AN77" s="2515">
        <f t="shared" si="161"/>
        <v>0</v>
      </c>
      <c r="AO77" s="2164">
        <v>0</v>
      </c>
      <c r="AP77" s="2177">
        <v>0</v>
      </c>
      <c r="AQ77" s="2177">
        <v>0</v>
      </c>
      <c r="AR77" s="2177"/>
      <c r="AS77" s="2193">
        <f>AO77+AP77</f>
        <v>0</v>
      </c>
      <c r="AT77" s="2124"/>
      <c r="AU77" s="2180">
        <v>0</v>
      </c>
      <c r="AV77" s="2180">
        <v>0</v>
      </c>
      <c r="AW77" s="2413">
        <f>AU77+AV77</f>
        <v>0</v>
      </c>
      <c r="AX77" s="2515">
        <v>0</v>
      </c>
      <c r="AY77" s="2515">
        <v>0</v>
      </c>
      <c r="AZ77" s="2515">
        <f t="shared" si="162"/>
        <v>0</v>
      </c>
      <c r="BA77" s="3496">
        <v>0</v>
      </c>
      <c r="BB77" s="3497">
        <v>0</v>
      </c>
      <c r="BC77" s="3497">
        <v>0</v>
      </c>
      <c r="BD77" s="3497">
        <v>0</v>
      </c>
      <c r="BE77" s="3498">
        <f>+BD77+BC77+BA77+BB77</f>
        <v>0</v>
      </c>
      <c r="BF77" s="2124"/>
      <c r="BG77" s="2180">
        <v>0</v>
      </c>
      <c r="BH77" s="2180">
        <v>0</v>
      </c>
      <c r="BI77" s="2413">
        <f>BG77+BH77</f>
        <v>0</v>
      </c>
      <c r="BJ77" s="1840">
        <v>0</v>
      </c>
      <c r="BK77" s="1829">
        <v>0</v>
      </c>
      <c r="BL77" s="2125"/>
      <c r="BM77" s="2563">
        <f>AD77+AO77</f>
        <v>0</v>
      </c>
      <c r="BN77" s="1895">
        <f>AF77+AQ77</f>
        <v>0</v>
      </c>
      <c r="BO77" s="1895">
        <f t="shared" si="163"/>
        <v>0</v>
      </c>
      <c r="BP77" s="1895">
        <f t="shared" ref="BP77" si="165">BM77+BO77</f>
        <v>0</v>
      </c>
      <c r="BQ77" s="1895">
        <f t="shared" ref="BQ77" si="166">BM77+BN77</f>
        <v>0</v>
      </c>
      <c r="BR77" s="1838">
        <f>AI77+AU77</f>
        <v>0</v>
      </c>
      <c r="BS77" s="1828">
        <f>AJ77+AV77</f>
        <v>0</v>
      </c>
      <c r="BT77" s="2900">
        <f t="shared" ref="BT77" si="167">BR77+BS77</f>
        <v>0</v>
      </c>
      <c r="BU77" s="3437"/>
      <c r="BV77" s="3066"/>
      <c r="BW77" s="3066"/>
      <c r="BX77" s="3066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</row>
    <row r="78" spans="1:766" ht="15" customHeight="1" x14ac:dyDescent="0.2">
      <c r="A78" s="3898"/>
      <c r="B78" s="3932"/>
      <c r="C78" s="1863"/>
      <c r="D78" s="2731" t="s">
        <v>646</v>
      </c>
      <c r="E78" s="2263"/>
      <c r="F78" s="3507"/>
      <c r="G78" s="3507"/>
      <c r="H78" s="3507"/>
      <c r="I78" s="3507"/>
      <c r="J78" s="3507"/>
      <c r="K78" s="3507"/>
      <c r="L78" s="3507"/>
      <c r="M78" s="3507"/>
      <c r="N78" s="3508"/>
      <c r="O78" s="2574"/>
      <c r="P78" s="2263"/>
      <c r="Q78" s="2071"/>
      <c r="R78" s="3507"/>
      <c r="S78" s="3507"/>
      <c r="T78" s="3507"/>
      <c r="U78" s="3507"/>
      <c r="V78" s="3509"/>
      <c r="W78" s="2155"/>
      <c r="X78" s="3510"/>
      <c r="Y78" s="3510"/>
      <c r="Z78" s="2574">
        <f>SUM(Z76:Z77)</f>
        <v>0</v>
      </c>
      <c r="AA78" s="1928">
        <v>0</v>
      </c>
      <c r="AB78" s="2155">
        <v>0</v>
      </c>
      <c r="AC78" s="2155">
        <v>0</v>
      </c>
      <c r="AD78" s="2155">
        <f>SUM(AD76:AD77)</f>
        <v>0</v>
      </c>
      <c r="AE78" s="2155"/>
      <c r="AF78" s="2155"/>
      <c r="AG78" s="1928">
        <f>+AG76+AG77</f>
        <v>0</v>
      </c>
      <c r="AH78" s="1928">
        <f>AD78+AF78+AE78+AG78</f>
        <v>0</v>
      </c>
      <c r="AI78" s="2155">
        <f>SUM(AI76:AI77)</f>
        <v>0</v>
      </c>
      <c r="AJ78" s="2155">
        <f>SUM(AJ76:AJ77)</f>
        <v>0</v>
      </c>
      <c r="AK78" s="2574">
        <f>AI78+AJ78</f>
        <v>0</v>
      </c>
      <c r="AL78" s="1928">
        <f>SUM(AL76:AL77)</f>
        <v>0</v>
      </c>
      <c r="AM78" s="1928">
        <f>SUM(AM76:AM77)</f>
        <v>0</v>
      </c>
      <c r="AN78" s="1928">
        <f>AL78-AM78</f>
        <v>0</v>
      </c>
      <c r="AO78" s="1928">
        <f>SUM(AO76:AO77)</f>
        <v>0</v>
      </c>
      <c r="AP78" s="1928"/>
      <c r="AQ78" s="1928">
        <f>SUM(AQ76:AQ77)</f>
        <v>0</v>
      </c>
      <c r="AR78" s="1928"/>
      <c r="AS78" s="1928">
        <f>AO78+AP78</f>
        <v>0</v>
      </c>
      <c r="AT78" s="1928"/>
      <c r="AU78" s="1928">
        <f>SUM(AU76:AU77)</f>
        <v>0</v>
      </c>
      <c r="AV78" s="1928">
        <f>SUM(AV76:AV77)</f>
        <v>7384710.6500000004</v>
      </c>
      <c r="AW78" s="2574">
        <f>AU78+AV78</f>
        <v>7384710.6500000004</v>
      </c>
      <c r="AX78" s="1928">
        <f>SUM(AX76:AX77)</f>
        <v>0</v>
      </c>
      <c r="AY78" s="1928">
        <f>SUM(AY76:AY77)</f>
        <v>0</v>
      </c>
      <c r="AZ78" s="1928">
        <f>AX78-AY78</f>
        <v>0</v>
      </c>
      <c r="BA78" s="1928">
        <f>SUM(BA76:BA77)</f>
        <v>0</v>
      </c>
      <c r="BB78" s="1928"/>
      <c r="BC78" s="1928">
        <f>SUM(BC76:BC77)</f>
        <v>0</v>
      </c>
      <c r="BD78" s="1928"/>
      <c r="BE78" s="1928">
        <f>BA78+BB78</f>
        <v>0</v>
      </c>
      <c r="BF78" s="1928"/>
      <c r="BG78" s="1928">
        <f>SUM(BG76:BG77)</f>
        <v>0</v>
      </c>
      <c r="BH78" s="1928">
        <f>SUM(BH76:BH77)</f>
        <v>0</v>
      </c>
      <c r="BI78" s="2574">
        <f>BG78+BH78</f>
        <v>0</v>
      </c>
      <c r="BJ78" s="2155"/>
      <c r="BK78" s="1928"/>
      <c r="BL78" s="1928"/>
      <c r="BM78" s="1928">
        <f>SUM(BM76:BM77)</f>
        <v>0</v>
      </c>
      <c r="BN78" s="1928">
        <f>SUM(BN76:BN77)</f>
        <v>0</v>
      </c>
      <c r="BO78" s="1928">
        <f t="shared" ref="BO78:BP78" si="168">SUM(BO76:BO77)</f>
        <v>0</v>
      </c>
      <c r="BP78" s="1928">
        <f t="shared" si="168"/>
        <v>403200</v>
      </c>
      <c r="BQ78" s="1928">
        <f>BM78+BN78+BO78+BP78</f>
        <v>403200</v>
      </c>
      <c r="BR78" s="1928">
        <f>SUM(BR76:BR77)</f>
        <v>0</v>
      </c>
      <c r="BS78" s="1928">
        <f>SUM(BS76:BS77)</f>
        <v>403200</v>
      </c>
      <c r="BT78" s="3511">
        <f>BR78+BS78</f>
        <v>403200</v>
      </c>
      <c r="BU78" s="3437"/>
      <c r="BV78" s="3066"/>
      <c r="BW78" s="3066"/>
      <c r="BX78" s="3066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S78" s="3434"/>
      <c r="ET78" s="3434"/>
      <c r="EU78" s="3434"/>
      <c r="EV78" s="3434"/>
      <c r="EW78" s="3434"/>
      <c r="EX78" s="3434"/>
      <c r="EY78" s="3434"/>
      <c r="EZ78" s="3434"/>
      <c r="FA78" s="3434"/>
      <c r="FB78" s="3434"/>
      <c r="FC78" s="3434"/>
      <c r="FD78" s="3434"/>
      <c r="FE78" s="3434"/>
      <c r="FF78" s="3434"/>
      <c r="FG78" s="3434"/>
      <c r="FH78" s="3434"/>
      <c r="FI78" s="3434"/>
      <c r="FJ78" s="3434"/>
      <c r="FK78" s="3434"/>
      <c r="FL78" s="3434"/>
      <c r="FM78" s="3434"/>
      <c r="FN78" s="3434"/>
      <c r="FO78" s="3434"/>
      <c r="FP78" s="3434"/>
      <c r="FQ78" s="3434"/>
      <c r="FR78" s="3434"/>
      <c r="FS78" s="3434"/>
      <c r="FT78" s="3434"/>
      <c r="FU78" s="3434"/>
      <c r="FV78" s="3434"/>
      <c r="FW78" s="3434"/>
      <c r="FX78" s="3434"/>
      <c r="FY78" s="3434"/>
      <c r="FZ78" s="3434"/>
      <c r="GA78" s="3434"/>
      <c r="GB78" s="3434"/>
      <c r="GC78" s="3434"/>
      <c r="GD78" s="3434"/>
      <c r="GE78" s="3434"/>
      <c r="GF78" s="3434"/>
      <c r="GG78" s="3434"/>
      <c r="GH78" s="3434"/>
      <c r="GI78" s="3434"/>
      <c r="GJ78" s="3434"/>
      <c r="GK78" s="3434"/>
      <c r="GL78" s="3434"/>
      <c r="GM78" s="3434"/>
      <c r="GN78" s="3434"/>
      <c r="GO78" s="3434"/>
      <c r="GP78" s="3434"/>
      <c r="GQ78" s="3434"/>
      <c r="GR78" s="3434"/>
      <c r="GS78" s="3434"/>
      <c r="GT78" s="3434"/>
      <c r="GU78" s="3434"/>
      <c r="GV78" s="3434"/>
      <c r="GW78" s="3434"/>
      <c r="GX78" s="3434"/>
      <c r="GY78" s="3434"/>
      <c r="GZ78" s="3434"/>
      <c r="HA78" s="3434"/>
      <c r="HB78" s="3434"/>
      <c r="HC78" s="3434"/>
      <c r="HD78" s="3434"/>
      <c r="HE78" s="3434"/>
      <c r="HF78" s="3434"/>
      <c r="HG78" s="3434"/>
      <c r="HH78" s="3434"/>
      <c r="HI78" s="3434"/>
      <c r="HJ78" s="3434"/>
      <c r="HK78" s="3434"/>
      <c r="HL78" s="3434"/>
      <c r="HM78" s="3434"/>
      <c r="HN78" s="3434"/>
      <c r="HO78" s="3434"/>
      <c r="HP78" s="3434"/>
      <c r="HQ78" s="3434"/>
      <c r="HR78" s="3434"/>
      <c r="HS78" s="3434"/>
      <c r="HT78" s="3434"/>
      <c r="HU78" s="3434"/>
      <c r="HV78" s="3434"/>
      <c r="HW78" s="3434"/>
      <c r="HX78" s="3434"/>
      <c r="HY78" s="3434"/>
      <c r="HZ78" s="3434"/>
      <c r="IA78" s="3434"/>
      <c r="IB78" s="3434"/>
      <c r="IC78" s="3434"/>
      <c r="ID78" s="3434"/>
      <c r="IE78" s="3434"/>
      <c r="IF78" s="3434"/>
      <c r="IG78" s="3434"/>
      <c r="IH78" s="3434"/>
      <c r="II78" s="3434"/>
      <c r="IJ78" s="3434"/>
      <c r="IK78" s="3434"/>
      <c r="IL78" s="3434"/>
      <c r="IM78" s="3434"/>
      <c r="IN78" s="3434"/>
      <c r="IO78" s="3434"/>
      <c r="IP78" s="3434"/>
      <c r="IQ78" s="3434"/>
      <c r="IR78" s="3434"/>
      <c r="IS78" s="3434"/>
      <c r="IT78" s="3434"/>
      <c r="IU78" s="3434"/>
      <c r="IV78" s="3434"/>
      <c r="IW78" s="3434"/>
      <c r="IX78" s="3434"/>
      <c r="IY78" s="3434"/>
      <c r="IZ78" s="3434"/>
      <c r="JA78" s="3434"/>
      <c r="JB78" s="3434"/>
      <c r="JC78" s="3434"/>
      <c r="JD78" s="3434"/>
      <c r="JE78" s="3434"/>
      <c r="JF78" s="3434"/>
      <c r="JG78" s="3434"/>
      <c r="JH78" s="3434"/>
      <c r="JI78" s="3434"/>
      <c r="JJ78" s="3434"/>
      <c r="JK78" s="3434"/>
      <c r="JL78" s="3434"/>
      <c r="JM78" s="3434"/>
      <c r="JN78" s="3434"/>
      <c r="JO78" s="3434"/>
      <c r="JP78" s="3434"/>
      <c r="JQ78" s="3434"/>
      <c r="JR78" s="3434"/>
      <c r="JS78" s="3434"/>
      <c r="JT78" s="3434"/>
      <c r="JU78" s="3434"/>
      <c r="JV78" s="3434"/>
      <c r="JW78" s="3434"/>
      <c r="JX78" s="3434"/>
      <c r="JY78" s="3434"/>
      <c r="JZ78" s="3434"/>
      <c r="KA78" s="3434"/>
      <c r="KB78" s="3434"/>
      <c r="KC78" s="3434"/>
      <c r="KD78" s="3434"/>
      <c r="KE78" s="3434"/>
      <c r="KF78" s="3434"/>
      <c r="KG78" s="3434"/>
      <c r="KH78" s="3434"/>
      <c r="KI78" s="3434"/>
      <c r="KJ78" s="3434"/>
      <c r="KK78" s="3434"/>
      <c r="KL78" s="3434"/>
      <c r="KM78" s="3434"/>
      <c r="KN78" s="3434"/>
      <c r="KO78" s="3434"/>
      <c r="KP78" s="3434"/>
      <c r="KQ78" s="3434"/>
      <c r="KR78" s="3434"/>
      <c r="KS78" s="3434"/>
      <c r="KT78" s="3434"/>
      <c r="KU78" s="3434"/>
      <c r="KV78" s="3434"/>
      <c r="KW78" s="3434"/>
      <c r="KX78" s="3434"/>
      <c r="KY78" s="3434"/>
      <c r="KZ78" s="3434"/>
      <c r="LA78" s="3434"/>
      <c r="LB78" s="3434"/>
      <c r="LC78" s="3434"/>
      <c r="LD78" s="3434"/>
      <c r="LE78" s="3434"/>
      <c r="LF78" s="3434"/>
      <c r="LG78" s="3434"/>
      <c r="LH78" s="3434"/>
      <c r="LI78" s="3434"/>
      <c r="LJ78" s="3434"/>
      <c r="LK78" s="3434"/>
      <c r="LL78" s="3434"/>
      <c r="LM78" s="3434"/>
      <c r="LN78" s="3434"/>
      <c r="LO78" s="3434"/>
      <c r="LP78" s="3434"/>
      <c r="LQ78" s="3434"/>
      <c r="LR78" s="3434"/>
      <c r="LS78" s="3434"/>
      <c r="LT78" s="3434"/>
      <c r="LU78" s="3434"/>
      <c r="LV78" s="3434"/>
      <c r="LW78" s="3434"/>
      <c r="LX78" s="3434"/>
      <c r="LY78" s="3434"/>
      <c r="LZ78" s="3434"/>
      <c r="MA78" s="3434"/>
      <c r="MB78" s="3434"/>
      <c r="MC78" s="3434"/>
      <c r="MD78" s="3434"/>
      <c r="ME78" s="3434"/>
      <c r="MF78" s="3434"/>
      <c r="MG78" s="3434"/>
      <c r="MH78" s="3434"/>
      <c r="MI78" s="3434"/>
      <c r="MJ78" s="3434"/>
      <c r="MK78" s="3434"/>
      <c r="ML78" s="3434"/>
      <c r="MM78" s="3434"/>
      <c r="MN78" s="3434"/>
      <c r="MO78" s="3434"/>
      <c r="MP78" s="3434"/>
      <c r="MQ78" s="3434"/>
      <c r="MR78" s="3434"/>
      <c r="MS78" s="3434"/>
      <c r="MT78" s="3434"/>
      <c r="MU78" s="3434"/>
      <c r="MV78" s="3434"/>
      <c r="MW78" s="3434"/>
      <c r="MX78" s="3434"/>
      <c r="MY78" s="3434"/>
      <c r="MZ78" s="3434"/>
      <c r="NA78" s="3434"/>
      <c r="NB78" s="3434"/>
      <c r="NC78" s="3434"/>
      <c r="ND78" s="3434"/>
      <c r="NE78" s="3434"/>
      <c r="NF78" s="3434"/>
      <c r="NG78" s="3434"/>
      <c r="NH78" s="3434"/>
      <c r="NI78" s="3434"/>
      <c r="NJ78" s="3434"/>
      <c r="NK78" s="3434"/>
      <c r="NL78" s="3434"/>
      <c r="NM78" s="3434"/>
      <c r="NN78" s="3434"/>
      <c r="NO78" s="3434"/>
      <c r="NP78" s="3434"/>
      <c r="NQ78" s="3434"/>
      <c r="NR78" s="3434"/>
      <c r="NS78" s="3434"/>
      <c r="NT78" s="3434"/>
      <c r="NU78" s="3434"/>
      <c r="NV78" s="3434"/>
      <c r="NW78" s="3434"/>
      <c r="NX78" s="3434"/>
      <c r="NY78" s="3434"/>
      <c r="NZ78" s="3434"/>
      <c r="OA78" s="3434"/>
      <c r="OB78" s="3434"/>
      <c r="OC78" s="3434"/>
      <c r="OD78" s="3434"/>
      <c r="OE78" s="3434"/>
      <c r="OF78" s="3434"/>
      <c r="OG78" s="3434"/>
      <c r="OH78" s="3434"/>
      <c r="OI78" s="3434"/>
      <c r="OJ78" s="3434"/>
      <c r="OK78" s="3434"/>
      <c r="OL78" s="3434"/>
      <c r="OM78" s="3434"/>
      <c r="ON78" s="3434"/>
      <c r="OO78" s="3434"/>
      <c r="OP78" s="3434"/>
      <c r="OQ78" s="3434"/>
      <c r="OR78" s="3434"/>
      <c r="OS78" s="3434"/>
      <c r="OT78" s="3434"/>
      <c r="OU78" s="3434"/>
      <c r="OV78" s="3434"/>
      <c r="OW78" s="3434"/>
      <c r="OX78" s="3434"/>
      <c r="OY78" s="3434"/>
      <c r="OZ78" s="3434"/>
      <c r="PA78" s="3434"/>
      <c r="PB78" s="3434"/>
      <c r="PC78" s="3434"/>
      <c r="PD78" s="3434"/>
      <c r="PE78" s="3434"/>
      <c r="PF78" s="3434"/>
      <c r="PG78" s="3434"/>
      <c r="PH78" s="3434"/>
      <c r="PI78" s="3434"/>
      <c r="PJ78" s="3434"/>
      <c r="PK78" s="3434"/>
      <c r="PL78" s="3434"/>
      <c r="PM78" s="3434"/>
      <c r="PN78" s="3434"/>
      <c r="PO78" s="3434"/>
      <c r="PP78" s="3434"/>
      <c r="PQ78" s="3434"/>
      <c r="PR78" s="3434"/>
      <c r="PS78" s="3434"/>
      <c r="PT78" s="3434"/>
      <c r="PU78" s="3434"/>
      <c r="PV78" s="3434"/>
      <c r="PW78" s="3434"/>
      <c r="PX78" s="3434"/>
      <c r="PY78" s="3434"/>
      <c r="PZ78" s="3434"/>
      <c r="QA78" s="3434"/>
      <c r="QB78" s="3434"/>
      <c r="QC78" s="3434"/>
      <c r="QD78" s="3434"/>
      <c r="QE78" s="3434"/>
      <c r="QF78" s="3434"/>
      <c r="QG78" s="3434"/>
      <c r="QH78" s="3434"/>
      <c r="QI78" s="3434"/>
      <c r="QJ78" s="3434"/>
      <c r="QK78" s="3434"/>
      <c r="QL78" s="3434"/>
      <c r="QM78" s="3434"/>
      <c r="QN78" s="3434"/>
      <c r="QO78" s="3434"/>
      <c r="QP78" s="3434"/>
      <c r="QQ78" s="3434"/>
      <c r="QR78" s="3434"/>
      <c r="QS78" s="3434"/>
      <c r="QT78" s="3434"/>
      <c r="QU78" s="3434"/>
      <c r="QV78" s="3434"/>
      <c r="QW78" s="3434"/>
      <c r="QX78" s="3434"/>
      <c r="QY78" s="3434"/>
      <c r="QZ78" s="3434"/>
      <c r="RA78" s="3434"/>
      <c r="RB78" s="3434"/>
      <c r="RC78" s="3434"/>
      <c r="RD78" s="3434"/>
      <c r="RE78" s="3434"/>
      <c r="RF78" s="3434"/>
      <c r="RG78" s="3434"/>
      <c r="RH78" s="3434"/>
      <c r="RI78" s="3434"/>
      <c r="RJ78" s="3434"/>
      <c r="RK78" s="3434"/>
      <c r="RL78" s="3434"/>
      <c r="RM78" s="3434"/>
      <c r="RN78" s="3434"/>
      <c r="RO78" s="3434"/>
      <c r="RP78" s="3434"/>
      <c r="RQ78" s="3434"/>
      <c r="RR78" s="3434"/>
      <c r="RS78" s="3434"/>
      <c r="RT78" s="3434"/>
      <c r="RU78" s="3434"/>
      <c r="RV78" s="3434"/>
      <c r="RW78" s="3434"/>
      <c r="RX78" s="3434"/>
      <c r="RY78" s="3434"/>
      <c r="RZ78" s="3434"/>
      <c r="SA78" s="3434"/>
      <c r="SB78" s="3434"/>
      <c r="SC78" s="3434"/>
      <c r="SD78" s="3434"/>
      <c r="SE78" s="3434"/>
      <c r="SF78" s="3434"/>
      <c r="SG78" s="3434"/>
      <c r="SH78" s="3434"/>
      <c r="SI78" s="3434"/>
      <c r="SJ78" s="3434"/>
      <c r="SK78" s="3434"/>
      <c r="SL78" s="3434"/>
      <c r="SM78" s="3434"/>
      <c r="SN78" s="3434"/>
      <c r="SO78" s="3434"/>
      <c r="SP78" s="3434"/>
      <c r="SQ78" s="3434"/>
      <c r="SR78" s="3434"/>
      <c r="SS78" s="3434"/>
      <c r="ST78" s="3434"/>
      <c r="SU78" s="3434"/>
      <c r="SV78" s="3434"/>
      <c r="SW78" s="3434"/>
      <c r="SX78" s="3434"/>
      <c r="SY78" s="3434"/>
      <c r="SZ78" s="3434"/>
      <c r="TA78" s="3434"/>
      <c r="TB78" s="3434"/>
      <c r="TC78" s="3434"/>
      <c r="TD78" s="3434"/>
      <c r="TE78" s="3434"/>
      <c r="TF78" s="3434"/>
      <c r="TG78" s="3434"/>
      <c r="TH78" s="3434"/>
      <c r="TI78" s="3434"/>
      <c r="TJ78" s="3434"/>
      <c r="TK78" s="3434"/>
      <c r="TL78" s="3434"/>
      <c r="TM78" s="3434"/>
      <c r="TN78" s="3434"/>
      <c r="TO78" s="3434"/>
      <c r="TP78" s="3434"/>
      <c r="TQ78" s="3434"/>
      <c r="TR78" s="3434"/>
      <c r="TS78" s="3434"/>
      <c r="TT78" s="3434"/>
      <c r="TU78" s="3434"/>
      <c r="TV78" s="3434"/>
      <c r="TW78" s="3434"/>
      <c r="TX78" s="3434"/>
      <c r="TY78" s="3434"/>
      <c r="TZ78" s="3434"/>
      <c r="UA78" s="3434"/>
      <c r="UB78" s="3434"/>
      <c r="UC78" s="3434"/>
      <c r="UD78" s="3434"/>
      <c r="UE78" s="3434"/>
      <c r="UF78" s="3434"/>
      <c r="UG78" s="3434"/>
      <c r="UH78" s="3434"/>
      <c r="UI78" s="3434"/>
      <c r="UJ78" s="3434"/>
      <c r="UK78" s="3434"/>
      <c r="UL78" s="3434"/>
      <c r="UM78" s="3434"/>
      <c r="UN78" s="3434"/>
      <c r="UO78" s="3434"/>
      <c r="UP78" s="3434"/>
      <c r="UQ78" s="3434"/>
      <c r="UR78" s="3434"/>
      <c r="US78" s="3434"/>
      <c r="UT78" s="3434"/>
      <c r="UU78" s="3434"/>
      <c r="UV78" s="3434"/>
      <c r="UW78" s="3434"/>
      <c r="UX78" s="3434"/>
      <c r="UY78" s="3434"/>
      <c r="UZ78" s="3434"/>
      <c r="VA78" s="3434"/>
      <c r="VB78" s="3434"/>
      <c r="VC78" s="3434"/>
      <c r="VD78" s="3434"/>
      <c r="VE78" s="3434"/>
      <c r="VF78" s="3434"/>
      <c r="VG78" s="3434"/>
      <c r="VH78" s="3434"/>
      <c r="VI78" s="3434"/>
      <c r="VJ78" s="3434"/>
      <c r="VK78" s="3434"/>
      <c r="VL78" s="3434"/>
      <c r="VM78" s="3434"/>
      <c r="VN78" s="3434"/>
      <c r="VO78" s="3434"/>
      <c r="VP78" s="3434"/>
      <c r="VQ78" s="3434"/>
      <c r="VR78" s="3434"/>
      <c r="VS78" s="3434"/>
      <c r="VT78" s="3434"/>
      <c r="VU78" s="3434"/>
      <c r="VV78" s="3434"/>
      <c r="VW78" s="3434"/>
      <c r="VX78" s="3434"/>
      <c r="VY78" s="3434"/>
      <c r="VZ78" s="3434"/>
      <c r="WA78" s="3434"/>
      <c r="WB78" s="3434"/>
      <c r="WC78" s="3434"/>
      <c r="WD78" s="3434"/>
      <c r="WE78" s="3434"/>
      <c r="WF78" s="3434"/>
      <c r="WG78" s="3434"/>
      <c r="WH78" s="3434"/>
      <c r="WI78" s="3434"/>
      <c r="WJ78" s="3434"/>
      <c r="WK78" s="3434"/>
      <c r="WL78" s="3434"/>
      <c r="WM78" s="3434"/>
      <c r="WN78" s="3434"/>
      <c r="WO78" s="3434"/>
      <c r="WP78" s="3434"/>
      <c r="WQ78" s="3434"/>
      <c r="WR78" s="3434"/>
      <c r="WS78" s="3434"/>
      <c r="WT78" s="3434"/>
      <c r="WU78" s="3434"/>
      <c r="WV78" s="3434"/>
      <c r="WW78" s="3434"/>
      <c r="WX78" s="3434"/>
      <c r="WY78" s="3434"/>
      <c r="WZ78" s="3434"/>
      <c r="XA78" s="3434"/>
      <c r="XB78" s="3434"/>
      <c r="XC78" s="3434"/>
      <c r="XD78" s="3434"/>
      <c r="XE78" s="3434"/>
      <c r="XF78" s="3434"/>
      <c r="XG78" s="3434"/>
      <c r="XH78" s="3434"/>
      <c r="XI78" s="3434"/>
      <c r="XJ78" s="3434"/>
      <c r="XK78" s="3434"/>
      <c r="XL78" s="3434"/>
      <c r="XM78" s="3434"/>
      <c r="XN78" s="3434"/>
      <c r="XO78" s="3434"/>
      <c r="XP78" s="3434"/>
      <c r="XQ78" s="3434"/>
      <c r="XR78" s="3434"/>
      <c r="XS78" s="3434"/>
      <c r="XT78" s="3434"/>
      <c r="XU78" s="3434"/>
      <c r="XV78" s="3434"/>
      <c r="XW78" s="3434"/>
      <c r="XX78" s="3434"/>
      <c r="XY78" s="3434"/>
      <c r="XZ78" s="3434"/>
      <c r="YA78" s="3434"/>
      <c r="YB78" s="3434"/>
      <c r="YC78" s="3434"/>
      <c r="YD78" s="3434"/>
      <c r="YE78" s="3434"/>
      <c r="YF78" s="3434"/>
      <c r="YG78" s="3434"/>
      <c r="YH78" s="3434"/>
      <c r="YI78" s="3434"/>
      <c r="YJ78" s="3434"/>
      <c r="YK78" s="3434"/>
      <c r="YL78" s="3434"/>
      <c r="YM78" s="3434"/>
      <c r="YN78" s="3434"/>
      <c r="YO78" s="3434"/>
      <c r="YP78" s="3434"/>
      <c r="YQ78" s="3434"/>
      <c r="YR78" s="3434"/>
      <c r="YS78" s="3434"/>
      <c r="YT78" s="3434"/>
      <c r="YU78" s="3434"/>
      <c r="YV78" s="3434"/>
      <c r="YW78" s="3434"/>
      <c r="YX78" s="3434"/>
      <c r="YY78" s="3434"/>
      <c r="YZ78" s="3434"/>
      <c r="ZA78" s="3434"/>
      <c r="ZB78" s="3434"/>
      <c r="ZC78" s="3434"/>
      <c r="ZD78" s="3434"/>
      <c r="ZE78" s="3434"/>
      <c r="ZF78" s="3434"/>
      <c r="ZG78" s="3434"/>
      <c r="ZH78" s="3434"/>
      <c r="ZI78" s="3434"/>
      <c r="ZJ78" s="3434"/>
      <c r="ZK78" s="3434"/>
      <c r="ZL78" s="3434"/>
      <c r="ZM78" s="3434"/>
      <c r="ZN78" s="3434"/>
      <c r="ZO78" s="3434"/>
      <c r="ZP78" s="3434"/>
      <c r="ZQ78" s="3434"/>
      <c r="ZR78" s="3434"/>
      <c r="ZS78" s="3434"/>
      <c r="ZT78" s="3434"/>
      <c r="ZU78" s="3434"/>
      <c r="ZV78" s="3434"/>
      <c r="ZW78" s="3434"/>
      <c r="ZX78" s="3434"/>
      <c r="ZY78" s="3434"/>
      <c r="ZZ78" s="3434"/>
      <c r="AAA78" s="3434"/>
      <c r="AAB78" s="3434"/>
      <c r="AAC78" s="3434"/>
      <c r="AAD78" s="3434"/>
      <c r="AAE78" s="3434"/>
      <c r="AAF78" s="3434"/>
      <c r="AAG78" s="3434"/>
      <c r="AAH78" s="3434"/>
      <c r="AAI78" s="3434"/>
      <c r="AAJ78" s="3434"/>
      <c r="AAK78" s="3434"/>
      <c r="AAL78" s="3434"/>
      <c r="AAM78" s="3434"/>
      <c r="AAN78" s="3434"/>
      <c r="AAO78" s="3434"/>
      <c r="AAP78" s="3434"/>
      <c r="AAQ78" s="3434"/>
      <c r="AAR78" s="3434"/>
      <c r="AAS78" s="3434"/>
      <c r="AAT78" s="3434"/>
      <c r="AAU78" s="3434"/>
      <c r="AAV78" s="3434"/>
      <c r="AAW78" s="3434"/>
      <c r="AAX78" s="3434"/>
      <c r="AAY78" s="3434"/>
      <c r="AAZ78" s="3434"/>
      <c r="ABA78" s="3434"/>
      <c r="ABB78" s="3434"/>
      <c r="ABC78" s="3434"/>
      <c r="ABD78" s="3434"/>
      <c r="ABE78" s="3434"/>
      <c r="ABF78" s="3434"/>
      <c r="ABG78" s="3434"/>
      <c r="ABH78" s="3434"/>
      <c r="ABI78" s="3434"/>
      <c r="ABJ78" s="3434"/>
      <c r="ABK78" s="3434"/>
      <c r="ABL78" s="3434"/>
      <c r="ABM78" s="3434"/>
      <c r="ABN78" s="3434"/>
      <c r="ABO78" s="3434"/>
      <c r="ABP78" s="3434"/>
      <c r="ABQ78" s="3434"/>
      <c r="ABR78" s="3434"/>
      <c r="ABS78" s="3434"/>
      <c r="ABT78" s="3434"/>
      <c r="ABU78" s="3434"/>
      <c r="ABV78" s="3434"/>
      <c r="ABW78" s="3434"/>
      <c r="ABX78" s="3434"/>
      <c r="ABY78" s="3434"/>
      <c r="ABZ78" s="3434"/>
      <c r="ACA78" s="3434"/>
      <c r="ACB78" s="3434"/>
      <c r="ACC78" s="3434"/>
      <c r="ACD78" s="3434"/>
      <c r="ACE78" s="3434"/>
      <c r="ACF78" s="3434"/>
      <c r="ACG78" s="3434"/>
      <c r="ACH78" s="3434"/>
      <c r="ACI78" s="3434"/>
      <c r="ACJ78" s="3434"/>
      <c r="ACK78" s="3434"/>
      <c r="ACL78" s="3434"/>
    </row>
    <row r="79" spans="1:766" s="628" customFormat="1" ht="15" customHeight="1" x14ac:dyDescent="0.2">
      <c r="A79" s="3933" t="s">
        <v>584</v>
      </c>
      <c r="B79" s="3934"/>
      <c r="C79" s="3004">
        <v>1</v>
      </c>
      <c r="D79" s="3002"/>
      <c r="E79" s="2263"/>
      <c r="F79" s="2501"/>
      <c r="G79" s="2501"/>
      <c r="H79" s="2501"/>
      <c r="I79" s="2501"/>
      <c r="J79" s="2501"/>
      <c r="K79" s="2501"/>
      <c r="L79" s="2501"/>
      <c r="M79" s="2501"/>
      <c r="N79" s="2501"/>
      <c r="O79" s="2466"/>
      <c r="P79" s="2314"/>
      <c r="Q79" s="2264"/>
      <c r="R79" s="2264"/>
      <c r="S79" s="2264"/>
      <c r="T79" s="2264"/>
      <c r="U79" s="2264"/>
      <c r="V79" s="2804"/>
      <c r="W79" s="2501"/>
      <c r="X79" s="2349"/>
      <c r="Y79" s="2349"/>
      <c r="Z79" s="2466"/>
      <c r="AA79" s="2501"/>
      <c r="AB79" s="2499"/>
      <c r="AC79" s="2339"/>
      <c r="AD79" s="2497"/>
      <c r="AE79" s="2501"/>
      <c r="AF79" s="2499"/>
      <c r="AG79" s="2349"/>
      <c r="AH79" s="2349"/>
      <c r="AI79" s="2501"/>
      <c r="AJ79" s="2499"/>
      <c r="AK79" s="2466"/>
      <c r="AL79" s="2501"/>
      <c r="AM79" s="2499"/>
      <c r="AN79" s="2339"/>
      <c r="AO79" s="2505"/>
      <c r="AP79" s="2499"/>
      <c r="AQ79" s="2499"/>
      <c r="AR79" s="2349"/>
      <c r="AS79" s="2503"/>
      <c r="AT79" s="2264"/>
      <c r="AU79" s="2497"/>
      <c r="AV79" s="2499"/>
      <c r="AW79" s="2844"/>
      <c r="AX79" s="2501"/>
      <c r="AY79" s="2499"/>
      <c r="AZ79" s="2339"/>
      <c r="BA79" s="2505"/>
      <c r="BB79" s="2499"/>
      <c r="BC79" s="2499"/>
      <c r="BD79" s="2349"/>
      <c r="BE79" s="2503"/>
      <c r="BF79" s="2264"/>
      <c r="BG79" s="2497"/>
      <c r="BH79" s="2499"/>
      <c r="BI79" s="2844"/>
      <c r="BJ79" s="2349"/>
      <c r="BK79" s="2499"/>
      <c r="BL79" s="2349"/>
      <c r="BM79" s="2419"/>
      <c r="BN79" s="2499"/>
      <c r="BO79" s="2349"/>
      <c r="BP79" s="2349"/>
      <c r="BQ79" s="2339"/>
      <c r="BR79" s="2419"/>
      <c r="BS79" s="2499"/>
      <c r="BT79" s="2466"/>
      <c r="BU79" s="3437"/>
      <c r="BV79" s="3066"/>
      <c r="BW79" s="3066"/>
      <c r="BX79" s="3066"/>
      <c r="BY79" s="102"/>
      <c r="BZ79" s="102"/>
      <c r="CA79" s="102"/>
      <c r="CB79" s="102"/>
      <c r="CC79" s="102"/>
      <c r="CD79" s="102"/>
      <c r="CE79" s="102"/>
      <c r="CF79" s="102"/>
      <c r="CG79" s="102"/>
      <c r="CH79" s="102"/>
      <c r="CI79" s="102"/>
      <c r="CJ79" s="102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2"/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2"/>
      <c r="DG79" s="102"/>
      <c r="DH79" s="102"/>
      <c r="DI79" s="102"/>
      <c r="DJ79" s="102"/>
      <c r="DK79" s="102"/>
      <c r="DL79" s="102"/>
      <c r="DM79" s="102"/>
      <c r="DN79" s="102"/>
      <c r="DO79" s="102"/>
      <c r="DP79" s="102"/>
      <c r="DQ79" s="102"/>
      <c r="DR79" s="102"/>
      <c r="DS79" s="102"/>
      <c r="DT79" s="102"/>
      <c r="DU79" s="102"/>
      <c r="DV79" s="102"/>
      <c r="DW79" s="102"/>
      <c r="DX79" s="102"/>
      <c r="DY79" s="102"/>
      <c r="DZ79" s="102"/>
      <c r="EA79" s="102"/>
      <c r="EB79" s="102"/>
      <c r="EC79" s="102"/>
      <c r="ED79" s="102"/>
      <c r="EE79" s="102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  <c r="ES79" s="3434"/>
      <c r="ET79" s="3434"/>
      <c r="EU79" s="3434"/>
      <c r="EV79" s="3434"/>
      <c r="EW79" s="3434"/>
      <c r="EX79" s="3434"/>
      <c r="EY79" s="3434"/>
      <c r="EZ79" s="3434"/>
      <c r="FA79" s="3434"/>
      <c r="FB79" s="3434"/>
      <c r="FC79" s="3434"/>
      <c r="FD79" s="3434"/>
      <c r="FE79" s="3434"/>
      <c r="FF79" s="3434"/>
      <c r="FG79" s="3434"/>
      <c r="FH79" s="3434"/>
      <c r="FI79" s="3434"/>
      <c r="FJ79" s="3434"/>
      <c r="FK79" s="3434"/>
      <c r="FL79" s="3434"/>
      <c r="FM79" s="3434"/>
      <c r="FN79" s="3434"/>
      <c r="FO79" s="3434"/>
      <c r="FP79" s="3434"/>
      <c r="FQ79" s="3434"/>
      <c r="FR79" s="3434"/>
      <c r="FS79" s="3434"/>
      <c r="FT79" s="3434"/>
      <c r="FU79" s="3434"/>
      <c r="FV79" s="3434"/>
      <c r="FW79" s="3434"/>
      <c r="FX79" s="3434"/>
      <c r="FY79" s="3434"/>
      <c r="FZ79" s="3434"/>
      <c r="GA79" s="3434"/>
      <c r="GB79" s="3434"/>
      <c r="GC79" s="3434"/>
      <c r="GD79" s="3434"/>
      <c r="GE79" s="3434"/>
      <c r="GF79" s="3434"/>
      <c r="GG79" s="3434"/>
      <c r="GH79" s="3434"/>
      <c r="GI79" s="3434"/>
      <c r="GJ79" s="3434"/>
      <c r="GK79" s="3434"/>
      <c r="GL79" s="3434"/>
      <c r="GM79" s="3434"/>
      <c r="GN79" s="3434"/>
      <c r="GO79" s="3434"/>
      <c r="GP79" s="3434"/>
      <c r="GQ79" s="3434"/>
      <c r="GR79" s="3434"/>
      <c r="GS79" s="3434"/>
      <c r="GT79" s="3434"/>
      <c r="GU79" s="3434"/>
      <c r="GV79" s="3434"/>
      <c r="GW79" s="3434"/>
      <c r="GX79" s="3434"/>
      <c r="GY79" s="3434"/>
      <c r="GZ79" s="3434"/>
      <c r="HA79" s="3434"/>
      <c r="HB79" s="3434"/>
      <c r="HC79" s="3434"/>
      <c r="HD79" s="3434"/>
      <c r="HE79" s="3434"/>
      <c r="HF79" s="3434"/>
      <c r="HG79" s="3434"/>
      <c r="HH79" s="3434"/>
      <c r="HI79" s="3434"/>
      <c r="HJ79" s="3434"/>
      <c r="HK79" s="3434"/>
      <c r="HL79" s="3434"/>
      <c r="HM79" s="3434"/>
      <c r="HN79" s="3434"/>
      <c r="HO79" s="3434"/>
      <c r="HP79" s="3434"/>
      <c r="HQ79" s="3434"/>
      <c r="HR79" s="3434"/>
      <c r="HS79" s="3434"/>
      <c r="HT79" s="3434"/>
      <c r="HU79" s="3434"/>
      <c r="HV79" s="3434"/>
      <c r="HW79" s="3434"/>
      <c r="HX79" s="3434"/>
      <c r="HY79" s="3434"/>
      <c r="HZ79" s="3434"/>
      <c r="IA79" s="3434"/>
      <c r="IB79" s="3434"/>
      <c r="IC79" s="3434"/>
      <c r="ID79" s="3434"/>
      <c r="IE79" s="3434"/>
      <c r="IF79" s="3434"/>
      <c r="IG79" s="3434"/>
      <c r="IH79" s="3434"/>
      <c r="II79" s="3434"/>
      <c r="IJ79" s="3434"/>
      <c r="IK79" s="3434"/>
      <c r="IL79" s="3434"/>
      <c r="IM79" s="3434"/>
      <c r="IN79" s="3434"/>
      <c r="IO79" s="3434"/>
      <c r="IP79" s="3434"/>
      <c r="IQ79" s="3434"/>
      <c r="IR79" s="3434"/>
      <c r="IS79" s="3434"/>
      <c r="IT79" s="3434"/>
      <c r="IU79" s="3434"/>
      <c r="IV79" s="3434"/>
      <c r="IW79" s="3434"/>
      <c r="IX79" s="3434"/>
      <c r="IY79" s="3434"/>
      <c r="IZ79" s="3434"/>
      <c r="JA79" s="3434"/>
      <c r="JB79" s="3434"/>
      <c r="JC79" s="3434"/>
      <c r="JD79" s="3434"/>
      <c r="JE79" s="3434"/>
      <c r="JF79" s="3434"/>
      <c r="JG79" s="3434"/>
      <c r="JH79" s="3434"/>
      <c r="JI79" s="3434"/>
      <c r="JJ79" s="3434"/>
      <c r="JK79" s="3434"/>
      <c r="JL79" s="3434"/>
      <c r="JM79" s="3434"/>
      <c r="JN79" s="3434"/>
      <c r="JO79" s="3434"/>
      <c r="JP79" s="3434"/>
      <c r="JQ79" s="3434"/>
      <c r="JR79" s="3434"/>
      <c r="JS79" s="3434"/>
      <c r="JT79" s="3434"/>
      <c r="JU79" s="3434"/>
      <c r="JV79" s="3434"/>
      <c r="JW79" s="3434"/>
      <c r="JX79" s="3434"/>
      <c r="JY79" s="3434"/>
      <c r="JZ79" s="3434"/>
      <c r="KA79" s="3434"/>
      <c r="KB79" s="3434"/>
      <c r="KC79" s="3434"/>
      <c r="KD79" s="3434"/>
      <c r="KE79" s="3434"/>
      <c r="KF79" s="3434"/>
      <c r="KG79" s="3434"/>
      <c r="KH79" s="3434"/>
      <c r="KI79" s="3434"/>
      <c r="KJ79" s="3434"/>
      <c r="KK79" s="3434"/>
      <c r="KL79" s="3434"/>
      <c r="KM79" s="3434"/>
      <c r="KN79" s="3434"/>
      <c r="KO79" s="3434"/>
      <c r="KP79" s="3434"/>
      <c r="KQ79" s="3434"/>
      <c r="KR79" s="3434"/>
      <c r="KS79" s="3434"/>
      <c r="KT79" s="3434"/>
      <c r="KU79" s="3434"/>
      <c r="KV79" s="3434"/>
      <c r="KW79" s="3434"/>
      <c r="KX79" s="3434"/>
      <c r="KY79" s="3434"/>
      <c r="KZ79" s="3434"/>
      <c r="LA79" s="3434"/>
      <c r="LB79" s="3434"/>
      <c r="LC79" s="3434"/>
      <c r="LD79" s="3434"/>
      <c r="LE79" s="3434"/>
      <c r="LF79" s="3434"/>
      <c r="LG79" s="3434"/>
      <c r="LH79" s="3434"/>
      <c r="LI79" s="3434"/>
      <c r="LJ79" s="3434"/>
      <c r="LK79" s="3434"/>
      <c r="LL79" s="3434"/>
      <c r="LM79" s="3434"/>
      <c r="LN79" s="3434"/>
      <c r="LO79" s="3434"/>
      <c r="LP79" s="3434"/>
      <c r="LQ79" s="3434"/>
      <c r="LR79" s="3434"/>
      <c r="LS79" s="3434"/>
      <c r="LT79" s="3434"/>
      <c r="LU79" s="3434"/>
      <c r="LV79" s="3434"/>
      <c r="LW79" s="3434"/>
      <c r="LX79" s="3434"/>
      <c r="LY79" s="3434"/>
      <c r="LZ79" s="3434"/>
      <c r="MA79" s="3434"/>
      <c r="MB79" s="3434"/>
      <c r="MC79" s="3434"/>
      <c r="MD79" s="3434"/>
      <c r="ME79" s="3434"/>
      <c r="MF79" s="3434"/>
      <c r="MG79" s="3434"/>
      <c r="MH79" s="3434"/>
      <c r="MI79" s="3434"/>
      <c r="MJ79" s="3434"/>
      <c r="MK79" s="3434"/>
      <c r="ML79" s="3434"/>
      <c r="MM79" s="3434"/>
      <c r="MN79" s="3434"/>
      <c r="MO79" s="3434"/>
      <c r="MP79" s="3434"/>
      <c r="MQ79" s="3434"/>
      <c r="MR79" s="3434"/>
      <c r="MS79" s="3434"/>
      <c r="MT79" s="3434"/>
      <c r="MU79" s="3434"/>
      <c r="MV79" s="3434"/>
      <c r="MW79" s="3434"/>
      <c r="MX79" s="3434"/>
      <c r="MY79" s="3434"/>
      <c r="MZ79" s="3434"/>
      <c r="NA79" s="3434"/>
      <c r="NB79" s="3434"/>
      <c r="NC79" s="3434"/>
      <c r="ND79" s="3434"/>
      <c r="NE79" s="3434"/>
      <c r="NF79" s="3434"/>
      <c r="NG79" s="3434"/>
      <c r="NH79" s="3434"/>
      <c r="NI79" s="3434"/>
      <c r="NJ79" s="3434"/>
      <c r="NK79" s="3434"/>
      <c r="NL79" s="3434"/>
      <c r="NM79" s="3434"/>
      <c r="NN79" s="3434"/>
      <c r="NO79" s="3434"/>
      <c r="NP79" s="3434"/>
      <c r="NQ79" s="3434"/>
      <c r="NR79" s="3434"/>
      <c r="NS79" s="3434"/>
      <c r="NT79" s="3434"/>
      <c r="NU79" s="3434"/>
      <c r="NV79" s="3434"/>
      <c r="NW79" s="3434"/>
      <c r="NX79" s="3434"/>
      <c r="NY79" s="3434"/>
      <c r="NZ79" s="3434"/>
      <c r="OA79" s="3434"/>
      <c r="OB79" s="3434"/>
      <c r="OC79" s="3434"/>
      <c r="OD79" s="3434"/>
      <c r="OE79" s="3434"/>
      <c r="OF79" s="3434"/>
      <c r="OG79" s="3434"/>
      <c r="OH79" s="3434"/>
      <c r="OI79" s="3434"/>
      <c r="OJ79" s="3434"/>
      <c r="OK79" s="3434"/>
      <c r="OL79" s="3434"/>
      <c r="OM79" s="3434"/>
      <c r="ON79" s="3434"/>
      <c r="OO79" s="3434"/>
      <c r="OP79" s="3434"/>
      <c r="OQ79" s="3434"/>
      <c r="OR79" s="3434"/>
      <c r="OS79" s="3434"/>
      <c r="OT79" s="3434"/>
      <c r="OU79" s="3434"/>
      <c r="OV79" s="3434"/>
      <c r="OW79" s="3434"/>
      <c r="OX79" s="3434"/>
      <c r="OY79" s="3434"/>
      <c r="OZ79" s="3434"/>
      <c r="PA79" s="3434"/>
      <c r="PB79" s="3434"/>
      <c r="PC79" s="3434"/>
      <c r="PD79" s="3434"/>
      <c r="PE79" s="3434"/>
      <c r="PF79" s="3434"/>
      <c r="PG79" s="3434"/>
      <c r="PH79" s="3434"/>
      <c r="PI79" s="3434"/>
      <c r="PJ79" s="3434"/>
      <c r="PK79" s="3434"/>
      <c r="PL79" s="3434"/>
      <c r="PM79" s="3434"/>
      <c r="PN79" s="3434"/>
      <c r="PO79" s="3434"/>
      <c r="PP79" s="3434"/>
      <c r="PQ79" s="3434"/>
      <c r="PR79" s="3434"/>
      <c r="PS79" s="3434"/>
      <c r="PT79" s="3434"/>
      <c r="PU79" s="3434"/>
      <c r="PV79" s="3434"/>
      <c r="PW79" s="3434"/>
      <c r="PX79" s="3434"/>
      <c r="PY79" s="3434"/>
      <c r="PZ79" s="3434"/>
      <c r="QA79" s="3434"/>
      <c r="QB79" s="3434"/>
      <c r="QC79" s="3434"/>
      <c r="QD79" s="3434"/>
      <c r="QE79" s="3434"/>
      <c r="QF79" s="3434"/>
      <c r="QG79" s="3434"/>
      <c r="QH79" s="3434"/>
      <c r="QI79" s="3434"/>
      <c r="QJ79" s="3434"/>
      <c r="QK79" s="3434"/>
      <c r="QL79" s="3434"/>
      <c r="QM79" s="3434"/>
      <c r="QN79" s="3434"/>
      <c r="QO79" s="3434"/>
      <c r="QP79" s="3434"/>
      <c r="QQ79" s="3434"/>
      <c r="QR79" s="3434"/>
      <c r="QS79" s="3434"/>
      <c r="QT79" s="3434"/>
      <c r="QU79" s="3434"/>
      <c r="QV79" s="3434"/>
      <c r="QW79" s="3434"/>
      <c r="QX79" s="3434"/>
      <c r="QY79" s="3434"/>
      <c r="QZ79" s="3434"/>
      <c r="RA79" s="3434"/>
      <c r="RB79" s="3434"/>
      <c r="RC79" s="3434"/>
      <c r="RD79" s="3434"/>
      <c r="RE79" s="3434"/>
      <c r="RF79" s="3434"/>
      <c r="RG79" s="3434"/>
      <c r="RH79" s="3434"/>
      <c r="RI79" s="3434"/>
      <c r="RJ79" s="3434"/>
      <c r="RK79" s="3434"/>
      <c r="RL79" s="3434"/>
      <c r="RM79" s="3434"/>
      <c r="RN79" s="3434"/>
      <c r="RO79" s="3434"/>
      <c r="RP79" s="3434"/>
      <c r="RQ79" s="3434"/>
      <c r="RR79" s="3434"/>
      <c r="RS79" s="3434"/>
      <c r="RT79" s="3434"/>
      <c r="RU79" s="3434"/>
      <c r="RV79" s="3434"/>
      <c r="RW79" s="3434"/>
      <c r="RX79" s="3434"/>
      <c r="RY79" s="3434"/>
      <c r="RZ79" s="3434"/>
      <c r="SA79" s="3434"/>
      <c r="SB79" s="3434"/>
      <c r="SC79" s="3434"/>
      <c r="SD79" s="3434"/>
      <c r="SE79" s="3434"/>
      <c r="SF79" s="3434"/>
      <c r="SG79" s="3434"/>
      <c r="SH79" s="3434"/>
      <c r="SI79" s="3434"/>
      <c r="SJ79" s="3434"/>
      <c r="SK79" s="3434"/>
      <c r="SL79" s="3434"/>
      <c r="SM79" s="3434"/>
      <c r="SN79" s="3434"/>
      <c r="SO79" s="3434"/>
      <c r="SP79" s="3434"/>
      <c r="SQ79" s="3434"/>
      <c r="SR79" s="3434"/>
      <c r="SS79" s="3434"/>
      <c r="ST79" s="3434"/>
      <c r="SU79" s="3434"/>
      <c r="SV79" s="3434"/>
      <c r="SW79" s="3434"/>
      <c r="SX79" s="3434"/>
      <c r="SY79" s="3434"/>
      <c r="SZ79" s="3434"/>
      <c r="TA79" s="3434"/>
      <c r="TB79" s="3434"/>
      <c r="TC79" s="3434"/>
      <c r="TD79" s="3434"/>
      <c r="TE79" s="3434"/>
      <c r="TF79" s="3434"/>
      <c r="TG79" s="3434"/>
      <c r="TH79" s="3434"/>
      <c r="TI79" s="3434"/>
      <c r="TJ79" s="3434"/>
      <c r="TK79" s="3434"/>
      <c r="TL79" s="3434"/>
      <c r="TM79" s="3434"/>
      <c r="TN79" s="3434"/>
      <c r="TO79" s="3434"/>
      <c r="TP79" s="3434"/>
      <c r="TQ79" s="3434"/>
      <c r="TR79" s="3434"/>
      <c r="TS79" s="3434"/>
      <c r="TT79" s="3434"/>
      <c r="TU79" s="3434"/>
      <c r="TV79" s="3434"/>
      <c r="TW79" s="3434"/>
      <c r="TX79" s="3434"/>
      <c r="TY79" s="3434"/>
      <c r="TZ79" s="3434"/>
      <c r="UA79" s="3434"/>
      <c r="UB79" s="3434"/>
      <c r="UC79" s="3434"/>
      <c r="UD79" s="3434"/>
      <c r="UE79" s="3434"/>
      <c r="UF79" s="3434"/>
      <c r="UG79" s="3434"/>
      <c r="UH79" s="3434"/>
      <c r="UI79" s="3434"/>
      <c r="UJ79" s="3434"/>
      <c r="UK79" s="3434"/>
      <c r="UL79" s="3434"/>
      <c r="UM79" s="3434"/>
      <c r="UN79" s="3434"/>
      <c r="UO79" s="3434"/>
      <c r="UP79" s="3434"/>
      <c r="UQ79" s="3434"/>
      <c r="UR79" s="3434"/>
      <c r="US79" s="3434"/>
      <c r="UT79" s="3434"/>
      <c r="UU79" s="3434"/>
      <c r="UV79" s="3434"/>
      <c r="UW79" s="3434"/>
      <c r="UX79" s="3434"/>
      <c r="UY79" s="3434"/>
      <c r="UZ79" s="3434"/>
      <c r="VA79" s="3434"/>
      <c r="VB79" s="3434"/>
      <c r="VC79" s="3434"/>
      <c r="VD79" s="3434"/>
      <c r="VE79" s="3434"/>
      <c r="VF79" s="3434"/>
      <c r="VG79" s="3434"/>
      <c r="VH79" s="3434"/>
      <c r="VI79" s="3434"/>
      <c r="VJ79" s="3434"/>
      <c r="VK79" s="3434"/>
      <c r="VL79" s="3434"/>
      <c r="VM79" s="3434"/>
      <c r="VN79" s="3434"/>
      <c r="VO79" s="3434"/>
      <c r="VP79" s="3434"/>
      <c r="VQ79" s="3434"/>
      <c r="VR79" s="3434"/>
      <c r="VS79" s="3434"/>
      <c r="VT79" s="3434"/>
      <c r="VU79" s="3434"/>
      <c r="VV79" s="3434"/>
      <c r="VW79" s="3434"/>
      <c r="VX79" s="3434"/>
      <c r="VY79" s="3434"/>
      <c r="VZ79" s="3434"/>
      <c r="WA79" s="3434"/>
      <c r="WB79" s="3434"/>
      <c r="WC79" s="3434"/>
      <c r="WD79" s="3434"/>
      <c r="WE79" s="3434"/>
      <c r="WF79" s="3434"/>
      <c r="WG79" s="3434"/>
      <c r="WH79" s="3434"/>
      <c r="WI79" s="3434"/>
      <c r="WJ79" s="3434"/>
      <c r="WK79" s="3434"/>
      <c r="WL79" s="3434"/>
      <c r="WM79" s="3434"/>
      <c r="WN79" s="3434"/>
      <c r="WO79" s="3434"/>
      <c r="WP79" s="3434"/>
      <c r="WQ79" s="3434"/>
      <c r="WR79" s="3434"/>
      <c r="WS79" s="3434"/>
      <c r="WT79" s="3434"/>
      <c r="WU79" s="3434"/>
      <c r="WV79" s="3434"/>
      <c r="WW79" s="3434"/>
      <c r="WX79" s="3434"/>
      <c r="WY79" s="3434"/>
      <c r="WZ79" s="3434"/>
      <c r="XA79" s="3434"/>
      <c r="XB79" s="3434"/>
      <c r="XC79" s="3434"/>
      <c r="XD79" s="3434"/>
      <c r="XE79" s="3434"/>
      <c r="XF79" s="3434"/>
      <c r="XG79" s="3434"/>
      <c r="XH79" s="3434"/>
      <c r="XI79" s="3434"/>
      <c r="XJ79" s="3434"/>
      <c r="XK79" s="3434"/>
      <c r="XL79" s="3434"/>
      <c r="XM79" s="3434"/>
      <c r="XN79" s="3434"/>
      <c r="XO79" s="3434"/>
      <c r="XP79" s="3434"/>
      <c r="XQ79" s="3434"/>
      <c r="XR79" s="3434"/>
      <c r="XS79" s="3434"/>
      <c r="XT79" s="3434"/>
      <c r="XU79" s="3434"/>
      <c r="XV79" s="3434"/>
      <c r="XW79" s="3434"/>
      <c r="XX79" s="3434"/>
      <c r="XY79" s="3434"/>
      <c r="XZ79" s="3434"/>
      <c r="YA79" s="3434"/>
      <c r="YB79" s="3434"/>
      <c r="YC79" s="3434"/>
      <c r="YD79" s="3434"/>
      <c r="YE79" s="3434"/>
      <c r="YF79" s="3434"/>
      <c r="YG79" s="3434"/>
      <c r="YH79" s="3434"/>
      <c r="YI79" s="3434"/>
      <c r="YJ79" s="3434"/>
      <c r="YK79" s="3434"/>
      <c r="YL79" s="3434"/>
      <c r="YM79" s="3434"/>
      <c r="YN79" s="3434"/>
      <c r="YO79" s="3434"/>
      <c r="YP79" s="3434"/>
      <c r="YQ79" s="3434"/>
      <c r="YR79" s="3434"/>
      <c r="YS79" s="3434"/>
      <c r="YT79" s="3434"/>
      <c r="YU79" s="3434"/>
      <c r="YV79" s="3434"/>
      <c r="YW79" s="3434"/>
      <c r="YX79" s="3434"/>
      <c r="YY79" s="3434"/>
      <c r="YZ79" s="3434"/>
      <c r="ZA79" s="3434"/>
      <c r="ZB79" s="3434"/>
      <c r="ZC79" s="3434"/>
      <c r="ZD79" s="3434"/>
      <c r="ZE79" s="3434"/>
      <c r="ZF79" s="3434"/>
      <c r="ZG79" s="3434"/>
      <c r="ZH79" s="3434"/>
      <c r="ZI79" s="3434"/>
      <c r="ZJ79" s="3434"/>
      <c r="ZK79" s="3434"/>
      <c r="ZL79" s="3434"/>
      <c r="ZM79" s="3434"/>
      <c r="ZN79" s="3434"/>
      <c r="ZO79" s="3434"/>
      <c r="ZP79" s="3434"/>
      <c r="ZQ79" s="3434"/>
      <c r="ZR79" s="3434"/>
      <c r="ZS79" s="3434"/>
      <c r="ZT79" s="3434"/>
      <c r="ZU79" s="3434"/>
      <c r="ZV79" s="3434"/>
      <c r="ZW79" s="3434"/>
      <c r="ZX79" s="3434"/>
      <c r="ZY79" s="3434"/>
      <c r="ZZ79" s="3434"/>
      <c r="AAA79" s="3434"/>
      <c r="AAB79" s="3434"/>
      <c r="AAC79" s="3434"/>
      <c r="AAD79" s="3434"/>
      <c r="AAE79" s="3434"/>
      <c r="AAF79" s="3434"/>
      <c r="AAG79" s="3434"/>
      <c r="AAH79" s="3434"/>
      <c r="AAI79" s="3434"/>
      <c r="AAJ79" s="3434"/>
      <c r="AAK79" s="3434"/>
      <c r="AAL79" s="3434"/>
      <c r="AAM79" s="3434"/>
      <c r="AAN79" s="3434"/>
      <c r="AAO79" s="3434"/>
      <c r="AAP79" s="3434"/>
      <c r="AAQ79" s="3434"/>
      <c r="AAR79" s="3434"/>
      <c r="AAS79" s="3434"/>
      <c r="AAT79" s="3434"/>
      <c r="AAU79" s="3434"/>
      <c r="AAV79" s="3434"/>
      <c r="AAW79" s="3434"/>
      <c r="AAX79" s="3434"/>
      <c r="AAY79" s="3434"/>
      <c r="AAZ79" s="3434"/>
      <c r="ABA79" s="3434"/>
      <c r="ABB79" s="3434"/>
      <c r="ABC79" s="3434"/>
      <c r="ABD79" s="3434"/>
      <c r="ABE79" s="3434"/>
      <c r="ABF79" s="3434"/>
      <c r="ABG79" s="3434"/>
      <c r="ABH79" s="3434"/>
      <c r="ABI79" s="3434"/>
      <c r="ABJ79" s="3434"/>
      <c r="ABK79" s="3434"/>
      <c r="ABL79" s="3434"/>
      <c r="ABM79" s="3434"/>
      <c r="ABN79" s="3434"/>
      <c r="ABO79" s="3434"/>
      <c r="ABP79" s="3434"/>
      <c r="ABQ79" s="3434"/>
      <c r="ABR79" s="3434"/>
      <c r="ABS79" s="3434"/>
      <c r="ABT79" s="3434"/>
      <c r="ABU79" s="3434"/>
      <c r="ABV79" s="3434"/>
      <c r="ABW79" s="3434"/>
      <c r="ABX79" s="3434"/>
      <c r="ABY79" s="3434"/>
      <c r="ABZ79" s="3434"/>
      <c r="ACA79" s="3434"/>
      <c r="ACB79" s="3434"/>
      <c r="ACC79" s="3434"/>
      <c r="ACD79" s="3434"/>
      <c r="ACE79" s="3434"/>
      <c r="ACF79" s="3434"/>
      <c r="ACG79" s="3434"/>
      <c r="ACH79" s="3434"/>
      <c r="ACI79" s="3434"/>
      <c r="ACJ79" s="3434"/>
      <c r="ACK79" s="3434"/>
      <c r="ACL79" s="3434"/>
    </row>
    <row r="80" spans="1:766" s="102" customFormat="1" ht="15" customHeight="1" x14ac:dyDescent="0.2">
      <c r="A80" s="3935"/>
      <c r="B80" s="3936"/>
      <c r="C80" s="3005">
        <v>2</v>
      </c>
      <c r="D80" s="3003"/>
      <c r="E80" s="2071"/>
      <c r="F80" s="2502"/>
      <c r="G80" s="2502"/>
      <c r="H80" s="2502"/>
      <c r="I80" s="2502"/>
      <c r="J80" s="2502"/>
      <c r="K80" s="2502"/>
      <c r="L80" s="2502"/>
      <c r="M80" s="2502"/>
      <c r="N80" s="2502"/>
      <c r="O80" s="2467"/>
      <c r="P80" s="2315"/>
      <c r="Q80" s="2265"/>
      <c r="R80" s="2265"/>
      <c r="S80" s="2265"/>
      <c r="T80" s="2265"/>
      <c r="U80" s="2265"/>
      <c r="V80" s="2805"/>
      <c r="W80" s="2502"/>
      <c r="X80" s="2350"/>
      <c r="Y80" s="2350"/>
      <c r="Z80" s="2467"/>
      <c r="AA80" s="2502"/>
      <c r="AB80" s="2500"/>
      <c r="AC80" s="2315"/>
      <c r="AD80" s="2498"/>
      <c r="AE80" s="2502"/>
      <c r="AF80" s="2500"/>
      <c r="AG80" s="2350"/>
      <c r="AH80" s="2350"/>
      <c r="AI80" s="2502"/>
      <c r="AJ80" s="2500"/>
      <c r="AK80" s="2467"/>
      <c r="AL80" s="2502"/>
      <c r="AM80" s="2500"/>
      <c r="AN80" s="2315"/>
      <c r="AO80" s="2420"/>
      <c r="AP80" s="2500"/>
      <c r="AQ80" s="2500"/>
      <c r="AR80" s="2350"/>
      <c r="AS80" s="2504"/>
      <c r="AT80" s="2265"/>
      <c r="AU80" s="2498"/>
      <c r="AV80" s="2500"/>
      <c r="AW80" s="2845"/>
      <c r="AX80" s="2502"/>
      <c r="AY80" s="2500"/>
      <c r="AZ80" s="2315"/>
      <c r="BA80" s="2420"/>
      <c r="BB80" s="2500"/>
      <c r="BC80" s="2500"/>
      <c r="BD80" s="2350"/>
      <c r="BE80" s="2504"/>
      <c r="BF80" s="2265"/>
      <c r="BG80" s="2498"/>
      <c r="BH80" s="2500"/>
      <c r="BI80" s="2845"/>
      <c r="BJ80" s="2350"/>
      <c r="BK80" s="2500"/>
      <c r="BL80" s="2350"/>
      <c r="BM80" s="2565"/>
      <c r="BN80" s="2500"/>
      <c r="BO80" s="2350"/>
      <c r="BP80" s="2350"/>
      <c r="BQ80" s="2315"/>
      <c r="BR80" s="2420"/>
      <c r="BS80" s="2500"/>
      <c r="BT80" s="2467"/>
      <c r="BU80" s="3437"/>
      <c r="BV80" s="3066"/>
      <c r="BW80" s="3066"/>
      <c r="BX80" s="3066"/>
      <c r="ES80" s="3434"/>
      <c r="ET80" s="3434"/>
      <c r="EU80" s="3434"/>
      <c r="EV80" s="3434"/>
      <c r="EW80" s="3434"/>
      <c r="EX80" s="3434"/>
      <c r="EY80" s="3434"/>
      <c r="EZ80" s="3434"/>
      <c r="FA80" s="3434"/>
      <c r="FB80" s="3434"/>
      <c r="FC80" s="3434"/>
      <c r="FD80" s="3434"/>
      <c r="FE80" s="3434"/>
      <c r="FF80" s="3434"/>
      <c r="FG80" s="3434"/>
      <c r="FH80" s="3434"/>
      <c r="FI80" s="3434"/>
      <c r="FJ80" s="3434"/>
      <c r="FK80" s="3434"/>
      <c r="FL80" s="3434"/>
      <c r="FM80" s="3434"/>
      <c r="FN80" s="3434"/>
      <c r="FO80" s="3434"/>
      <c r="FP80" s="3434"/>
      <c r="FQ80" s="3434"/>
      <c r="FR80" s="3434"/>
      <c r="FS80" s="3434"/>
      <c r="FT80" s="3434"/>
      <c r="FU80" s="3434"/>
      <c r="FV80" s="3434"/>
      <c r="FW80" s="3434"/>
      <c r="FX80" s="3434"/>
      <c r="FY80" s="3434"/>
      <c r="FZ80" s="3434"/>
      <c r="GA80" s="3434"/>
      <c r="GB80" s="3434"/>
      <c r="GC80" s="3434"/>
      <c r="GD80" s="3434"/>
      <c r="GE80" s="3434"/>
      <c r="GF80" s="3434"/>
      <c r="GG80" s="3434"/>
      <c r="GH80" s="3434"/>
      <c r="GI80" s="3434"/>
      <c r="GJ80" s="3434"/>
      <c r="GK80" s="3434"/>
      <c r="GL80" s="3434"/>
      <c r="GM80" s="3434"/>
      <c r="GN80" s="3434"/>
      <c r="GO80" s="3434"/>
      <c r="GP80" s="3434"/>
      <c r="GQ80" s="3434"/>
      <c r="GR80" s="3434"/>
      <c r="GS80" s="3434"/>
      <c r="GT80" s="3434"/>
      <c r="GU80" s="3434"/>
      <c r="GV80" s="3434"/>
      <c r="GW80" s="3434"/>
      <c r="GX80" s="3434"/>
      <c r="GY80" s="3434"/>
      <c r="GZ80" s="3434"/>
      <c r="HA80" s="3434"/>
      <c r="HB80" s="3434"/>
      <c r="HC80" s="3434"/>
      <c r="HD80" s="3434"/>
      <c r="HE80" s="3434"/>
      <c r="HF80" s="3434"/>
      <c r="HG80" s="3434"/>
      <c r="HH80" s="3434"/>
      <c r="HI80" s="3434"/>
      <c r="HJ80" s="3434"/>
      <c r="HK80" s="3434"/>
      <c r="HL80" s="3434"/>
      <c r="HM80" s="3434"/>
      <c r="HN80" s="3434"/>
      <c r="HO80" s="3434"/>
      <c r="HP80" s="3434"/>
      <c r="HQ80" s="3434"/>
      <c r="HR80" s="3434"/>
      <c r="HS80" s="3434"/>
      <c r="HT80" s="3434"/>
      <c r="HU80" s="3434"/>
      <c r="HV80" s="3434"/>
      <c r="HW80" s="3434"/>
      <c r="HX80" s="3434"/>
      <c r="HY80" s="3434"/>
      <c r="HZ80" s="3434"/>
      <c r="IA80" s="3434"/>
      <c r="IB80" s="3434"/>
      <c r="IC80" s="3434"/>
      <c r="ID80" s="3434"/>
      <c r="IE80" s="3434"/>
      <c r="IF80" s="3434"/>
      <c r="IG80" s="3434"/>
      <c r="IH80" s="3434"/>
      <c r="II80" s="3434"/>
      <c r="IJ80" s="3434"/>
      <c r="IK80" s="3434"/>
      <c r="IL80" s="3434"/>
      <c r="IM80" s="3434"/>
      <c r="IN80" s="3434"/>
      <c r="IO80" s="3434"/>
      <c r="IP80" s="3434"/>
      <c r="IQ80" s="3434"/>
      <c r="IR80" s="3434"/>
      <c r="IS80" s="3434"/>
      <c r="IT80" s="3434"/>
      <c r="IU80" s="3434"/>
      <c r="IV80" s="3434"/>
      <c r="IW80" s="3434"/>
      <c r="IX80" s="3434"/>
      <c r="IY80" s="3434"/>
      <c r="IZ80" s="3434"/>
      <c r="JA80" s="3434"/>
      <c r="JB80" s="3434"/>
      <c r="JC80" s="3434"/>
      <c r="JD80" s="3434"/>
      <c r="JE80" s="3434"/>
      <c r="JF80" s="3434"/>
      <c r="JG80" s="3434"/>
      <c r="JH80" s="3434"/>
      <c r="JI80" s="3434"/>
      <c r="JJ80" s="3434"/>
      <c r="JK80" s="3434"/>
      <c r="JL80" s="3434"/>
      <c r="JM80" s="3434"/>
      <c r="JN80" s="3434"/>
      <c r="JO80" s="3434"/>
      <c r="JP80" s="3434"/>
      <c r="JQ80" s="3434"/>
      <c r="JR80" s="3434"/>
      <c r="JS80" s="3434"/>
      <c r="JT80" s="3434"/>
      <c r="JU80" s="3434"/>
      <c r="JV80" s="3434"/>
      <c r="JW80" s="3434"/>
      <c r="JX80" s="3434"/>
      <c r="JY80" s="3434"/>
      <c r="JZ80" s="3434"/>
      <c r="KA80" s="3434"/>
      <c r="KB80" s="3434"/>
      <c r="KC80" s="3434"/>
      <c r="KD80" s="3434"/>
      <c r="KE80" s="3434"/>
      <c r="KF80" s="3434"/>
      <c r="KG80" s="3434"/>
      <c r="KH80" s="3434"/>
      <c r="KI80" s="3434"/>
      <c r="KJ80" s="3434"/>
      <c r="KK80" s="3434"/>
      <c r="KL80" s="3434"/>
      <c r="KM80" s="3434"/>
      <c r="KN80" s="3434"/>
      <c r="KO80" s="3434"/>
      <c r="KP80" s="3434"/>
      <c r="KQ80" s="3434"/>
      <c r="KR80" s="3434"/>
      <c r="KS80" s="3434"/>
      <c r="KT80" s="3434"/>
      <c r="KU80" s="3434"/>
      <c r="KV80" s="3434"/>
      <c r="KW80" s="3434"/>
      <c r="KX80" s="3434"/>
      <c r="KY80" s="3434"/>
      <c r="KZ80" s="3434"/>
      <c r="LA80" s="3434"/>
      <c r="LB80" s="3434"/>
      <c r="LC80" s="3434"/>
      <c r="LD80" s="3434"/>
      <c r="LE80" s="3434"/>
      <c r="LF80" s="3434"/>
      <c r="LG80" s="3434"/>
      <c r="LH80" s="3434"/>
      <c r="LI80" s="3434"/>
      <c r="LJ80" s="3434"/>
      <c r="LK80" s="3434"/>
      <c r="LL80" s="3434"/>
      <c r="LM80" s="3434"/>
      <c r="LN80" s="3434"/>
      <c r="LO80" s="3434"/>
      <c r="LP80" s="3434"/>
      <c r="LQ80" s="3434"/>
      <c r="LR80" s="3434"/>
      <c r="LS80" s="3434"/>
      <c r="LT80" s="3434"/>
      <c r="LU80" s="3434"/>
      <c r="LV80" s="3434"/>
      <c r="LW80" s="3434"/>
      <c r="LX80" s="3434"/>
      <c r="LY80" s="3434"/>
      <c r="LZ80" s="3434"/>
      <c r="MA80" s="3434"/>
      <c r="MB80" s="3434"/>
      <c r="MC80" s="3434"/>
      <c r="MD80" s="3434"/>
      <c r="ME80" s="3434"/>
      <c r="MF80" s="3434"/>
      <c r="MG80" s="3434"/>
      <c r="MH80" s="3434"/>
      <c r="MI80" s="3434"/>
      <c r="MJ80" s="3434"/>
      <c r="MK80" s="3434"/>
      <c r="ML80" s="3434"/>
      <c r="MM80" s="3434"/>
      <c r="MN80" s="3434"/>
      <c r="MO80" s="3434"/>
      <c r="MP80" s="3434"/>
      <c r="MQ80" s="3434"/>
      <c r="MR80" s="3434"/>
      <c r="MS80" s="3434"/>
      <c r="MT80" s="3434"/>
      <c r="MU80" s="3434"/>
      <c r="MV80" s="3434"/>
      <c r="MW80" s="3434"/>
      <c r="MX80" s="3434"/>
      <c r="MY80" s="3434"/>
      <c r="MZ80" s="3434"/>
      <c r="NA80" s="3434"/>
      <c r="NB80" s="3434"/>
      <c r="NC80" s="3434"/>
      <c r="ND80" s="3434"/>
      <c r="NE80" s="3434"/>
      <c r="NF80" s="3434"/>
      <c r="NG80" s="3434"/>
      <c r="NH80" s="3434"/>
      <c r="NI80" s="3434"/>
      <c r="NJ80" s="3434"/>
      <c r="NK80" s="3434"/>
      <c r="NL80" s="3434"/>
      <c r="NM80" s="3434"/>
      <c r="NN80" s="3434"/>
      <c r="NO80" s="3434"/>
      <c r="NP80" s="3434"/>
      <c r="NQ80" s="3434"/>
      <c r="NR80" s="3434"/>
      <c r="NS80" s="3434"/>
      <c r="NT80" s="3434"/>
      <c r="NU80" s="3434"/>
      <c r="NV80" s="3434"/>
      <c r="NW80" s="3434"/>
      <c r="NX80" s="3434"/>
      <c r="NY80" s="3434"/>
      <c r="NZ80" s="3434"/>
      <c r="OA80" s="3434"/>
      <c r="OB80" s="3434"/>
      <c r="OC80" s="3434"/>
      <c r="OD80" s="3434"/>
      <c r="OE80" s="3434"/>
      <c r="OF80" s="3434"/>
      <c r="OG80" s="3434"/>
      <c r="OH80" s="3434"/>
      <c r="OI80" s="3434"/>
      <c r="OJ80" s="3434"/>
      <c r="OK80" s="3434"/>
      <c r="OL80" s="3434"/>
      <c r="OM80" s="3434"/>
      <c r="ON80" s="3434"/>
      <c r="OO80" s="3434"/>
      <c r="OP80" s="3434"/>
      <c r="OQ80" s="3434"/>
      <c r="OR80" s="3434"/>
      <c r="OS80" s="3434"/>
      <c r="OT80" s="3434"/>
      <c r="OU80" s="3434"/>
      <c r="OV80" s="3434"/>
      <c r="OW80" s="3434"/>
      <c r="OX80" s="3434"/>
      <c r="OY80" s="3434"/>
      <c r="OZ80" s="3434"/>
      <c r="PA80" s="3434"/>
      <c r="PB80" s="3434"/>
      <c r="PC80" s="3434"/>
      <c r="PD80" s="3434"/>
      <c r="PE80" s="3434"/>
      <c r="PF80" s="3434"/>
      <c r="PG80" s="3434"/>
      <c r="PH80" s="3434"/>
      <c r="PI80" s="3434"/>
      <c r="PJ80" s="3434"/>
      <c r="PK80" s="3434"/>
      <c r="PL80" s="3434"/>
      <c r="PM80" s="3434"/>
      <c r="PN80" s="3434"/>
      <c r="PO80" s="3434"/>
      <c r="PP80" s="3434"/>
      <c r="PQ80" s="3434"/>
      <c r="PR80" s="3434"/>
      <c r="PS80" s="3434"/>
      <c r="PT80" s="3434"/>
      <c r="PU80" s="3434"/>
      <c r="PV80" s="3434"/>
      <c r="PW80" s="3434"/>
      <c r="PX80" s="3434"/>
      <c r="PY80" s="3434"/>
      <c r="PZ80" s="3434"/>
      <c r="QA80" s="3434"/>
      <c r="QB80" s="3434"/>
      <c r="QC80" s="3434"/>
      <c r="QD80" s="3434"/>
      <c r="QE80" s="3434"/>
      <c r="QF80" s="3434"/>
      <c r="QG80" s="3434"/>
      <c r="QH80" s="3434"/>
      <c r="QI80" s="3434"/>
      <c r="QJ80" s="3434"/>
      <c r="QK80" s="3434"/>
      <c r="QL80" s="3434"/>
      <c r="QM80" s="3434"/>
      <c r="QN80" s="3434"/>
      <c r="QO80" s="3434"/>
      <c r="QP80" s="3434"/>
      <c r="QQ80" s="3434"/>
      <c r="QR80" s="3434"/>
      <c r="QS80" s="3434"/>
      <c r="QT80" s="3434"/>
      <c r="QU80" s="3434"/>
      <c r="QV80" s="3434"/>
      <c r="QW80" s="3434"/>
      <c r="QX80" s="3434"/>
      <c r="QY80" s="3434"/>
      <c r="QZ80" s="3434"/>
      <c r="RA80" s="3434"/>
      <c r="RB80" s="3434"/>
      <c r="RC80" s="3434"/>
      <c r="RD80" s="3434"/>
      <c r="RE80" s="3434"/>
      <c r="RF80" s="3434"/>
      <c r="RG80" s="3434"/>
      <c r="RH80" s="3434"/>
      <c r="RI80" s="3434"/>
      <c r="RJ80" s="3434"/>
      <c r="RK80" s="3434"/>
      <c r="RL80" s="3434"/>
      <c r="RM80" s="3434"/>
      <c r="RN80" s="3434"/>
      <c r="RO80" s="3434"/>
      <c r="RP80" s="3434"/>
      <c r="RQ80" s="3434"/>
      <c r="RR80" s="3434"/>
      <c r="RS80" s="3434"/>
      <c r="RT80" s="3434"/>
      <c r="RU80" s="3434"/>
      <c r="RV80" s="3434"/>
      <c r="RW80" s="3434"/>
      <c r="RX80" s="3434"/>
      <c r="RY80" s="3434"/>
      <c r="RZ80" s="3434"/>
      <c r="SA80" s="3434"/>
      <c r="SB80" s="3434"/>
      <c r="SC80" s="3434"/>
      <c r="SD80" s="3434"/>
      <c r="SE80" s="3434"/>
      <c r="SF80" s="3434"/>
      <c r="SG80" s="3434"/>
      <c r="SH80" s="3434"/>
      <c r="SI80" s="3434"/>
      <c r="SJ80" s="3434"/>
      <c r="SK80" s="3434"/>
      <c r="SL80" s="3434"/>
      <c r="SM80" s="3434"/>
      <c r="SN80" s="3434"/>
      <c r="SO80" s="3434"/>
      <c r="SP80" s="3434"/>
      <c r="SQ80" s="3434"/>
      <c r="SR80" s="3434"/>
      <c r="SS80" s="3434"/>
      <c r="ST80" s="3434"/>
      <c r="SU80" s="3434"/>
      <c r="SV80" s="3434"/>
      <c r="SW80" s="3434"/>
      <c r="SX80" s="3434"/>
      <c r="SY80" s="3434"/>
      <c r="SZ80" s="3434"/>
      <c r="TA80" s="3434"/>
      <c r="TB80" s="3434"/>
      <c r="TC80" s="3434"/>
      <c r="TD80" s="3434"/>
      <c r="TE80" s="3434"/>
      <c r="TF80" s="3434"/>
      <c r="TG80" s="3434"/>
      <c r="TH80" s="3434"/>
      <c r="TI80" s="3434"/>
      <c r="TJ80" s="3434"/>
      <c r="TK80" s="3434"/>
      <c r="TL80" s="3434"/>
      <c r="TM80" s="3434"/>
      <c r="TN80" s="3434"/>
      <c r="TO80" s="3434"/>
      <c r="TP80" s="3434"/>
      <c r="TQ80" s="3434"/>
      <c r="TR80" s="3434"/>
      <c r="TS80" s="3434"/>
      <c r="TT80" s="3434"/>
      <c r="TU80" s="3434"/>
      <c r="TV80" s="3434"/>
      <c r="TW80" s="3434"/>
      <c r="TX80" s="3434"/>
      <c r="TY80" s="3434"/>
      <c r="TZ80" s="3434"/>
      <c r="UA80" s="3434"/>
      <c r="UB80" s="3434"/>
      <c r="UC80" s="3434"/>
      <c r="UD80" s="3434"/>
      <c r="UE80" s="3434"/>
      <c r="UF80" s="3434"/>
      <c r="UG80" s="3434"/>
      <c r="UH80" s="3434"/>
      <c r="UI80" s="3434"/>
      <c r="UJ80" s="3434"/>
      <c r="UK80" s="3434"/>
      <c r="UL80" s="3434"/>
      <c r="UM80" s="3434"/>
      <c r="UN80" s="3434"/>
      <c r="UO80" s="3434"/>
      <c r="UP80" s="3434"/>
      <c r="UQ80" s="3434"/>
      <c r="UR80" s="3434"/>
      <c r="US80" s="3434"/>
      <c r="UT80" s="3434"/>
      <c r="UU80" s="3434"/>
      <c r="UV80" s="3434"/>
      <c r="UW80" s="3434"/>
      <c r="UX80" s="3434"/>
      <c r="UY80" s="3434"/>
      <c r="UZ80" s="3434"/>
      <c r="VA80" s="3434"/>
      <c r="VB80" s="3434"/>
      <c r="VC80" s="3434"/>
      <c r="VD80" s="3434"/>
      <c r="VE80" s="3434"/>
      <c r="VF80" s="3434"/>
      <c r="VG80" s="3434"/>
      <c r="VH80" s="3434"/>
      <c r="VI80" s="3434"/>
      <c r="VJ80" s="3434"/>
      <c r="VK80" s="3434"/>
      <c r="VL80" s="3434"/>
      <c r="VM80" s="3434"/>
      <c r="VN80" s="3434"/>
      <c r="VO80" s="3434"/>
      <c r="VP80" s="3434"/>
      <c r="VQ80" s="3434"/>
      <c r="VR80" s="3434"/>
      <c r="VS80" s="3434"/>
      <c r="VT80" s="3434"/>
      <c r="VU80" s="3434"/>
      <c r="VV80" s="3434"/>
      <c r="VW80" s="3434"/>
      <c r="VX80" s="3434"/>
      <c r="VY80" s="3434"/>
      <c r="VZ80" s="3434"/>
      <c r="WA80" s="3434"/>
      <c r="WB80" s="3434"/>
      <c r="WC80" s="3434"/>
      <c r="WD80" s="3434"/>
      <c r="WE80" s="3434"/>
      <c r="WF80" s="3434"/>
      <c r="WG80" s="3434"/>
      <c r="WH80" s="3434"/>
      <c r="WI80" s="3434"/>
      <c r="WJ80" s="3434"/>
      <c r="WK80" s="3434"/>
      <c r="WL80" s="3434"/>
      <c r="WM80" s="3434"/>
      <c r="WN80" s="3434"/>
      <c r="WO80" s="3434"/>
      <c r="WP80" s="3434"/>
      <c r="WQ80" s="3434"/>
      <c r="WR80" s="3434"/>
      <c r="WS80" s="3434"/>
      <c r="WT80" s="3434"/>
      <c r="WU80" s="3434"/>
      <c r="WV80" s="3434"/>
      <c r="WW80" s="3434"/>
      <c r="WX80" s="3434"/>
      <c r="WY80" s="3434"/>
      <c r="WZ80" s="3434"/>
      <c r="XA80" s="3434"/>
      <c r="XB80" s="3434"/>
      <c r="XC80" s="3434"/>
      <c r="XD80" s="3434"/>
      <c r="XE80" s="3434"/>
      <c r="XF80" s="3434"/>
      <c r="XG80" s="3434"/>
      <c r="XH80" s="3434"/>
      <c r="XI80" s="3434"/>
      <c r="XJ80" s="3434"/>
      <c r="XK80" s="3434"/>
      <c r="XL80" s="3434"/>
      <c r="XM80" s="3434"/>
      <c r="XN80" s="3434"/>
      <c r="XO80" s="3434"/>
      <c r="XP80" s="3434"/>
      <c r="XQ80" s="3434"/>
      <c r="XR80" s="3434"/>
      <c r="XS80" s="3434"/>
      <c r="XT80" s="3434"/>
      <c r="XU80" s="3434"/>
      <c r="XV80" s="3434"/>
      <c r="XW80" s="3434"/>
      <c r="XX80" s="3434"/>
      <c r="XY80" s="3434"/>
      <c r="XZ80" s="3434"/>
      <c r="YA80" s="3434"/>
      <c r="YB80" s="3434"/>
      <c r="YC80" s="3434"/>
      <c r="YD80" s="3434"/>
      <c r="YE80" s="3434"/>
      <c r="YF80" s="3434"/>
      <c r="YG80" s="3434"/>
      <c r="YH80" s="3434"/>
      <c r="YI80" s="3434"/>
      <c r="YJ80" s="3434"/>
      <c r="YK80" s="3434"/>
      <c r="YL80" s="3434"/>
      <c r="YM80" s="3434"/>
      <c r="YN80" s="3434"/>
      <c r="YO80" s="3434"/>
      <c r="YP80" s="3434"/>
      <c r="YQ80" s="3434"/>
      <c r="YR80" s="3434"/>
      <c r="YS80" s="3434"/>
      <c r="YT80" s="3434"/>
      <c r="YU80" s="3434"/>
      <c r="YV80" s="3434"/>
      <c r="YW80" s="3434"/>
      <c r="YX80" s="3434"/>
      <c r="YY80" s="3434"/>
      <c r="YZ80" s="3434"/>
      <c r="ZA80" s="3434"/>
      <c r="ZB80" s="3434"/>
      <c r="ZC80" s="3434"/>
      <c r="ZD80" s="3434"/>
      <c r="ZE80" s="3434"/>
      <c r="ZF80" s="3434"/>
      <c r="ZG80" s="3434"/>
      <c r="ZH80" s="3434"/>
      <c r="ZI80" s="3434"/>
      <c r="ZJ80" s="3434"/>
      <c r="ZK80" s="3434"/>
      <c r="ZL80" s="3434"/>
      <c r="ZM80" s="3434"/>
      <c r="ZN80" s="3434"/>
      <c r="ZO80" s="3434"/>
      <c r="ZP80" s="3434"/>
      <c r="ZQ80" s="3434"/>
      <c r="ZR80" s="3434"/>
      <c r="ZS80" s="3434"/>
      <c r="ZT80" s="3434"/>
      <c r="ZU80" s="3434"/>
      <c r="ZV80" s="3434"/>
      <c r="ZW80" s="3434"/>
      <c r="ZX80" s="3434"/>
      <c r="ZY80" s="3434"/>
      <c r="ZZ80" s="3434"/>
      <c r="AAA80" s="3434"/>
      <c r="AAB80" s="3434"/>
      <c r="AAC80" s="3434"/>
      <c r="AAD80" s="3434"/>
      <c r="AAE80" s="3434"/>
      <c r="AAF80" s="3434"/>
      <c r="AAG80" s="3434"/>
      <c r="AAH80" s="3434"/>
      <c r="AAI80" s="3434"/>
      <c r="AAJ80" s="3434"/>
      <c r="AAK80" s="3434"/>
      <c r="AAL80" s="3434"/>
      <c r="AAM80" s="3434"/>
      <c r="AAN80" s="3434"/>
      <c r="AAO80" s="3434"/>
      <c r="AAP80" s="3434"/>
      <c r="AAQ80" s="3434"/>
      <c r="AAR80" s="3434"/>
      <c r="AAS80" s="3434"/>
      <c r="AAT80" s="3434"/>
      <c r="AAU80" s="3434"/>
      <c r="AAV80" s="3434"/>
      <c r="AAW80" s="3434"/>
      <c r="AAX80" s="3434"/>
      <c r="AAY80" s="3434"/>
      <c r="AAZ80" s="3434"/>
      <c r="ABA80" s="3434"/>
      <c r="ABB80" s="3434"/>
      <c r="ABC80" s="3434"/>
      <c r="ABD80" s="3434"/>
      <c r="ABE80" s="3434"/>
      <c r="ABF80" s="3434"/>
      <c r="ABG80" s="3434"/>
      <c r="ABH80" s="3434"/>
      <c r="ABI80" s="3434"/>
      <c r="ABJ80" s="3434"/>
      <c r="ABK80" s="3434"/>
      <c r="ABL80" s="3434"/>
      <c r="ABM80" s="3434"/>
      <c r="ABN80" s="3434"/>
      <c r="ABO80" s="3434"/>
      <c r="ABP80" s="3434"/>
      <c r="ABQ80" s="3434"/>
      <c r="ABR80" s="3434"/>
      <c r="ABS80" s="3434"/>
      <c r="ABT80" s="3434"/>
      <c r="ABU80" s="3434"/>
      <c r="ABV80" s="3434"/>
      <c r="ABW80" s="3434"/>
      <c r="ABX80" s="3434"/>
      <c r="ABY80" s="3434"/>
      <c r="ABZ80" s="3434"/>
      <c r="ACA80" s="3434"/>
      <c r="ACB80" s="3434"/>
      <c r="ACC80" s="3434"/>
      <c r="ACD80" s="3434"/>
      <c r="ACE80" s="3434"/>
      <c r="ACF80" s="3434"/>
      <c r="ACG80" s="3434"/>
      <c r="ACH80" s="3434"/>
      <c r="ACI80" s="3434"/>
      <c r="ACJ80" s="3434"/>
      <c r="ACK80" s="3434"/>
      <c r="ACL80" s="3434"/>
    </row>
    <row r="81" spans="1:1215" s="628" customFormat="1" ht="15" customHeight="1" x14ac:dyDescent="0.25">
      <c r="A81" s="2021"/>
      <c r="B81" s="2022"/>
      <c r="C81" s="2223"/>
      <c r="D81" s="3003" t="s">
        <v>679</v>
      </c>
      <c r="E81" s="1862"/>
      <c r="F81" s="1787"/>
      <c r="G81" s="1786"/>
      <c r="H81" s="1788"/>
      <c r="I81" s="1787"/>
      <c r="J81" s="1787"/>
      <c r="K81" s="1788"/>
      <c r="L81" s="1787"/>
      <c r="M81" s="1787"/>
      <c r="N81" s="1786"/>
      <c r="O81" s="2796"/>
      <c r="P81" s="1862"/>
      <c r="Q81" s="1786"/>
      <c r="R81" s="1861"/>
      <c r="S81" s="1861"/>
      <c r="T81" s="1861"/>
      <c r="U81" s="1786"/>
      <c r="V81" s="2806"/>
      <c r="W81" s="1786"/>
      <c r="X81" s="1786"/>
      <c r="Y81" s="1786"/>
      <c r="Z81" s="2820"/>
      <c r="AA81" s="2713"/>
      <c r="AB81" s="1790"/>
      <c r="AC81" s="1790"/>
      <c r="AD81" s="1861"/>
      <c r="AE81" s="1861"/>
      <c r="AF81" s="1861"/>
      <c r="AG81" s="1861"/>
      <c r="AH81" s="1861"/>
      <c r="AI81" s="1861"/>
      <c r="AJ81" s="1861"/>
      <c r="AK81" s="2806"/>
      <c r="AL81" s="1861"/>
      <c r="AM81" s="1861"/>
      <c r="AN81" s="1861"/>
      <c r="AO81" s="1861"/>
      <c r="AP81" s="1861"/>
      <c r="AQ81" s="1861"/>
      <c r="AR81" s="1861"/>
      <c r="AS81" s="1861"/>
      <c r="AT81" s="1861"/>
      <c r="AU81" s="1861"/>
      <c r="AV81" s="1861"/>
      <c r="AW81" s="2806"/>
      <c r="AX81" s="1861"/>
      <c r="AY81" s="1861"/>
      <c r="AZ81" s="1861"/>
      <c r="BA81" s="1861"/>
      <c r="BB81" s="1861"/>
      <c r="BC81" s="1861"/>
      <c r="BD81" s="1861"/>
      <c r="BE81" s="1861"/>
      <c r="BF81" s="1861"/>
      <c r="BG81" s="1861"/>
      <c r="BH81" s="1861"/>
      <c r="BI81" s="2806"/>
      <c r="BJ81" s="1862"/>
      <c r="BK81" s="1861"/>
      <c r="BL81" s="1861"/>
      <c r="BM81" s="1861"/>
      <c r="BN81" s="1861"/>
      <c r="BO81" s="1861"/>
      <c r="BP81" s="1861"/>
      <c r="BQ81" s="1861"/>
      <c r="BR81" s="1861"/>
      <c r="BS81" s="1861"/>
      <c r="BT81" s="2796"/>
      <c r="BU81" s="3437"/>
      <c r="BV81" s="3066"/>
      <c r="BW81" s="3066"/>
      <c r="BX81" s="3066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/>
      <c r="EN81" s="102"/>
      <c r="EO81" s="102"/>
      <c r="EP81" s="102"/>
      <c r="EQ81" s="1917"/>
      <c r="ER81" s="1917"/>
      <c r="ES81" s="3434"/>
      <c r="ET81" s="3434"/>
      <c r="EU81" s="3434"/>
      <c r="EV81" s="3434"/>
      <c r="EW81" s="3434"/>
      <c r="EX81" s="3434"/>
      <c r="EY81" s="3434"/>
      <c r="EZ81" s="3434"/>
      <c r="FA81" s="3434"/>
      <c r="FB81" s="3434"/>
      <c r="FC81" s="3434"/>
      <c r="FD81" s="3434"/>
      <c r="FE81" s="3434"/>
      <c r="FF81" s="3434"/>
      <c r="FG81" s="3434"/>
      <c r="FH81" s="3434"/>
      <c r="FI81" s="3434"/>
      <c r="FJ81" s="3434"/>
      <c r="FK81" s="3434"/>
      <c r="FL81" s="3434"/>
      <c r="FM81" s="3434"/>
      <c r="FN81" s="3434"/>
      <c r="FO81" s="3434"/>
      <c r="FP81" s="3434"/>
      <c r="FQ81" s="3434"/>
      <c r="FR81" s="3434"/>
      <c r="FS81" s="3434"/>
      <c r="FT81" s="3434"/>
      <c r="FU81" s="3434"/>
      <c r="FV81" s="3434"/>
      <c r="FW81" s="3434"/>
      <c r="FX81" s="3434"/>
      <c r="FY81" s="3434"/>
      <c r="FZ81" s="3434"/>
      <c r="GA81" s="3434"/>
      <c r="GB81" s="3434"/>
      <c r="GC81" s="3434"/>
      <c r="GD81" s="3434"/>
      <c r="GE81" s="3434"/>
      <c r="GF81" s="3434"/>
      <c r="GG81" s="3434"/>
      <c r="GH81" s="3434"/>
      <c r="GI81" s="3434"/>
      <c r="GJ81" s="3434"/>
      <c r="GK81" s="3434"/>
      <c r="GL81" s="3434"/>
      <c r="GM81" s="3434"/>
      <c r="GN81" s="3434"/>
      <c r="GO81" s="3434"/>
      <c r="GP81" s="3434"/>
      <c r="GQ81" s="3434"/>
      <c r="GR81" s="3434"/>
      <c r="GS81" s="3434"/>
      <c r="GT81" s="3434"/>
      <c r="GU81" s="3434"/>
      <c r="GV81" s="3434"/>
      <c r="GW81" s="3434"/>
      <c r="GX81" s="3434"/>
      <c r="GY81" s="3434"/>
      <c r="GZ81" s="3434"/>
      <c r="HA81" s="3434"/>
      <c r="HB81" s="3434"/>
      <c r="HC81" s="3434"/>
      <c r="HD81" s="3434"/>
      <c r="HE81" s="3434"/>
      <c r="HF81" s="3434"/>
      <c r="HG81" s="3434"/>
      <c r="HH81" s="3434"/>
      <c r="HI81" s="3434"/>
      <c r="HJ81" s="3434"/>
      <c r="HK81" s="3434"/>
      <c r="HL81" s="3434"/>
      <c r="HM81" s="3434"/>
      <c r="HN81" s="3434"/>
      <c r="HO81" s="3434"/>
      <c r="HP81" s="3434"/>
      <c r="HQ81" s="3434"/>
      <c r="HR81" s="3434"/>
      <c r="HS81" s="3434"/>
      <c r="HT81" s="3434"/>
      <c r="HU81" s="3434"/>
      <c r="HV81" s="3434"/>
      <c r="HW81" s="3434"/>
      <c r="HX81" s="3434"/>
      <c r="HY81" s="3434"/>
      <c r="HZ81" s="3434"/>
      <c r="IA81" s="3434"/>
      <c r="IB81" s="3434"/>
      <c r="IC81" s="3434"/>
      <c r="ID81" s="3434"/>
      <c r="IE81" s="3434"/>
      <c r="IF81" s="3434"/>
      <c r="IG81" s="3434"/>
      <c r="IH81" s="3434"/>
      <c r="II81" s="3434"/>
      <c r="IJ81" s="3434"/>
      <c r="IK81" s="3434"/>
      <c r="IL81" s="3434"/>
      <c r="IM81" s="3434"/>
      <c r="IN81" s="3434"/>
      <c r="IO81" s="3434"/>
      <c r="IP81" s="3434"/>
      <c r="IQ81" s="3434"/>
      <c r="IR81" s="3434"/>
      <c r="IS81" s="3434"/>
      <c r="IT81" s="3434"/>
      <c r="IU81" s="3434"/>
      <c r="IV81" s="3434"/>
      <c r="IW81" s="3434"/>
      <c r="IX81" s="3434"/>
      <c r="IY81" s="3434"/>
      <c r="IZ81" s="3434"/>
      <c r="JA81" s="3434"/>
      <c r="JB81" s="3434"/>
      <c r="JC81" s="3434"/>
      <c r="JD81" s="3434"/>
      <c r="JE81" s="3434"/>
      <c r="JF81" s="3434"/>
      <c r="JG81" s="3434"/>
      <c r="JH81" s="3434"/>
      <c r="JI81" s="3434"/>
      <c r="JJ81" s="3434"/>
      <c r="JK81" s="3434"/>
      <c r="JL81" s="3434"/>
      <c r="JM81" s="3434"/>
      <c r="JN81" s="3434"/>
      <c r="JO81" s="3434"/>
      <c r="JP81" s="3434"/>
      <c r="JQ81" s="3434"/>
      <c r="JR81" s="3434"/>
      <c r="JS81" s="3434"/>
      <c r="JT81" s="3434"/>
      <c r="JU81" s="3434"/>
      <c r="JV81" s="3434"/>
      <c r="JW81" s="3434"/>
      <c r="JX81" s="3434"/>
      <c r="JY81" s="3434"/>
      <c r="JZ81" s="3434"/>
      <c r="KA81" s="3434"/>
      <c r="KB81" s="3434"/>
      <c r="KC81" s="3434"/>
      <c r="KD81" s="3434"/>
      <c r="KE81" s="3434"/>
      <c r="KF81" s="3434"/>
      <c r="KG81" s="3434"/>
      <c r="KH81" s="3434"/>
      <c r="KI81" s="3434"/>
      <c r="KJ81" s="3434"/>
      <c r="KK81" s="3434"/>
      <c r="KL81" s="3434"/>
      <c r="KM81" s="3434"/>
      <c r="KN81" s="3434"/>
      <c r="KO81" s="3434"/>
      <c r="KP81" s="3434"/>
      <c r="KQ81" s="3434"/>
      <c r="KR81" s="3434"/>
      <c r="KS81" s="3434"/>
      <c r="KT81" s="3434"/>
      <c r="KU81" s="3434"/>
      <c r="KV81" s="3434"/>
      <c r="KW81" s="3434"/>
      <c r="KX81" s="3434"/>
      <c r="KY81" s="3434"/>
      <c r="KZ81" s="3434"/>
      <c r="LA81" s="3434"/>
      <c r="LB81" s="3434"/>
      <c r="LC81" s="3434"/>
      <c r="LD81" s="3434"/>
      <c r="LE81" s="3434"/>
      <c r="LF81" s="3434"/>
      <c r="LG81" s="3434"/>
      <c r="LH81" s="3434"/>
      <c r="LI81" s="3434"/>
      <c r="LJ81" s="3434"/>
      <c r="LK81" s="3434"/>
      <c r="LL81" s="3434"/>
      <c r="LM81" s="3434"/>
      <c r="LN81" s="3434"/>
      <c r="LO81" s="3434"/>
      <c r="LP81" s="3434"/>
      <c r="LQ81" s="3434"/>
      <c r="LR81" s="3434"/>
      <c r="LS81" s="3434"/>
      <c r="LT81" s="3434"/>
      <c r="LU81" s="3434"/>
      <c r="LV81" s="3434"/>
      <c r="LW81" s="3434"/>
      <c r="LX81" s="3434"/>
      <c r="LY81" s="3434"/>
      <c r="LZ81" s="3434"/>
      <c r="MA81" s="3434"/>
      <c r="MB81" s="3434"/>
      <c r="MC81" s="3434"/>
      <c r="MD81" s="3434"/>
      <c r="ME81" s="3434"/>
      <c r="MF81" s="3434"/>
      <c r="MG81" s="3434"/>
      <c r="MH81" s="3434"/>
      <c r="MI81" s="3434"/>
      <c r="MJ81" s="3434"/>
      <c r="MK81" s="3434"/>
      <c r="ML81" s="3434"/>
      <c r="MM81" s="3434"/>
      <c r="MN81" s="3434"/>
      <c r="MO81" s="3434"/>
      <c r="MP81" s="3434"/>
      <c r="MQ81" s="3434"/>
      <c r="MR81" s="3434"/>
      <c r="MS81" s="3434"/>
      <c r="MT81" s="3434"/>
      <c r="MU81" s="3434"/>
      <c r="MV81" s="3434"/>
      <c r="MW81" s="3434"/>
      <c r="MX81" s="3434"/>
      <c r="MY81" s="3434"/>
      <c r="MZ81" s="3434"/>
      <c r="NA81" s="3434"/>
      <c r="NB81" s="3434"/>
      <c r="NC81" s="3434"/>
      <c r="ND81" s="3434"/>
      <c r="NE81" s="3434"/>
      <c r="NF81" s="3434"/>
      <c r="NG81" s="3434"/>
      <c r="NH81" s="3434"/>
      <c r="NI81" s="3434"/>
      <c r="NJ81" s="3434"/>
      <c r="NK81" s="3434"/>
      <c r="NL81" s="3434"/>
      <c r="NM81" s="3434"/>
      <c r="NN81" s="3434"/>
      <c r="NO81" s="3434"/>
      <c r="NP81" s="3434"/>
      <c r="NQ81" s="3434"/>
      <c r="NR81" s="3434"/>
      <c r="NS81" s="3434"/>
      <c r="NT81" s="3434"/>
      <c r="NU81" s="3434"/>
      <c r="NV81" s="3434"/>
      <c r="NW81" s="3434"/>
      <c r="NX81" s="3434"/>
      <c r="NY81" s="3434"/>
      <c r="NZ81" s="3434"/>
      <c r="OA81" s="3434"/>
      <c r="OB81" s="3434"/>
      <c r="OC81" s="3434"/>
      <c r="OD81" s="3434"/>
      <c r="OE81" s="3434"/>
      <c r="OF81" s="3434"/>
      <c r="OG81" s="3434"/>
      <c r="OH81" s="3434"/>
      <c r="OI81" s="3434"/>
      <c r="OJ81" s="3434"/>
      <c r="OK81" s="3434"/>
      <c r="OL81" s="3434"/>
      <c r="OM81" s="3434"/>
      <c r="ON81" s="3434"/>
      <c r="OO81" s="3434"/>
      <c r="OP81" s="3434"/>
      <c r="OQ81" s="3434"/>
      <c r="OR81" s="3434"/>
      <c r="OS81" s="3434"/>
      <c r="OT81" s="3434"/>
      <c r="OU81" s="3434"/>
      <c r="OV81" s="3434"/>
      <c r="OW81" s="3434"/>
      <c r="OX81" s="3434"/>
      <c r="OY81" s="3434"/>
      <c r="OZ81" s="3434"/>
      <c r="PA81" s="3434"/>
      <c r="PB81" s="3434"/>
      <c r="PC81" s="3434"/>
      <c r="PD81" s="3434"/>
      <c r="PE81" s="3434"/>
      <c r="PF81" s="3434"/>
      <c r="PG81" s="3434"/>
      <c r="PH81" s="3434"/>
      <c r="PI81" s="3434"/>
      <c r="PJ81" s="3434"/>
      <c r="PK81" s="3434"/>
      <c r="PL81" s="3434"/>
      <c r="PM81" s="3434"/>
      <c r="PN81" s="3434"/>
      <c r="PO81" s="3434"/>
      <c r="PP81" s="3434"/>
      <c r="PQ81" s="3434"/>
      <c r="PR81" s="3434"/>
      <c r="PS81" s="3434"/>
      <c r="PT81" s="3434"/>
      <c r="PU81" s="3434"/>
      <c r="PV81" s="3434"/>
      <c r="PW81" s="3434"/>
      <c r="PX81" s="3434"/>
      <c r="PY81" s="3434"/>
      <c r="PZ81" s="3434"/>
      <c r="QA81" s="3434"/>
      <c r="QB81" s="3434"/>
      <c r="QC81" s="3434"/>
      <c r="QD81" s="3434"/>
      <c r="QE81" s="3434"/>
      <c r="QF81" s="3434"/>
      <c r="QG81" s="3434"/>
      <c r="QH81" s="3434"/>
      <c r="QI81" s="3434"/>
      <c r="QJ81" s="3434"/>
      <c r="QK81" s="3434"/>
      <c r="QL81" s="3434"/>
      <c r="QM81" s="3434"/>
      <c r="QN81" s="3434"/>
      <c r="QO81" s="3434"/>
      <c r="QP81" s="3434"/>
      <c r="QQ81" s="3434"/>
      <c r="QR81" s="3434"/>
      <c r="QS81" s="3434"/>
      <c r="QT81" s="3434"/>
      <c r="QU81" s="3434"/>
      <c r="QV81" s="3434"/>
      <c r="QW81" s="3434"/>
      <c r="QX81" s="3434"/>
      <c r="QY81" s="3434"/>
      <c r="QZ81" s="3434"/>
      <c r="RA81" s="3434"/>
      <c r="RB81" s="3434"/>
      <c r="RC81" s="3434"/>
      <c r="RD81" s="3434"/>
      <c r="RE81" s="3434"/>
      <c r="RF81" s="3434"/>
      <c r="RG81" s="3434"/>
      <c r="RH81" s="3434"/>
      <c r="RI81" s="3434"/>
      <c r="RJ81" s="3434"/>
      <c r="RK81" s="3434"/>
      <c r="RL81" s="3434"/>
      <c r="RM81" s="3434"/>
      <c r="RN81" s="3434"/>
      <c r="RO81" s="3434"/>
      <c r="RP81" s="3434"/>
      <c r="RQ81" s="3434"/>
      <c r="RR81" s="3434"/>
      <c r="RS81" s="3434"/>
      <c r="RT81" s="3434"/>
      <c r="RU81" s="3434"/>
      <c r="RV81" s="3434"/>
      <c r="RW81" s="3434"/>
      <c r="RX81" s="3434"/>
      <c r="RY81" s="3434"/>
      <c r="RZ81" s="3434"/>
      <c r="SA81" s="3434"/>
      <c r="SB81" s="3434"/>
      <c r="SC81" s="3434"/>
      <c r="SD81" s="3434"/>
      <c r="SE81" s="3434"/>
      <c r="SF81" s="3434"/>
      <c r="SG81" s="3434"/>
      <c r="SH81" s="3434"/>
      <c r="SI81" s="3434"/>
      <c r="SJ81" s="3434"/>
      <c r="SK81" s="3434"/>
      <c r="SL81" s="3434"/>
      <c r="SM81" s="3434"/>
      <c r="SN81" s="3434"/>
      <c r="SO81" s="3434"/>
      <c r="SP81" s="3434"/>
      <c r="SQ81" s="3434"/>
      <c r="SR81" s="3434"/>
      <c r="SS81" s="3434"/>
      <c r="ST81" s="3434"/>
      <c r="SU81" s="3434"/>
      <c r="SV81" s="3434"/>
      <c r="SW81" s="3434"/>
      <c r="SX81" s="3434"/>
      <c r="SY81" s="3434"/>
      <c r="SZ81" s="3434"/>
      <c r="TA81" s="3434"/>
      <c r="TB81" s="3434"/>
      <c r="TC81" s="3434"/>
      <c r="TD81" s="3434"/>
      <c r="TE81" s="3434"/>
      <c r="TF81" s="3434"/>
      <c r="TG81" s="3434"/>
      <c r="TH81" s="3434"/>
      <c r="TI81" s="3434"/>
      <c r="TJ81" s="3434"/>
      <c r="TK81" s="3434"/>
      <c r="TL81" s="3434"/>
      <c r="TM81" s="3434"/>
      <c r="TN81" s="3434"/>
      <c r="TO81" s="3434"/>
      <c r="TP81" s="3434"/>
      <c r="TQ81" s="3434"/>
      <c r="TR81" s="3434"/>
      <c r="TS81" s="3434"/>
      <c r="TT81" s="3434"/>
      <c r="TU81" s="3434"/>
      <c r="TV81" s="3434"/>
      <c r="TW81" s="3434"/>
      <c r="TX81" s="3434"/>
      <c r="TY81" s="3434"/>
      <c r="TZ81" s="3434"/>
      <c r="UA81" s="3434"/>
      <c r="UB81" s="3434"/>
      <c r="UC81" s="3434"/>
      <c r="UD81" s="3434"/>
      <c r="UE81" s="3434"/>
      <c r="UF81" s="3434"/>
      <c r="UG81" s="3434"/>
      <c r="UH81" s="3434"/>
      <c r="UI81" s="3434"/>
      <c r="UJ81" s="3434"/>
      <c r="UK81" s="3434"/>
      <c r="UL81" s="3434"/>
      <c r="UM81" s="3434"/>
      <c r="UN81" s="3434"/>
      <c r="UO81" s="3434"/>
      <c r="UP81" s="3434"/>
      <c r="UQ81" s="3434"/>
      <c r="UR81" s="3434"/>
      <c r="US81" s="3434"/>
      <c r="UT81" s="3434"/>
      <c r="UU81" s="3434"/>
      <c r="UV81" s="3434"/>
      <c r="UW81" s="3434"/>
      <c r="UX81" s="3434"/>
      <c r="UY81" s="3434"/>
      <c r="UZ81" s="3434"/>
      <c r="VA81" s="3434"/>
      <c r="VB81" s="3434"/>
      <c r="VC81" s="3434"/>
      <c r="VD81" s="3434"/>
      <c r="VE81" s="3434"/>
      <c r="VF81" s="3434"/>
      <c r="VG81" s="3434"/>
      <c r="VH81" s="3434"/>
      <c r="VI81" s="3434"/>
      <c r="VJ81" s="3434"/>
      <c r="VK81" s="3434"/>
      <c r="VL81" s="3434"/>
      <c r="VM81" s="3434"/>
      <c r="VN81" s="3434"/>
      <c r="VO81" s="3434"/>
      <c r="VP81" s="3434"/>
      <c r="VQ81" s="3434"/>
      <c r="VR81" s="3434"/>
      <c r="VS81" s="3434"/>
      <c r="VT81" s="3434"/>
      <c r="VU81" s="3434"/>
      <c r="VV81" s="3434"/>
      <c r="VW81" s="3434"/>
      <c r="VX81" s="3434"/>
      <c r="VY81" s="3434"/>
      <c r="VZ81" s="3434"/>
      <c r="WA81" s="3434"/>
      <c r="WB81" s="3434"/>
      <c r="WC81" s="3434"/>
      <c r="WD81" s="3434"/>
      <c r="WE81" s="3434"/>
      <c r="WF81" s="3434"/>
      <c r="WG81" s="3434"/>
      <c r="WH81" s="3434"/>
      <c r="WI81" s="3434"/>
      <c r="WJ81" s="3434"/>
      <c r="WK81" s="3434"/>
      <c r="WL81" s="3434"/>
      <c r="WM81" s="3434"/>
      <c r="WN81" s="3434"/>
      <c r="WO81" s="3434"/>
      <c r="WP81" s="3434"/>
      <c r="WQ81" s="3434"/>
      <c r="WR81" s="3434"/>
      <c r="WS81" s="3434"/>
      <c r="WT81" s="3434"/>
      <c r="WU81" s="3434"/>
      <c r="WV81" s="3434"/>
      <c r="WW81" s="3434"/>
      <c r="WX81" s="3434"/>
      <c r="WY81" s="3434"/>
      <c r="WZ81" s="3434"/>
      <c r="XA81" s="3434"/>
      <c r="XB81" s="3434"/>
      <c r="XC81" s="3434"/>
      <c r="XD81" s="3434"/>
      <c r="XE81" s="3434"/>
      <c r="XF81" s="3434"/>
      <c r="XG81" s="3434"/>
      <c r="XH81" s="3434"/>
      <c r="XI81" s="3434"/>
      <c r="XJ81" s="3434"/>
      <c r="XK81" s="3434"/>
      <c r="XL81" s="3434"/>
      <c r="XM81" s="3434"/>
      <c r="XN81" s="3434"/>
      <c r="XO81" s="3434"/>
      <c r="XP81" s="3434"/>
      <c r="XQ81" s="3434"/>
      <c r="XR81" s="3434"/>
      <c r="XS81" s="3434"/>
      <c r="XT81" s="3434"/>
      <c r="XU81" s="3434"/>
      <c r="XV81" s="3434"/>
      <c r="XW81" s="3434"/>
      <c r="XX81" s="3434"/>
      <c r="XY81" s="3434"/>
      <c r="XZ81" s="3434"/>
      <c r="YA81" s="3434"/>
      <c r="YB81" s="3434"/>
      <c r="YC81" s="3434"/>
      <c r="YD81" s="3434"/>
      <c r="YE81" s="3434"/>
      <c r="YF81" s="3434"/>
      <c r="YG81" s="3434"/>
      <c r="YH81" s="3434"/>
      <c r="YI81" s="3434"/>
      <c r="YJ81" s="3434"/>
      <c r="YK81" s="3434"/>
      <c r="YL81" s="3434"/>
      <c r="YM81" s="3434"/>
      <c r="YN81" s="3434"/>
      <c r="YO81" s="3434"/>
      <c r="YP81" s="3434"/>
      <c r="YQ81" s="3434"/>
      <c r="YR81" s="3434"/>
      <c r="YS81" s="3434"/>
      <c r="YT81" s="3434"/>
      <c r="YU81" s="3434"/>
      <c r="YV81" s="3434"/>
      <c r="YW81" s="3434"/>
      <c r="YX81" s="3434"/>
      <c r="YY81" s="3434"/>
      <c r="YZ81" s="3434"/>
      <c r="ZA81" s="3434"/>
      <c r="ZB81" s="3434"/>
      <c r="ZC81" s="3434"/>
      <c r="ZD81" s="3434"/>
      <c r="ZE81" s="3434"/>
      <c r="ZF81" s="3434"/>
      <c r="ZG81" s="3434"/>
      <c r="ZH81" s="3434"/>
      <c r="ZI81" s="3434"/>
      <c r="ZJ81" s="3434"/>
      <c r="ZK81" s="3434"/>
      <c r="ZL81" s="3434"/>
      <c r="ZM81" s="3434"/>
      <c r="ZN81" s="3434"/>
      <c r="ZO81" s="3434"/>
      <c r="ZP81" s="3434"/>
      <c r="ZQ81" s="3434"/>
      <c r="ZR81" s="3434"/>
      <c r="ZS81" s="3434"/>
      <c r="ZT81" s="3434"/>
      <c r="ZU81" s="3434"/>
      <c r="ZV81" s="3434"/>
      <c r="ZW81" s="3434"/>
      <c r="ZX81" s="3434"/>
      <c r="ZY81" s="3434"/>
      <c r="ZZ81" s="3434"/>
      <c r="AAA81" s="3434"/>
      <c r="AAB81" s="3434"/>
      <c r="AAC81" s="3434"/>
      <c r="AAD81" s="3434"/>
      <c r="AAE81" s="3434"/>
      <c r="AAF81" s="3434"/>
      <c r="AAG81" s="3434"/>
      <c r="AAH81" s="3434"/>
      <c r="AAI81" s="3434"/>
      <c r="AAJ81" s="3434"/>
      <c r="AAK81" s="3434"/>
      <c r="AAL81" s="3434"/>
      <c r="AAM81" s="3434"/>
      <c r="AAN81" s="3434"/>
      <c r="AAO81" s="3434"/>
      <c r="AAP81" s="3434"/>
      <c r="AAQ81" s="3434"/>
      <c r="AAR81" s="3434"/>
      <c r="AAS81" s="3434"/>
      <c r="AAT81" s="3434"/>
      <c r="AAU81" s="3434"/>
      <c r="AAV81" s="3434"/>
      <c r="AAW81" s="3434"/>
      <c r="AAX81" s="3434"/>
      <c r="AAY81" s="3434"/>
      <c r="AAZ81" s="3434"/>
      <c r="ABA81" s="3434"/>
      <c r="ABB81" s="3434"/>
      <c r="ABC81" s="3434"/>
      <c r="ABD81" s="3434"/>
      <c r="ABE81" s="3434"/>
      <c r="ABF81" s="3434"/>
      <c r="ABG81" s="3434"/>
      <c r="ABH81" s="3434"/>
      <c r="ABI81" s="3434"/>
      <c r="ABJ81" s="3434"/>
      <c r="ABK81" s="3434"/>
      <c r="ABL81" s="3434"/>
      <c r="ABM81" s="3434"/>
      <c r="ABN81" s="3434"/>
      <c r="ABO81" s="3434"/>
      <c r="ABP81" s="3434"/>
      <c r="ABQ81" s="3434"/>
      <c r="ABR81" s="3434"/>
      <c r="ABS81" s="3434"/>
      <c r="ABT81" s="3434"/>
      <c r="ABU81" s="3434"/>
      <c r="ABV81" s="3434"/>
      <c r="ABW81" s="3434"/>
      <c r="ABX81" s="3434"/>
      <c r="ABY81" s="3434"/>
      <c r="ABZ81" s="3434"/>
      <c r="ACA81" s="3434"/>
      <c r="ACB81" s="3434"/>
      <c r="ACC81" s="3434"/>
      <c r="ACD81" s="3434"/>
      <c r="ACE81" s="3434"/>
      <c r="ACF81" s="3434"/>
      <c r="ACG81" s="3434"/>
      <c r="ACH81" s="3434"/>
      <c r="ACI81" s="3434"/>
      <c r="ACJ81" s="3434"/>
      <c r="ACK81" s="3434"/>
      <c r="ACL81" s="3434"/>
      <c r="ACV81" s="1785"/>
      <c r="ACW81" s="1785"/>
      <c r="ACX81" s="1785"/>
      <c r="ACY81" s="1785"/>
      <c r="ACZ81" s="1785"/>
      <c r="ADA81" s="1785"/>
      <c r="ADB81" s="1785"/>
      <c r="ADC81" s="1785"/>
      <c r="ADD81" s="1785"/>
      <c r="ADE81" s="1785"/>
      <c r="ADF81" s="1785"/>
      <c r="ADG81" s="1785"/>
      <c r="ADH81" s="1785"/>
      <c r="ADI81" s="1785"/>
      <c r="ADJ81" s="1785"/>
      <c r="ADK81" s="1785"/>
      <c r="ADL81" s="1785"/>
      <c r="ADM81" s="1785"/>
      <c r="ADN81" s="1785"/>
      <c r="ADO81" s="1785"/>
      <c r="ADP81" s="1785"/>
      <c r="ADQ81" s="1785"/>
      <c r="ADR81" s="1785"/>
      <c r="ADS81" s="1785"/>
      <c r="ADT81" s="1785"/>
      <c r="ADU81" s="1785"/>
      <c r="ADV81" s="1785"/>
      <c r="ADW81" s="1785"/>
      <c r="ADX81" s="1785"/>
      <c r="ADY81" s="1785"/>
      <c r="ADZ81" s="1785"/>
      <c r="AEA81" s="1785"/>
      <c r="AEB81" s="1785"/>
      <c r="AEC81" s="1785"/>
      <c r="AED81" s="1785"/>
      <c r="AEE81" s="1785"/>
      <c r="AEF81" s="1785"/>
      <c r="AEG81" s="1785"/>
      <c r="AEH81" s="1785"/>
      <c r="AEI81" s="1785"/>
      <c r="AEJ81" s="1785"/>
      <c r="AEK81" s="1785"/>
      <c r="AEL81" s="1785"/>
      <c r="AEM81" s="1785"/>
      <c r="AEN81" s="1785"/>
      <c r="AEO81" s="1785"/>
      <c r="AEP81" s="1785"/>
      <c r="AEQ81" s="1785"/>
      <c r="AER81" s="1785"/>
      <c r="AES81" s="1785"/>
      <c r="AET81" s="1785"/>
      <c r="AEU81" s="1785"/>
      <c r="AEV81" s="1785"/>
      <c r="AEW81" s="1785"/>
      <c r="AEX81" s="1785"/>
      <c r="AEY81" s="1785"/>
      <c r="AEZ81" s="1785"/>
      <c r="AFA81" s="1785"/>
      <c r="AFB81" s="1785"/>
      <c r="AFC81" s="1785"/>
      <c r="AFD81" s="1785"/>
      <c r="AFE81" s="1785"/>
      <c r="AFF81" s="1785"/>
      <c r="AFG81" s="1785"/>
      <c r="AFH81" s="1785"/>
      <c r="AFI81" s="1785"/>
      <c r="AFJ81" s="1785"/>
      <c r="AFK81" s="1785"/>
      <c r="AFL81" s="1785"/>
      <c r="AFM81" s="1785"/>
      <c r="AFN81" s="1785"/>
      <c r="AFO81" s="1785"/>
      <c r="AFP81" s="1785"/>
      <c r="AFQ81" s="1785"/>
      <c r="AFR81" s="1785"/>
      <c r="AFS81" s="1785"/>
      <c r="AFT81" s="1785"/>
      <c r="AFU81" s="1785"/>
      <c r="AFV81" s="1785"/>
      <c r="AFW81" s="1785"/>
      <c r="AFX81" s="1785"/>
      <c r="AFY81" s="1785"/>
      <c r="AFZ81" s="1785"/>
      <c r="AGA81" s="1785"/>
      <c r="AGB81" s="1785"/>
      <c r="AGC81" s="1785"/>
      <c r="AGD81" s="1785"/>
      <c r="AGE81" s="1785"/>
      <c r="AGF81" s="1785"/>
      <c r="AGG81" s="1785"/>
      <c r="AGH81" s="1785"/>
      <c r="AGI81" s="1785"/>
      <c r="AGJ81" s="1785"/>
      <c r="AGK81" s="1785"/>
      <c r="AGL81" s="1785"/>
      <c r="AGM81" s="1785"/>
      <c r="AGN81" s="1785"/>
      <c r="AGO81" s="1785"/>
      <c r="AGP81" s="1785"/>
      <c r="AGQ81" s="1785"/>
      <c r="AGR81" s="1785"/>
      <c r="AGS81" s="1785"/>
      <c r="AGT81" s="1785"/>
      <c r="AGU81" s="1785"/>
      <c r="AGV81" s="1785"/>
      <c r="AGW81" s="1785"/>
      <c r="AGX81" s="1785"/>
      <c r="AGY81" s="1785"/>
      <c r="AGZ81" s="1785"/>
      <c r="AHA81" s="1785"/>
      <c r="AHB81" s="1785"/>
      <c r="AHC81" s="1785"/>
      <c r="AHD81" s="1785"/>
      <c r="AHE81" s="1785"/>
      <c r="AHF81" s="1785"/>
      <c r="AHG81" s="1785"/>
      <c r="AHH81" s="1785"/>
      <c r="AHI81" s="1785"/>
      <c r="AHJ81" s="1785"/>
      <c r="AHK81" s="1785"/>
      <c r="AHL81" s="1785"/>
      <c r="AHM81" s="1785"/>
      <c r="AHN81" s="1785"/>
      <c r="AHO81" s="1785"/>
      <c r="AHP81" s="1785"/>
      <c r="AHQ81" s="1785"/>
      <c r="AHR81" s="1785"/>
      <c r="AHS81" s="1785"/>
      <c r="AHT81" s="1785"/>
      <c r="AHU81" s="1785"/>
      <c r="AHV81" s="1785"/>
      <c r="AHW81" s="1785"/>
      <c r="AHX81" s="1785"/>
      <c r="AHY81" s="1785"/>
      <c r="AHZ81" s="1785"/>
      <c r="AIA81" s="1785"/>
      <c r="AIB81" s="1785"/>
      <c r="AIC81" s="1785"/>
      <c r="AID81" s="1785"/>
      <c r="AIE81" s="1785"/>
      <c r="AIF81" s="1785"/>
      <c r="AIG81" s="1785"/>
      <c r="AIH81" s="1785"/>
      <c r="AII81" s="1785"/>
      <c r="AIJ81" s="1785"/>
      <c r="AIK81" s="1785"/>
      <c r="AIL81" s="1785"/>
      <c r="AIM81" s="1785"/>
      <c r="AIN81" s="1785"/>
      <c r="AIO81" s="1785"/>
      <c r="AIP81" s="1785"/>
      <c r="AIQ81" s="1785"/>
      <c r="AIR81" s="1785"/>
      <c r="AIS81" s="1785"/>
      <c r="AIT81" s="1785"/>
      <c r="AIU81" s="1785"/>
      <c r="AIV81" s="1785"/>
      <c r="AIW81" s="1785"/>
      <c r="AIX81" s="1785"/>
      <c r="AIY81" s="1785"/>
      <c r="AIZ81" s="1785"/>
      <c r="AJA81" s="1785"/>
      <c r="AJB81" s="1785"/>
      <c r="AJC81" s="1785"/>
      <c r="AJD81" s="1785"/>
      <c r="AJE81" s="1785"/>
      <c r="AJF81" s="1785"/>
      <c r="AJG81" s="1785"/>
      <c r="AJH81" s="1785"/>
      <c r="AJI81" s="1785"/>
      <c r="AJJ81" s="1785"/>
      <c r="AJK81" s="1785"/>
      <c r="AJL81" s="1785"/>
      <c r="AJM81" s="1785"/>
      <c r="AJN81" s="1785"/>
      <c r="AJO81" s="1785"/>
      <c r="AJP81" s="1785"/>
      <c r="AJQ81" s="1785"/>
      <c r="AJR81" s="1785"/>
      <c r="AJS81" s="1785"/>
      <c r="AJT81" s="1785"/>
      <c r="AJU81" s="1785"/>
      <c r="AJV81" s="1785"/>
      <c r="AJW81" s="1785"/>
      <c r="AJX81" s="1785"/>
      <c r="AJY81" s="1785"/>
      <c r="AJZ81" s="1785"/>
      <c r="AKA81" s="1785"/>
      <c r="AKB81" s="1785"/>
      <c r="AKC81" s="1785"/>
      <c r="AKD81" s="1785"/>
      <c r="AKE81" s="1785"/>
      <c r="AKF81" s="1785"/>
      <c r="AKG81" s="1785"/>
      <c r="AKH81" s="1785"/>
      <c r="AKI81" s="1785"/>
      <c r="AKJ81" s="1785"/>
      <c r="AKK81" s="1785"/>
      <c r="AKL81" s="1785"/>
      <c r="AKM81" s="1785"/>
      <c r="AKN81" s="1785"/>
      <c r="AKO81" s="1785"/>
      <c r="AKP81" s="1785"/>
      <c r="AKQ81" s="1785"/>
      <c r="AKR81" s="1785"/>
      <c r="AKS81" s="1785"/>
      <c r="AKT81" s="1785"/>
      <c r="AKU81" s="1785"/>
      <c r="AKV81" s="1785"/>
      <c r="AKW81" s="1785"/>
      <c r="AKX81" s="1785"/>
      <c r="AKY81" s="1785"/>
      <c r="AKZ81" s="1785"/>
      <c r="ALA81" s="1785"/>
      <c r="ALB81" s="1785"/>
      <c r="ALC81" s="1785"/>
      <c r="ALD81" s="1785"/>
      <c r="ALE81" s="1785"/>
      <c r="ALF81" s="1785"/>
      <c r="ALG81" s="1785"/>
      <c r="ALH81" s="1785"/>
      <c r="ALI81" s="1785"/>
      <c r="ALJ81" s="1785"/>
      <c r="ALK81" s="1785"/>
      <c r="ALL81" s="1785"/>
      <c r="ALM81" s="1785"/>
      <c r="ALN81" s="1785"/>
      <c r="ALO81" s="1785"/>
      <c r="ALP81" s="1785"/>
      <c r="ALQ81" s="1785"/>
      <c r="ALR81" s="1785"/>
      <c r="ALS81" s="1785"/>
      <c r="ALT81" s="1785"/>
      <c r="ALU81" s="1785"/>
      <c r="ALV81" s="1785"/>
      <c r="ALW81" s="1785"/>
      <c r="ALX81" s="1785"/>
      <c r="ALY81" s="1785"/>
      <c r="ALZ81" s="1785"/>
      <c r="AMA81" s="1785"/>
      <c r="AMB81" s="1785"/>
      <c r="AMC81" s="1785"/>
      <c r="AMD81" s="1785"/>
      <c r="AME81" s="1785"/>
      <c r="AMF81" s="1785"/>
      <c r="AMG81" s="1785"/>
      <c r="AMH81" s="1785"/>
      <c r="AMI81" s="1785"/>
      <c r="AMJ81" s="1785"/>
      <c r="AMK81" s="1785"/>
      <c r="AML81" s="1785"/>
      <c r="AMM81" s="1785"/>
      <c r="AMN81" s="1785"/>
      <c r="AMO81" s="1785"/>
      <c r="AMP81" s="1785"/>
      <c r="AMQ81" s="1785"/>
      <c r="AMR81" s="1785"/>
      <c r="AMS81" s="1785"/>
      <c r="AMT81" s="1785"/>
      <c r="AMU81" s="1785"/>
      <c r="AMV81" s="1785"/>
      <c r="AMW81" s="1785"/>
      <c r="AMX81" s="1785"/>
      <c r="AMY81" s="1785"/>
      <c r="AMZ81" s="1785"/>
      <c r="ANA81" s="1785"/>
      <c r="ANB81" s="1785"/>
      <c r="ANC81" s="1785"/>
      <c r="AND81" s="1785"/>
      <c r="ANE81" s="1785"/>
      <c r="ANF81" s="1785"/>
      <c r="ANG81" s="1785"/>
      <c r="ANH81" s="1785"/>
      <c r="ANI81" s="1785"/>
      <c r="ANJ81" s="1785"/>
      <c r="ANK81" s="1785"/>
      <c r="ANL81" s="1785"/>
      <c r="ANM81" s="1785"/>
      <c r="ANN81" s="1785"/>
      <c r="ANO81" s="1785"/>
      <c r="ANP81" s="1785"/>
      <c r="ANQ81" s="1785"/>
      <c r="ANR81" s="1785"/>
      <c r="ANS81" s="1785"/>
      <c r="ANT81" s="1785"/>
      <c r="ANU81" s="1785"/>
      <c r="ANV81" s="1785"/>
      <c r="ANW81" s="1785"/>
      <c r="ANX81" s="1785"/>
      <c r="ANY81" s="1785"/>
      <c r="ANZ81" s="1785"/>
      <c r="AOA81" s="1785"/>
      <c r="AOB81" s="1785"/>
      <c r="AOC81" s="1785"/>
      <c r="AOD81" s="1785"/>
      <c r="AOE81" s="1785"/>
      <c r="AOF81" s="1785"/>
      <c r="AOG81" s="1785"/>
      <c r="AOH81" s="1785"/>
      <c r="AOI81" s="1785"/>
      <c r="AOJ81" s="1785"/>
      <c r="AOK81" s="1785"/>
      <c r="AOL81" s="1785"/>
      <c r="AOM81" s="1785"/>
      <c r="AON81" s="1785"/>
      <c r="AOO81" s="1785"/>
      <c r="AOP81" s="1785"/>
      <c r="AOQ81" s="1785"/>
      <c r="AOR81" s="1785"/>
      <c r="AOS81" s="1785"/>
      <c r="AOT81" s="1785"/>
      <c r="AOU81" s="1785"/>
      <c r="AOV81" s="1785"/>
      <c r="AOW81" s="1785"/>
      <c r="AOX81" s="1785"/>
      <c r="AOY81" s="1785"/>
      <c r="AOZ81" s="1785"/>
      <c r="APA81" s="1785"/>
      <c r="APB81" s="1785"/>
      <c r="APC81" s="1785"/>
      <c r="APD81" s="1785"/>
      <c r="APE81" s="1785"/>
      <c r="APF81" s="1785"/>
      <c r="APG81" s="1785"/>
      <c r="APH81" s="1785"/>
      <c r="API81" s="1785"/>
      <c r="APJ81" s="1785"/>
      <c r="APK81" s="1785"/>
      <c r="APL81" s="1785"/>
      <c r="APM81" s="1785"/>
      <c r="APN81" s="1785"/>
      <c r="APO81" s="1785"/>
      <c r="APP81" s="1785"/>
      <c r="APQ81" s="1785"/>
      <c r="APR81" s="1785"/>
      <c r="APS81" s="1785"/>
      <c r="APT81" s="1785"/>
      <c r="APU81" s="1785"/>
      <c r="APV81" s="1785"/>
      <c r="APW81" s="1785"/>
      <c r="APX81" s="1785"/>
      <c r="APY81" s="1785"/>
      <c r="APZ81" s="1785"/>
      <c r="AQA81" s="1785"/>
      <c r="AQB81" s="1785"/>
      <c r="AQC81" s="1785"/>
      <c r="AQD81" s="1785"/>
      <c r="AQE81" s="1785"/>
      <c r="AQF81" s="1785"/>
      <c r="AQG81" s="1785"/>
      <c r="AQH81" s="1785"/>
      <c r="AQI81" s="1785"/>
      <c r="AQJ81" s="1785"/>
      <c r="AQK81" s="1785"/>
      <c r="AQL81" s="1785"/>
      <c r="AQM81" s="1785"/>
      <c r="AQN81" s="1785"/>
      <c r="AQO81" s="1785"/>
      <c r="AQP81" s="1785"/>
      <c r="AQQ81" s="1785"/>
      <c r="AQR81" s="1785"/>
      <c r="AQS81" s="1785"/>
      <c r="AQT81" s="1785"/>
      <c r="AQU81" s="1785"/>
      <c r="AQV81" s="1785"/>
      <c r="AQW81" s="1785"/>
      <c r="AQX81" s="1785"/>
      <c r="AQY81" s="1785"/>
      <c r="AQZ81" s="1785"/>
      <c r="ARA81" s="1785"/>
      <c r="ARB81" s="1785"/>
      <c r="ARC81" s="1785"/>
      <c r="ARD81" s="1785"/>
      <c r="ARE81" s="1785"/>
      <c r="ARF81" s="1785"/>
      <c r="ARG81" s="1785"/>
      <c r="ARH81" s="1785"/>
      <c r="ARI81" s="1785"/>
      <c r="ARJ81" s="1785"/>
      <c r="ARK81" s="1785"/>
      <c r="ARL81" s="1785"/>
      <c r="ARM81" s="1785"/>
      <c r="ARN81" s="1785"/>
      <c r="ARO81" s="1785"/>
      <c r="ARP81" s="1785"/>
      <c r="ARQ81" s="1785"/>
      <c r="ARR81" s="1785"/>
      <c r="ARS81" s="1785"/>
      <c r="ART81" s="1785"/>
      <c r="ARU81" s="1785"/>
      <c r="ARV81" s="1785"/>
      <c r="ARW81" s="1785"/>
      <c r="ARX81" s="1785"/>
      <c r="ARY81" s="1785"/>
      <c r="ARZ81" s="1785"/>
      <c r="ASA81" s="1785"/>
      <c r="ASB81" s="1785"/>
      <c r="ASC81" s="1785"/>
      <c r="ASD81" s="1785"/>
      <c r="ASE81" s="1785"/>
      <c r="ASF81" s="1785"/>
      <c r="ASG81" s="1785"/>
      <c r="ASH81" s="1785"/>
      <c r="ASI81" s="1785"/>
      <c r="ASJ81" s="1785"/>
      <c r="ASK81" s="1785"/>
      <c r="ASL81" s="1785"/>
      <c r="ASM81" s="1785"/>
      <c r="ASN81" s="1785"/>
      <c r="ASO81" s="1785"/>
      <c r="ASP81" s="1785"/>
      <c r="ASQ81" s="1785"/>
      <c r="ASR81" s="1785"/>
      <c r="ASS81" s="1785"/>
      <c r="AST81" s="1785"/>
      <c r="ASU81" s="1785"/>
      <c r="ASV81" s="1785"/>
      <c r="ASW81" s="1785"/>
      <c r="ASX81" s="1785"/>
      <c r="ASY81" s="1785"/>
      <c r="ASZ81" s="1785"/>
      <c r="ATA81" s="1785"/>
      <c r="ATB81" s="1785"/>
      <c r="ATC81" s="1785"/>
      <c r="ATD81" s="1785"/>
      <c r="ATE81" s="1785"/>
      <c r="ATF81" s="1785"/>
      <c r="ATG81" s="1785"/>
      <c r="ATH81" s="1785"/>
      <c r="ATI81" s="1785"/>
      <c r="ATJ81" s="1785"/>
      <c r="ATK81" s="1785"/>
      <c r="ATL81" s="1785"/>
      <c r="ATM81" s="1785"/>
      <c r="ATN81" s="1785"/>
      <c r="ATO81" s="1785"/>
      <c r="ATP81" s="1785"/>
      <c r="ATQ81" s="1785"/>
      <c r="ATR81" s="1785"/>
      <c r="ATS81" s="1785"/>
    </row>
    <row r="82" spans="1:1215" s="628" customFormat="1" ht="19.5" customHeight="1" x14ac:dyDescent="0.25">
      <c r="A82" s="3960" t="s">
        <v>601</v>
      </c>
      <c r="B82" s="3961"/>
      <c r="C82" s="2575">
        <v>1</v>
      </c>
      <c r="D82" s="2754" t="s">
        <v>184</v>
      </c>
      <c r="E82" s="2316" t="s">
        <v>335</v>
      </c>
      <c r="F82" s="2266" t="s">
        <v>335</v>
      </c>
      <c r="G82" s="2266" t="s">
        <v>335</v>
      </c>
      <c r="H82" s="2266" t="s">
        <v>335</v>
      </c>
      <c r="I82" s="2266" t="s">
        <v>335</v>
      </c>
      <c r="J82" s="2266" t="s">
        <v>335</v>
      </c>
      <c r="K82" s="2266" t="s">
        <v>335</v>
      </c>
      <c r="L82" s="2266" t="s">
        <v>335</v>
      </c>
      <c r="M82" s="2266" t="s">
        <v>335</v>
      </c>
      <c r="N82" s="1985" t="s">
        <v>335</v>
      </c>
      <c r="O82" s="2006" t="s">
        <v>335</v>
      </c>
      <c r="P82" s="2316" t="s">
        <v>335</v>
      </c>
      <c r="Q82" s="2316"/>
      <c r="R82" s="2266" t="s">
        <v>335</v>
      </c>
      <c r="S82" s="2266"/>
      <c r="T82" s="2266"/>
      <c r="U82" s="2266" t="s">
        <v>335</v>
      </c>
      <c r="V82" s="1985" t="s">
        <v>335</v>
      </c>
      <c r="W82" s="1985" t="s">
        <v>335</v>
      </c>
      <c r="X82" s="1985"/>
      <c r="Y82" s="1985" t="s">
        <v>335</v>
      </c>
      <c r="Z82" s="1882" t="s">
        <v>335</v>
      </c>
      <c r="AA82" s="2052">
        <v>0</v>
      </c>
      <c r="AB82" s="2052">
        <v>0</v>
      </c>
      <c r="AC82" s="2052" t="s">
        <v>335</v>
      </c>
      <c r="AD82" s="2378"/>
      <c r="AE82" s="3131"/>
      <c r="AF82" s="2379">
        <v>0</v>
      </c>
      <c r="AG82" s="2056"/>
      <c r="AH82" s="2056">
        <f>AD82+AF82</f>
        <v>0</v>
      </c>
      <c r="AI82" s="2009"/>
      <c r="AJ82" s="2380">
        <v>0</v>
      </c>
      <c r="AK82" s="2429">
        <f>AI82+AJ82</f>
        <v>0</v>
      </c>
      <c r="AL82" s="2397">
        <v>0</v>
      </c>
      <c r="AM82" s="2397">
        <v>0</v>
      </c>
      <c r="AN82" s="2397"/>
      <c r="AO82" s="2532">
        <v>0</v>
      </c>
      <c r="AP82" s="2402">
        <v>0</v>
      </c>
      <c r="AQ82" s="2402">
        <v>0</v>
      </c>
      <c r="AR82" s="2402"/>
      <c r="AS82" s="2402">
        <f t="shared" ref="AS82" si="169">AO82+AQ82</f>
        <v>0</v>
      </c>
      <c r="AT82" s="2397"/>
      <c r="AU82" s="2597">
        <v>0</v>
      </c>
      <c r="AV82" s="2397">
        <v>0</v>
      </c>
      <c r="AW82" s="2444">
        <f>AU82+AV82</f>
        <v>0</v>
      </c>
      <c r="AX82" s="2397">
        <v>0</v>
      </c>
      <c r="AY82" s="2397">
        <v>0</v>
      </c>
      <c r="AZ82" s="2397"/>
      <c r="BA82" s="3100">
        <v>0</v>
      </c>
      <c r="BB82" s="3101">
        <v>0</v>
      </c>
      <c r="BC82" s="3101">
        <v>0</v>
      </c>
      <c r="BD82" s="3101"/>
      <c r="BE82" s="3101">
        <f t="shared" ref="BE82" si="170">BA82+BC82</f>
        <v>0</v>
      </c>
      <c r="BF82" s="2397"/>
      <c r="BG82" s="2597">
        <v>0</v>
      </c>
      <c r="BH82" s="2397">
        <v>0</v>
      </c>
      <c r="BI82" s="2444">
        <f>BG82+BH82</f>
        <v>0</v>
      </c>
      <c r="BJ82" s="2151" t="s">
        <v>335</v>
      </c>
      <c r="BK82" s="2151"/>
      <c r="BL82" s="2151" t="s">
        <v>335</v>
      </c>
      <c r="BM82" s="2566">
        <f>AD82+AO82</f>
        <v>0</v>
      </c>
      <c r="BN82" s="2056">
        <f>AF82+AQ82</f>
        <v>0</v>
      </c>
      <c r="BO82" s="2056">
        <f>BM82-BN82</f>
        <v>0</v>
      </c>
      <c r="BP82" s="2056">
        <f>BM82+BO82</f>
        <v>0</v>
      </c>
      <c r="BQ82" s="2056">
        <f>BM82+BN82</f>
        <v>0</v>
      </c>
      <c r="BR82" s="2009">
        <f>AI82+AU82</f>
        <v>0</v>
      </c>
      <c r="BS82" s="2381">
        <f>AJ82+AV82</f>
        <v>0</v>
      </c>
      <c r="BT82" s="2429">
        <f>BR82+BS82</f>
        <v>0</v>
      </c>
      <c r="BU82" s="3437"/>
      <c r="BV82" s="3066"/>
      <c r="BW82" s="3066"/>
      <c r="BX82" s="3066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102"/>
      <c r="CO82" s="102"/>
      <c r="CP82" s="102"/>
      <c r="CQ82" s="102"/>
      <c r="CR82" s="102"/>
      <c r="CS82" s="102"/>
      <c r="CT82" s="102"/>
      <c r="CU82" s="102"/>
      <c r="CV82" s="102"/>
      <c r="CW82" s="102"/>
      <c r="CX82" s="102"/>
      <c r="CY82" s="102"/>
      <c r="CZ82" s="102"/>
      <c r="DA82" s="102"/>
      <c r="DB82" s="102"/>
      <c r="DC82" s="102"/>
      <c r="DD82" s="102"/>
      <c r="DE82" s="102"/>
      <c r="DF82" s="102"/>
      <c r="DG82" s="102"/>
      <c r="DH82" s="102"/>
      <c r="DI82" s="102"/>
      <c r="DJ82" s="102"/>
      <c r="DK82" s="102"/>
      <c r="DL82" s="102"/>
      <c r="DM82" s="102"/>
      <c r="DN82" s="102"/>
      <c r="DO82" s="102"/>
      <c r="DP82" s="102"/>
      <c r="DQ82" s="102"/>
      <c r="DR82" s="102"/>
      <c r="DS82" s="102"/>
      <c r="DT82" s="102"/>
      <c r="DU82" s="102"/>
      <c r="DV82" s="102"/>
      <c r="DW82" s="102"/>
      <c r="DX82" s="102"/>
      <c r="DY82" s="102"/>
      <c r="DZ82" s="102"/>
      <c r="EA82" s="102"/>
      <c r="EB82" s="102"/>
      <c r="EC82" s="102"/>
      <c r="ED82" s="102"/>
      <c r="EE82" s="102"/>
      <c r="EF82" s="102"/>
      <c r="EG82" s="102"/>
      <c r="EH82" s="102"/>
      <c r="EI82" s="102"/>
      <c r="EJ82" s="102"/>
      <c r="EK82" s="102"/>
      <c r="EL82" s="102"/>
      <c r="EM82" s="102"/>
      <c r="EN82" s="102"/>
      <c r="EO82" s="102"/>
      <c r="EP82" s="102"/>
      <c r="EQ82" s="1918"/>
      <c r="ER82" s="1918"/>
      <c r="ES82" s="3434"/>
      <c r="ET82" s="3434"/>
      <c r="EU82" s="3434"/>
      <c r="EV82" s="3434"/>
      <c r="EW82" s="3434"/>
      <c r="EX82" s="3434"/>
      <c r="EY82" s="3434"/>
      <c r="EZ82" s="3434"/>
      <c r="FA82" s="3434"/>
      <c r="FB82" s="3434"/>
      <c r="FC82" s="3434"/>
      <c r="FD82" s="3434"/>
      <c r="FE82" s="3434"/>
      <c r="FF82" s="3434"/>
      <c r="FG82" s="3434"/>
      <c r="FH82" s="3434"/>
      <c r="FI82" s="3434"/>
      <c r="FJ82" s="3434"/>
      <c r="FK82" s="3434"/>
      <c r="FL82" s="3434"/>
      <c r="FM82" s="3434"/>
      <c r="FN82" s="3434"/>
      <c r="FO82" s="3434"/>
      <c r="FP82" s="3434"/>
      <c r="FQ82" s="3434"/>
      <c r="FR82" s="3434"/>
      <c r="FS82" s="3434"/>
      <c r="FT82" s="3434"/>
      <c r="FU82" s="3434"/>
      <c r="FV82" s="3434"/>
      <c r="FW82" s="3434"/>
      <c r="FX82" s="3434"/>
      <c r="FY82" s="3434"/>
      <c r="FZ82" s="3434"/>
      <c r="GA82" s="3434"/>
      <c r="GB82" s="3434"/>
      <c r="GC82" s="3434"/>
      <c r="GD82" s="3434"/>
      <c r="GE82" s="3434"/>
      <c r="GF82" s="3434"/>
      <c r="GG82" s="3434"/>
      <c r="GH82" s="3434"/>
      <c r="GI82" s="3434"/>
      <c r="GJ82" s="3434"/>
      <c r="GK82" s="3434"/>
      <c r="GL82" s="3434"/>
      <c r="GM82" s="3434"/>
      <c r="GN82" s="3434"/>
      <c r="GO82" s="3434"/>
      <c r="GP82" s="3434"/>
      <c r="GQ82" s="3434"/>
      <c r="GR82" s="3434"/>
      <c r="GS82" s="3434"/>
      <c r="GT82" s="3434"/>
      <c r="GU82" s="3434"/>
      <c r="GV82" s="3434"/>
      <c r="GW82" s="3434"/>
      <c r="GX82" s="3434"/>
      <c r="GY82" s="3434"/>
      <c r="GZ82" s="3434"/>
      <c r="HA82" s="3434"/>
      <c r="HB82" s="3434"/>
      <c r="HC82" s="3434"/>
      <c r="HD82" s="3434"/>
      <c r="HE82" s="3434"/>
      <c r="HF82" s="3434"/>
      <c r="HG82" s="3434"/>
      <c r="HH82" s="3434"/>
      <c r="HI82" s="3434"/>
      <c r="HJ82" s="3434"/>
      <c r="HK82" s="3434"/>
      <c r="HL82" s="3434"/>
      <c r="HM82" s="3434"/>
      <c r="HN82" s="3434"/>
      <c r="HO82" s="3434"/>
      <c r="HP82" s="3434"/>
      <c r="HQ82" s="3434"/>
      <c r="HR82" s="3434"/>
      <c r="HS82" s="3434"/>
      <c r="HT82" s="3434"/>
      <c r="HU82" s="3434"/>
      <c r="HV82" s="3434"/>
      <c r="HW82" s="3434"/>
      <c r="HX82" s="3434"/>
      <c r="HY82" s="3434"/>
      <c r="HZ82" s="3434"/>
      <c r="IA82" s="3434"/>
      <c r="IB82" s="3434"/>
      <c r="IC82" s="3434"/>
      <c r="ID82" s="3434"/>
      <c r="IE82" s="3434"/>
      <c r="IF82" s="3434"/>
      <c r="IG82" s="3434"/>
      <c r="IH82" s="3434"/>
      <c r="II82" s="3434"/>
      <c r="IJ82" s="3434"/>
      <c r="IK82" s="3434"/>
      <c r="IL82" s="3434"/>
      <c r="IM82" s="3434"/>
      <c r="IN82" s="3434"/>
      <c r="IO82" s="3434"/>
      <c r="IP82" s="3434"/>
      <c r="IQ82" s="3434"/>
      <c r="IR82" s="3434"/>
      <c r="IS82" s="3434"/>
      <c r="IT82" s="3434"/>
      <c r="IU82" s="3434"/>
      <c r="IV82" s="3434"/>
      <c r="IW82" s="3434"/>
      <c r="IX82" s="3434"/>
      <c r="IY82" s="3434"/>
      <c r="IZ82" s="3434"/>
      <c r="JA82" s="3434"/>
      <c r="JB82" s="3434"/>
      <c r="JC82" s="3434"/>
      <c r="JD82" s="3434"/>
      <c r="JE82" s="3434"/>
      <c r="JF82" s="3434"/>
      <c r="JG82" s="3434"/>
      <c r="JH82" s="3434"/>
      <c r="JI82" s="3434"/>
      <c r="JJ82" s="3434"/>
      <c r="JK82" s="3434"/>
      <c r="JL82" s="3434"/>
      <c r="JM82" s="3434"/>
      <c r="JN82" s="3434"/>
      <c r="JO82" s="3434"/>
      <c r="JP82" s="3434"/>
      <c r="JQ82" s="3434"/>
      <c r="JR82" s="3434"/>
      <c r="JS82" s="3434"/>
      <c r="JT82" s="3434"/>
      <c r="JU82" s="3434"/>
      <c r="JV82" s="3434"/>
      <c r="JW82" s="3434"/>
      <c r="JX82" s="3434"/>
      <c r="JY82" s="3434"/>
      <c r="JZ82" s="3434"/>
      <c r="KA82" s="3434"/>
      <c r="KB82" s="3434"/>
      <c r="KC82" s="3434"/>
      <c r="KD82" s="3434"/>
      <c r="KE82" s="3434"/>
      <c r="KF82" s="3434"/>
      <c r="KG82" s="3434"/>
      <c r="KH82" s="3434"/>
      <c r="KI82" s="3434"/>
      <c r="KJ82" s="3434"/>
      <c r="KK82" s="3434"/>
      <c r="KL82" s="3434"/>
      <c r="KM82" s="3434"/>
      <c r="KN82" s="3434"/>
      <c r="KO82" s="3434"/>
      <c r="KP82" s="3434"/>
      <c r="KQ82" s="3434"/>
      <c r="KR82" s="3434"/>
      <c r="KS82" s="3434"/>
      <c r="KT82" s="3434"/>
      <c r="KU82" s="3434"/>
      <c r="KV82" s="3434"/>
      <c r="KW82" s="3434"/>
      <c r="KX82" s="3434"/>
      <c r="KY82" s="3434"/>
      <c r="KZ82" s="3434"/>
      <c r="LA82" s="3434"/>
      <c r="LB82" s="3434"/>
      <c r="LC82" s="3434"/>
      <c r="LD82" s="3434"/>
      <c r="LE82" s="3434"/>
      <c r="LF82" s="3434"/>
      <c r="LG82" s="3434"/>
      <c r="LH82" s="3434"/>
      <c r="LI82" s="3434"/>
      <c r="LJ82" s="3434"/>
      <c r="LK82" s="3434"/>
      <c r="LL82" s="3434"/>
      <c r="LM82" s="3434"/>
      <c r="LN82" s="3434"/>
      <c r="LO82" s="3434"/>
      <c r="LP82" s="3434"/>
      <c r="LQ82" s="3434"/>
      <c r="LR82" s="3434"/>
      <c r="LS82" s="3434"/>
      <c r="LT82" s="3434"/>
      <c r="LU82" s="3434"/>
      <c r="LV82" s="3434"/>
      <c r="LW82" s="3434"/>
      <c r="LX82" s="3434"/>
      <c r="LY82" s="3434"/>
      <c r="LZ82" s="3434"/>
      <c r="MA82" s="3434"/>
      <c r="MB82" s="3434"/>
      <c r="MC82" s="3434"/>
      <c r="MD82" s="3434"/>
      <c r="ME82" s="3434"/>
      <c r="MF82" s="3434"/>
      <c r="MG82" s="3434"/>
      <c r="MH82" s="3434"/>
      <c r="MI82" s="3434"/>
      <c r="MJ82" s="3434"/>
      <c r="MK82" s="3434"/>
      <c r="ML82" s="3434"/>
      <c r="MM82" s="3434"/>
      <c r="MN82" s="3434"/>
      <c r="MO82" s="3434"/>
      <c r="MP82" s="3434"/>
      <c r="MQ82" s="3434"/>
      <c r="MR82" s="3434"/>
      <c r="MS82" s="3434"/>
      <c r="MT82" s="3434"/>
      <c r="MU82" s="3434"/>
      <c r="MV82" s="3434"/>
      <c r="MW82" s="3434"/>
      <c r="MX82" s="3434"/>
      <c r="MY82" s="3434"/>
      <c r="MZ82" s="3434"/>
      <c r="NA82" s="3434"/>
      <c r="NB82" s="3434"/>
      <c r="NC82" s="3434"/>
      <c r="ND82" s="3434"/>
      <c r="NE82" s="3434"/>
      <c r="NF82" s="3434"/>
      <c r="NG82" s="3434"/>
      <c r="NH82" s="3434"/>
      <c r="NI82" s="3434"/>
      <c r="NJ82" s="3434"/>
      <c r="NK82" s="3434"/>
      <c r="NL82" s="3434"/>
      <c r="NM82" s="3434"/>
      <c r="NN82" s="3434"/>
      <c r="NO82" s="3434"/>
      <c r="NP82" s="3434"/>
      <c r="NQ82" s="3434"/>
      <c r="NR82" s="3434"/>
      <c r="NS82" s="3434"/>
      <c r="NT82" s="3434"/>
      <c r="NU82" s="3434"/>
      <c r="NV82" s="3434"/>
      <c r="NW82" s="3434"/>
      <c r="NX82" s="3434"/>
      <c r="NY82" s="3434"/>
      <c r="NZ82" s="3434"/>
      <c r="OA82" s="3434"/>
      <c r="OB82" s="3434"/>
      <c r="OC82" s="3434"/>
      <c r="OD82" s="3434"/>
      <c r="OE82" s="3434"/>
      <c r="OF82" s="3434"/>
      <c r="OG82" s="3434"/>
      <c r="OH82" s="3434"/>
      <c r="OI82" s="3434"/>
      <c r="OJ82" s="3434"/>
      <c r="OK82" s="3434"/>
      <c r="OL82" s="3434"/>
      <c r="OM82" s="3434"/>
      <c r="ON82" s="3434"/>
      <c r="OO82" s="3434"/>
      <c r="OP82" s="3434"/>
      <c r="OQ82" s="3434"/>
      <c r="OR82" s="3434"/>
      <c r="OS82" s="3434"/>
      <c r="OT82" s="3434"/>
      <c r="OU82" s="3434"/>
      <c r="OV82" s="3434"/>
      <c r="OW82" s="3434"/>
      <c r="OX82" s="3434"/>
      <c r="OY82" s="3434"/>
      <c r="OZ82" s="3434"/>
      <c r="PA82" s="3434"/>
      <c r="PB82" s="3434"/>
      <c r="PC82" s="3434"/>
      <c r="PD82" s="3434"/>
      <c r="PE82" s="3434"/>
      <c r="PF82" s="3434"/>
      <c r="PG82" s="3434"/>
      <c r="PH82" s="3434"/>
      <c r="PI82" s="3434"/>
      <c r="PJ82" s="3434"/>
      <c r="PK82" s="3434"/>
      <c r="PL82" s="3434"/>
      <c r="PM82" s="3434"/>
      <c r="PN82" s="3434"/>
      <c r="PO82" s="3434"/>
      <c r="PP82" s="3434"/>
      <c r="PQ82" s="3434"/>
      <c r="PR82" s="3434"/>
      <c r="PS82" s="3434"/>
      <c r="PT82" s="3434"/>
      <c r="PU82" s="3434"/>
      <c r="PV82" s="3434"/>
      <c r="PW82" s="3434"/>
      <c r="PX82" s="3434"/>
      <c r="PY82" s="3434"/>
      <c r="PZ82" s="3434"/>
      <c r="QA82" s="3434"/>
      <c r="QB82" s="3434"/>
      <c r="QC82" s="3434"/>
      <c r="QD82" s="3434"/>
      <c r="QE82" s="3434"/>
      <c r="QF82" s="3434"/>
      <c r="QG82" s="3434"/>
      <c r="QH82" s="3434"/>
      <c r="QI82" s="3434"/>
      <c r="QJ82" s="3434"/>
      <c r="QK82" s="3434"/>
      <c r="QL82" s="3434"/>
      <c r="QM82" s="3434"/>
      <c r="QN82" s="3434"/>
      <c r="QO82" s="3434"/>
      <c r="QP82" s="3434"/>
      <c r="QQ82" s="3434"/>
      <c r="QR82" s="3434"/>
      <c r="QS82" s="3434"/>
      <c r="QT82" s="3434"/>
      <c r="QU82" s="3434"/>
      <c r="QV82" s="3434"/>
      <c r="QW82" s="3434"/>
      <c r="QX82" s="3434"/>
      <c r="QY82" s="3434"/>
      <c r="QZ82" s="3434"/>
      <c r="RA82" s="3434"/>
      <c r="RB82" s="3434"/>
      <c r="RC82" s="3434"/>
      <c r="RD82" s="3434"/>
      <c r="RE82" s="3434"/>
      <c r="RF82" s="3434"/>
      <c r="RG82" s="3434"/>
      <c r="RH82" s="3434"/>
      <c r="RI82" s="3434"/>
      <c r="RJ82" s="3434"/>
      <c r="RK82" s="3434"/>
      <c r="RL82" s="3434"/>
      <c r="RM82" s="3434"/>
      <c r="RN82" s="3434"/>
      <c r="RO82" s="3434"/>
      <c r="RP82" s="3434"/>
      <c r="RQ82" s="3434"/>
      <c r="RR82" s="3434"/>
      <c r="RS82" s="3434"/>
      <c r="RT82" s="3434"/>
      <c r="RU82" s="3434"/>
      <c r="RV82" s="3434"/>
      <c r="RW82" s="3434"/>
      <c r="RX82" s="3434"/>
      <c r="RY82" s="3434"/>
      <c r="RZ82" s="3434"/>
      <c r="SA82" s="3434"/>
      <c r="SB82" s="3434"/>
      <c r="SC82" s="3434"/>
      <c r="SD82" s="3434"/>
      <c r="SE82" s="3434"/>
      <c r="SF82" s="3434"/>
      <c r="SG82" s="3434"/>
      <c r="SH82" s="3434"/>
      <c r="SI82" s="3434"/>
      <c r="SJ82" s="3434"/>
      <c r="SK82" s="3434"/>
      <c r="SL82" s="3434"/>
      <c r="SM82" s="3434"/>
      <c r="SN82" s="3434"/>
      <c r="SO82" s="3434"/>
      <c r="SP82" s="3434"/>
      <c r="SQ82" s="3434"/>
      <c r="SR82" s="3434"/>
      <c r="SS82" s="3434"/>
      <c r="ST82" s="3434"/>
      <c r="SU82" s="3434"/>
      <c r="SV82" s="3434"/>
      <c r="SW82" s="3434"/>
      <c r="SX82" s="3434"/>
      <c r="SY82" s="3434"/>
      <c r="SZ82" s="3434"/>
      <c r="TA82" s="3434"/>
      <c r="TB82" s="3434"/>
      <c r="TC82" s="3434"/>
      <c r="TD82" s="3434"/>
      <c r="TE82" s="3434"/>
      <c r="TF82" s="3434"/>
      <c r="TG82" s="3434"/>
      <c r="TH82" s="3434"/>
      <c r="TI82" s="3434"/>
      <c r="TJ82" s="3434"/>
      <c r="TK82" s="3434"/>
      <c r="TL82" s="3434"/>
      <c r="TM82" s="3434"/>
      <c r="TN82" s="3434"/>
      <c r="TO82" s="3434"/>
      <c r="TP82" s="3434"/>
      <c r="TQ82" s="3434"/>
      <c r="TR82" s="3434"/>
      <c r="TS82" s="3434"/>
      <c r="TT82" s="3434"/>
      <c r="TU82" s="3434"/>
      <c r="TV82" s="3434"/>
      <c r="TW82" s="3434"/>
      <c r="TX82" s="3434"/>
      <c r="TY82" s="3434"/>
      <c r="TZ82" s="3434"/>
      <c r="UA82" s="3434"/>
      <c r="UB82" s="3434"/>
      <c r="UC82" s="3434"/>
      <c r="UD82" s="3434"/>
      <c r="UE82" s="3434"/>
      <c r="UF82" s="3434"/>
      <c r="UG82" s="3434"/>
      <c r="UH82" s="3434"/>
      <c r="UI82" s="3434"/>
      <c r="UJ82" s="3434"/>
      <c r="UK82" s="3434"/>
      <c r="UL82" s="3434"/>
      <c r="UM82" s="3434"/>
      <c r="UN82" s="3434"/>
      <c r="UO82" s="3434"/>
      <c r="UP82" s="3434"/>
      <c r="UQ82" s="3434"/>
      <c r="UR82" s="3434"/>
      <c r="US82" s="3434"/>
      <c r="UT82" s="3434"/>
      <c r="UU82" s="3434"/>
      <c r="UV82" s="3434"/>
      <c r="UW82" s="3434"/>
      <c r="UX82" s="3434"/>
      <c r="UY82" s="3434"/>
      <c r="UZ82" s="3434"/>
      <c r="VA82" s="3434"/>
      <c r="VB82" s="3434"/>
      <c r="VC82" s="3434"/>
      <c r="VD82" s="3434"/>
      <c r="VE82" s="3434"/>
      <c r="VF82" s="3434"/>
      <c r="VG82" s="3434"/>
      <c r="VH82" s="3434"/>
      <c r="VI82" s="3434"/>
      <c r="VJ82" s="3434"/>
      <c r="VK82" s="3434"/>
      <c r="VL82" s="3434"/>
      <c r="VM82" s="3434"/>
      <c r="VN82" s="3434"/>
      <c r="VO82" s="3434"/>
      <c r="VP82" s="3434"/>
      <c r="VQ82" s="3434"/>
      <c r="VR82" s="3434"/>
      <c r="VS82" s="3434"/>
      <c r="VT82" s="3434"/>
      <c r="VU82" s="3434"/>
      <c r="VV82" s="3434"/>
      <c r="VW82" s="3434"/>
      <c r="VX82" s="3434"/>
      <c r="VY82" s="3434"/>
      <c r="VZ82" s="3434"/>
      <c r="WA82" s="3434"/>
      <c r="WB82" s="3434"/>
      <c r="WC82" s="3434"/>
      <c r="WD82" s="3434"/>
      <c r="WE82" s="3434"/>
      <c r="WF82" s="3434"/>
      <c r="WG82" s="3434"/>
      <c r="WH82" s="3434"/>
      <c r="WI82" s="3434"/>
      <c r="WJ82" s="3434"/>
      <c r="WK82" s="3434"/>
      <c r="WL82" s="3434"/>
      <c r="WM82" s="3434"/>
      <c r="WN82" s="3434"/>
      <c r="WO82" s="3434"/>
      <c r="WP82" s="3434"/>
      <c r="WQ82" s="3434"/>
      <c r="WR82" s="3434"/>
      <c r="WS82" s="3434"/>
      <c r="WT82" s="3434"/>
      <c r="WU82" s="3434"/>
      <c r="WV82" s="3434"/>
      <c r="WW82" s="3434"/>
      <c r="WX82" s="3434"/>
      <c r="WY82" s="3434"/>
      <c r="WZ82" s="3434"/>
      <c r="XA82" s="3434"/>
      <c r="XB82" s="3434"/>
      <c r="XC82" s="3434"/>
      <c r="XD82" s="3434"/>
      <c r="XE82" s="3434"/>
      <c r="XF82" s="3434"/>
      <c r="XG82" s="3434"/>
      <c r="XH82" s="3434"/>
      <c r="XI82" s="3434"/>
      <c r="XJ82" s="3434"/>
      <c r="XK82" s="3434"/>
      <c r="XL82" s="3434"/>
      <c r="XM82" s="3434"/>
      <c r="XN82" s="3434"/>
      <c r="XO82" s="3434"/>
      <c r="XP82" s="3434"/>
      <c r="XQ82" s="3434"/>
      <c r="XR82" s="3434"/>
      <c r="XS82" s="3434"/>
      <c r="XT82" s="3434"/>
      <c r="XU82" s="3434"/>
      <c r="XV82" s="3434"/>
      <c r="XW82" s="3434"/>
      <c r="XX82" s="3434"/>
      <c r="XY82" s="3434"/>
      <c r="XZ82" s="3434"/>
      <c r="YA82" s="3434"/>
      <c r="YB82" s="3434"/>
      <c r="YC82" s="3434"/>
      <c r="YD82" s="3434"/>
      <c r="YE82" s="3434"/>
      <c r="YF82" s="3434"/>
      <c r="YG82" s="3434"/>
      <c r="YH82" s="3434"/>
      <c r="YI82" s="3434"/>
      <c r="YJ82" s="3434"/>
      <c r="YK82" s="3434"/>
      <c r="YL82" s="3434"/>
      <c r="YM82" s="3434"/>
      <c r="YN82" s="3434"/>
      <c r="YO82" s="3434"/>
      <c r="YP82" s="3434"/>
      <c r="YQ82" s="3434"/>
      <c r="YR82" s="3434"/>
      <c r="YS82" s="3434"/>
      <c r="YT82" s="3434"/>
      <c r="YU82" s="3434"/>
      <c r="YV82" s="3434"/>
      <c r="YW82" s="3434"/>
      <c r="YX82" s="3434"/>
      <c r="YY82" s="3434"/>
      <c r="YZ82" s="3434"/>
      <c r="ZA82" s="3434"/>
      <c r="ZB82" s="3434"/>
      <c r="ZC82" s="3434"/>
      <c r="ZD82" s="3434"/>
      <c r="ZE82" s="3434"/>
      <c r="ZF82" s="3434"/>
      <c r="ZG82" s="3434"/>
      <c r="ZH82" s="3434"/>
      <c r="ZI82" s="3434"/>
      <c r="ZJ82" s="3434"/>
      <c r="ZK82" s="3434"/>
      <c r="ZL82" s="3434"/>
      <c r="ZM82" s="3434"/>
      <c r="ZN82" s="3434"/>
      <c r="ZO82" s="3434"/>
      <c r="ZP82" s="3434"/>
      <c r="ZQ82" s="3434"/>
      <c r="ZR82" s="3434"/>
      <c r="ZS82" s="3434"/>
      <c r="ZT82" s="3434"/>
      <c r="ZU82" s="3434"/>
      <c r="ZV82" s="3434"/>
      <c r="ZW82" s="3434"/>
      <c r="ZX82" s="3434"/>
      <c r="ZY82" s="3434"/>
      <c r="ZZ82" s="3434"/>
      <c r="AAA82" s="3434"/>
      <c r="AAB82" s="3434"/>
      <c r="AAC82" s="3434"/>
      <c r="AAD82" s="3434"/>
      <c r="AAE82" s="3434"/>
      <c r="AAF82" s="3434"/>
      <c r="AAG82" s="3434"/>
      <c r="AAH82" s="3434"/>
      <c r="AAI82" s="3434"/>
      <c r="AAJ82" s="3434"/>
      <c r="AAK82" s="3434"/>
      <c r="AAL82" s="3434"/>
      <c r="AAM82" s="3434"/>
      <c r="AAN82" s="3434"/>
      <c r="AAO82" s="3434"/>
      <c r="AAP82" s="3434"/>
      <c r="AAQ82" s="3434"/>
      <c r="AAR82" s="3434"/>
      <c r="AAS82" s="3434"/>
      <c r="AAT82" s="3434"/>
      <c r="AAU82" s="3434"/>
      <c r="AAV82" s="3434"/>
      <c r="AAW82" s="3434"/>
      <c r="AAX82" s="3434"/>
      <c r="AAY82" s="3434"/>
      <c r="AAZ82" s="3434"/>
      <c r="ABA82" s="3434"/>
      <c r="ABB82" s="3434"/>
      <c r="ABC82" s="3434"/>
      <c r="ABD82" s="3434"/>
      <c r="ABE82" s="3434"/>
      <c r="ABF82" s="3434"/>
      <c r="ABG82" s="3434"/>
      <c r="ABH82" s="3434"/>
      <c r="ABI82" s="3434"/>
      <c r="ABJ82" s="3434"/>
      <c r="ABK82" s="3434"/>
      <c r="ABL82" s="3434"/>
      <c r="ABM82" s="3434"/>
      <c r="ABN82" s="3434"/>
      <c r="ABO82" s="3434"/>
      <c r="ABP82" s="3434"/>
      <c r="ABQ82" s="3434"/>
      <c r="ABR82" s="3434"/>
      <c r="ABS82" s="3434"/>
      <c r="ABT82" s="3434"/>
      <c r="ABU82" s="3434"/>
      <c r="ABV82" s="3434"/>
      <c r="ABW82" s="3434"/>
      <c r="ABX82" s="3434"/>
      <c r="ABY82" s="3434"/>
      <c r="ABZ82" s="3434"/>
      <c r="ACA82" s="3434"/>
      <c r="ACB82" s="3434"/>
      <c r="ACC82" s="3434"/>
      <c r="ACD82" s="3434"/>
      <c r="ACE82" s="3434"/>
      <c r="ACF82" s="3434"/>
      <c r="ACG82" s="3434"/>
      <c r="ACH82" s="3434"/>
      <c r="ACI82" s="3434"/>
      <c r="ACJ82" s="3434"/>
      <c r="ACK82" s="3434"/>
      <c r="ACL82" s="3434"/>
    </row>
    <row r="83" spans="1:1215" s="628" customFormat="1" ht="15" customHeight="1" x14ac:dyDescent="0.2">
      <c r="A83" s="2070"/>
      <c r="B83" s="1956"/>
      <c r="C83" s="1899"/>
      <c r="D83" s="2755"/>
      <c r="E83" s="2224"/>
      <c r="F83" s="1900"/>
      <c r="G83" s="1899"/>
      <c r="H83" s="1901"/>
      <c r="I83" s="1900"/>
      <c r="J83" s="1900"/>
      <c r="K83" s="1901"/>
      <c r="L83" s="1900"/>
      <c r="M83" s="1900"/>
      <c r="N83" s="1899"/>
      <c r="O83" s="2797"/>
      <c r="P83" s="2224"/>
      <c r="Q83" s="1899"/>
      <c r="R83" s="1899"/>
      <c r="S83" s="1899"/>
      <c r="T83" s="1899"/>
      <c r="U83" s="1899"/>
      <c r="V83" s="2807"/>
      <c r="W83" s="1899"/>
      <c r="X83" s="1899"/>
      <c r="Y83" s="1899"/>
      <c r="Z83" s="2821"/>
      <c r="AA83" s="1988"/>
      <c r="AB83" s="1902"/>
      <c r="AC83" s="1902"/>
      <c r="AD83" s="1899"/>
      <c r="AE83" s="1899"/>
      <c r="AF83" s="1899"/>
      <c r="AG83" s="1899"/>
      <c r="AH83" s="1899"/>
      <c r="AI83" s="1899"/>
      <c r="AJ83" s="1899"/>
      <c r="AK83" s="2807"/>
      <c r="AL83" s="2716"/>
      <c r="AM83" s="2527"/>
      <c r="AN83" s="1899"/>
      <c r="AO83" s="1899"/>
      <c r="AP83" s="1899"/>
      <c r="AQ83" s="1899"/>
      <c r="AR83" s="1899"/>
      <c r="AS83" s="1899"/>
      <c r="AT83" s="1899"/>
      <c r="AU83" s="1899"/>
      <c r="AV83" s="1899"/>
      <c r="AW83" s="1899"/>
      <c r="AX83" s="2716"/>
      <c r="AY83" s="2527"/>
      <c r="AZ83" s="1899"/>
      <c r="BA83" s="1899"/>
      <c r="BB83" s="1899"/>
      <c r="BC83" s="1899"/>
      <c r="BD83" s="1899"/>
      <c r="BE83" s="1899"/>
      <c r="BF83" s="1899"/>
      <c r="BG83" s="1899"/>
      <c r="BH83" s="1899"/>
      <c r="BI83" s="1899"/>
      <c r="BJ83" s="1956"/>
      <c r="BK83" s="1957"/>
      <c r="BL83" s="1957"/>
      <c r="BM83" s="1899"/>
      <c r="BN83" s="1899"/>
      <c r="BO83" s="1899"/>
      <c r="BP83" s="1899"/>
      <c r="BQ83" s="1899"/>
      <c r="BR83" s="1899"/>
      <c r="BS83" s="1899"/>
      <c r="BT83" s="2797"/>
      <c r="BU83" s="3437"/>
      <c r="BV83" s="3066"/>
      <c r="BW83" s="3066"/>
      <c r="BX83" s="3066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  <c r="DY83" s="102"/>
      <c r="DZ83" s="102"/>
      <c r="EA83" s="102"/>
      <c r="EB83" s="102"/>
      <c r="EC83" s="102"/>
      <c r="ED83" s="102"/>
      <c r="EE83" s="102"/>
      <c r="EF83" s="102"/>
      <c r="EG83" s="102"/>
      <c r="EH83" s="102"/>
      <c r="EI83" s="102"/>
      <c r="EJ83" s="102"/>
      <c r="EK83" s="102"/>
      <c r="EL83" s="102"/>
      <c r="EM83" s="102"/>
      <c r="EN83" s="102"/>
      <c r="EO83" s="102"/>
      <c r="EP83" s="102"/>
      <c r="ES83" s="3434"/>
      <c r="ET83" s="3434"/>
      <c r="EU83" s="3434"/>
      <c r="EV83" s="3434"/>
      <c r="EW83" s="3434"/>
      <c r="EX83" s="3434"/>
      <c r="EY83" s="3434"/>
      <c r="EZ83" s="3434"/>
      <c r="FA83" s="3434"/>
      <c r="FB83" s="3434"/>
      <c r="FC83" s="3434"/>
      <c r="FD83" s="3434"/>
      <c r="FE83" s="3434"/>
      <c r="FF83" s="3434"/>
      <c r="FG83" s="3434"/>
      <c r="FH83" s="3434"/>
      <c r="FI83" s="3434"/>
      <c r="FJ83" s="3434"/>
      <c r="FK83" s="3434"/>
      <c r="FL83" s="3434"/>
      <c r="FM83" s="3434"/>
      <c r="FN83" s="3434"/>
      <c r="FO83" s="3434"/>
      <c r="FP83" s="3434"/>
      <c r="FQ83" s="3434"/>
      <c r="FR83" s="3434"/>
      <c r="FS83" s="3434"/>
      <c r="FT83" s="3434"/>
      <c r="FU83" s="3434"/>
      <c r="FV83" s="3434"/>
      <c r="FW83" s="3434"/>
      <c r="FX83" s="3434"/>
      <c r="FY83" s="3434"/>
      <c r="FZ83" s="3434"/>
      <c r="GA83" s="3434"/>
      <c r="GB83" s="3434"/>
      <c r="GC83" s="3434"/>
      <c r="GD83" s="3434"/>
      <c r="GE83" s="3434"/>
      <c r="GF83" s="3434"/>
      <c r="GG83" s="3434"/>
      <c r="GH83" s="3434"/>
      <c r="GI83" s="3434"/>
      <c r="GJ83" s="3434"/>
      <c r="GK83" s="3434"/>
      <c r="GL83" s="3434"/>
      <c r="GM83" s="3434"/>
      <c r="GN83" s="3434"/>
      <c r="GO83" s="3434"/>
      <c r="GP83" s="3434"/>
      <c r="GQ83" s="3434"/>
      <c r="GR83" s="3434"/>
      <c r="GS83" s="3434"/>
      <c r="GT83" s="3434"/>
      <c r="GU83" s="3434"/>
      <c r="GV83" s="3434"/>
      <c r="GW83" s="3434"/>
      <c r="GX83" s="3434"/>
      <c r="GY83" s="3434"/>
      <c r="GZ83" s="3434"/>
      <c r="HA83" s="3434"/>
      <c r="HB83" s="3434"/>
      <c r="HC83" s="3434"/>
      <c r="HD83" s="3434"/>
      <c r="HE83" s="3434"/>
      <c r="HF83" s="3434"/>
      <c r="HG83" s="3434"/>
      <c r="HH83" s="3434"/>
      <c r="HI83" s="3434"/>
      <c r="HJ83" s="3434"/>
      <c r="HK83" s="3434"/>
      <c r="HL83" s="3434"/>
      <c r="HM83" s="3434"/>
      <c r="HN83" s="3434"/>
      <c r="HO83" s="3434"/>
      <c r="HP83" s="3434"/>
      <c r="HQ83" s="3434"/>
      <c r="HR83" s="3434"/>
      <c r="HS83" s="3434"/>
      <c r="HT83" s="3434"/>
      <c r="HU83" s="3434"/>
      <c r="HV83" s="3434"/>
      <c r="HW83" s="3434"/>
      <c r="HX83" s="3434"/>
      <c r="HY83" s="3434"/>
      <c r="HZ83" s="3434"/>
      <c r="IA83" s="3434"/>
      <c r="IB83" s="3434"/>
      <c r="IC83" s="3434"/>
      <c r="ID83" s="3434"/>
      <c r="IE83" s="3434"/>
      <c r="IF83" s="3434"/>
      <c r="IG83" s="3434"/>
      <c r="IH83" s="3434"/>
      <c r="II83" s="3434"/>
      <c r="IJ83" s="3434"/>
      <c r="IK83" s="3434"/>
      <c r="IL83" s="3434"/>
      <c r="IM83" s="3434"/>
      <c r="IN83" s="3434"/>
      <c r="IO83" s="3434"/>
      <c r="IP83" s="3434"/>
      <c r="IQ83" s="3434"/>
      <c r="IR83" s="3434"/>
      <c r="IS83" s="3434"/>
      <c r="IT83" s="3434"/>
      <c r="IU83" s="3434"/>
      <c r="IV83" s="3434"/>
      <c r="IW83" s="3434"/>
      <c r="IX83" s="3434"/>
      <c r="IY83" s="3434"/>
      <c r="IZ83" s="3434"/>
      <c r="JA83" s="3434"/>
      <c r="JB83" s="3434"/>
      <c r="JC83" s="3434"/>
      <c r="JD83" s="3434"/>
      <c r="JE83" s="3434"/>
      <c r="JF83" s="3434"/>
      <c r="JG83" s="3434"/>
      <c r="JH83" s="3434"/>
      <c r="JI83" s="3434"/>
      <c r="JJ83" s="3434"/>
      <c r="JK83" s="3434"/>
      <c r="JL83" s="3434"/>
      <c r="JM83" s="3434"/>
      <c r="JN83" s="3434"/>
      <c r="JO83" s="3434"/>
      <c r="JP83" s="3434"/>
      <c r="JQ83" s="3434"/>
      <c r="JR83" s="3434"/>
      <c r="JS83" s="3434"/>
      <c r="JT83" s="3434"/>
      <c r="JU83" s="3434"/>
      <c r="JV83" s="3434"/>
      <c r="JW83" s="3434"/>
      <c r="JX83" s="3434"/>
      <c r="JY83" s="3434"/>
      <c r="JZ83" s="3434"/>
      <c r="KA83" s="3434"/>
      <c r="KB83" s="3434"/>
      <c r="KC83" s="3434"/>
      <c r="KD83" s="3434"/>
      <c r="KE83" s="3434"/>
      <c r="KF83" s="3434"/>
      <c r="KG83" s="3434"/>
      <c r="KH83" s="3434"/>
      <c r="KI83" s="3434"/>
      <c r="KJ83" s="3434"/>
      <c r="KK83" s="3434"/>
      <c r="KL83" s="3434"/>
      <c r="KM83" s="3434"/>
      <c r="KN83" s="3434"/>
      <c r="KO83" s="3434"/>
      <c r="KP83" s="3434"/>
      <c r="KQ83" s="3434"/>
      <c r="KR83" s="3434"/>
      <c r="KS83" s="3434"/>
      <c r="KT83" s="3434"/>
      <c r="KU83" s="3434"/>
      <c r="KV83" s="3434"/>
      <c r="KW83" s="3434"/>
      <c r="KX83" s="3434"/>
      <c r="KY83" s="3434"/>
      <c r="KZ83" s="3434"/>
      <c r="LA83" s="3434"/>
      <c r="LB83" s="3434"/>
      <c r="LC83" s="3434"/>
      <c r="LD83" s="3434"/>
      <c r="LE83" s="3434"/>
      <c r="LF83" s="3434"/>
      <c r="LG83" s="3434"/>
      <c r="LH83" s="3434"/>
      <c r="LI83" s="3434"/>
      <c r="LJ83" s="3434"/>
      <c r="LK83" s="3434"/>
      <c r="LL83" s="3434"/>
      <c r="LM83" s="3434"/>
      <c r="LN83" s="3434"/>
      <c r="LO83" s="3434"/>
      <c r="LP83" s="3434"/>
      <c r="LQ83" s="3434"/>
      <c r="LR83" s="3434"/>
      <c r="LS83" s="3434"/>
      <c r="LT83" s="3434"/>
      <c r="LU83" s="3434"/>
      <c r="LV83" s="3434"/>
      <c r="LW83" s="3434"/>
      <c r="LX83" s="3434"/>
      <c r="LY83" s="3434"/>
      <c r="LZ83" s="3434"/>
      <c r="MA83" s="3434"/>
      <c r="MB83" s="3434"/>
      <c r="MC83" s="3434"/>
      <c r="MD83" s="3434"/>
      <c r="ME83" s="3434"/>
      <c r="MF83" s="3434"/>
      <c r="MG83" s="3434"/>
      <c r="MH83" s="3434"/>
      <c r="MI83" s="3434"/>
      <c r="MJ83" s="3434"/>
      <c r="MK83" s="3434"/>
      <c r="ML83" s="3434"/>
      <c r="MM83" s="3434"/>
      <c r="MN83" s="3434"/>
      <c r="MO83" s="3434"/>
      <c r="MP83" s="3434"/>
      <c r="MQ83" s="3434"/>
      <c r="MR83" s="3434"/>
      <c r="MS83" s="3434"/>
      <c r="MT83" s="3434"/>
      <c r="MU83" s="3434"/>
      <c r="MV83" s="3434"/>
      <c r="MW83" s="3434"/>
      <c r="MX83" s="3434"/>
      <c r="MY83" s="3434"/>
      <c r="MZ83" s="3434"/>
      <c r="NA83" s="3434"/>
      <c r="NB83" s="3434"/>
      <c r="NC83" s="3434"/>
      <c r="ND83" s="3434"/>
      <c r="NE83" s="3434"/>
      <c r="NF83" s="3434"/>
      <c r="NG83" s="3434"/>
      <c r="NH83" s="3434"/>
      <c r="NI83" s="3434"/>
      <c r="NJ83" s="3434"/>
      <c r="NK83" s="3434"/>
      <c r="NL83" s="3434"/>
      <c r="NM83" s="3434"/>
      <c r="NN83" s="3434"/>
      <c r="NO83" s="3434"/>
      <c r="NP83" s="3434"/>
      <c r="NQ83" s="3434"/>
      <c r="NR83" s="3434"/>
      <c r="NS83" s="3434"/>
      <c r="NT83" s="3434"/>
      <c r="NU83" s="3434"/>
      <c r="NV83" s="3434"/>
      <c r="NW83" s="3434"/>
      <c r="NX83" s="3434"/>
      <c r="NY83" s="3434"/>
      <c r="NZ83" s="3434"/>
      <c r="OA83" s="3434"/>
      <c r="OB83" s="3434"/>
      <c r="OC83" s="3434"/>
      <c r="OD83" s="3434"/>
      <c r="OE83" s="3434"/>
      <c r="OF83" s="3434"/>
      <c r="OG83" s="3434"/>
      <c r="OH83" s="3434"/>
      <c r="OI83" s="3434"/>
      <c r="OJ83" s="3434"/>
      <c r="OK83" s="3434"/>
      <c r="OL83" s="3434"/>
      <c r="OM83" s="3434"/>
      <c r="ON83" s="3434"/>
      <c r="OO83" s="3434"/>
      <c r="OP83" s="3434"/>
      <c r="OQ83" s="3434"/>
      <c r="OR83" s="3434"/>
      <c r="OS83" s="3434"/>
      <c r="OT83" s="3434"/>
      <c r="OU83" s="3434"/>
      <c r="OV83" s="3434"/>
      <c r="OW83" s="3434"/>
      <c r="OX83" s="3434"/>
      <c r="OY83" s="3434"/>
      <c r="OZ83" s="3434"/>
      <c r="PA83" s="3434"/>
      <c r="PB83" s="3434"/>
      <c r="PC83" s="3434"/>
      <c r="PD83" s="3434"/>
      <c r="PE83" s="3434"/>
      <c r="PF83" s="3434"/>
      <c r="PG83" s="3434"/>
      <c r="PH83" s="3434"/>
      <c r="PI83" s="3434"/>
      <c r="PJ83" s="3434"/>
      <c r="PK83" s="3434"/>
      <c r="PL83" s="3434"/>
      <c r="PM83" s="3434"/>
      <c r="PN83" s="3434"/>
      <c r="PO83" s="3434"/>
      <c r="PP83" s="3434"/>
      <c r="PQ83" s="3434"/>
      <c r="PR83" s="3434"/>
      <c r="PS83" s="3434"/>
      <c r="PT83" s="3434"/>
      <c r="PU83" s="3434"/>
      <c r="PV83" s="3434"/>
      <c r="PW83" s="3434"/>
      <c r="PX83" s="3434"/>
      <c r="PY83" s="3434"/>
      <c r="PZ83" s="3434"/>
      <c r="QA83" s="3434"/>
      <c r="QB83" s="3434"/>
      <c r="QC83" s="3434"/>
      <c r="QD83" s="3434"/>
      <c r="QE83" s="3434"/>
      <c r="QF83" s="3434"/>
      <c r="QG83" s="3434"/>
      <c r="QH83" s="3434"/>
      <c r="QI83" s="3434"/>
      <c r="QJ83" s="3434"/>
      <c r="QK83" s="3434"/>
      <c r="QL83" s="3434"/>
      <c r="QM83" s="3434"/>
      <c r="QN83" s="3434"/>
      <c r="QO83" s="3434"/>
      <c r="QP83" s="3434"/>
      <c r="QQ83" s="3434"/>
      <c r="QR83" s="3434"/>
      <c r="QS83" s="3434"/>
      <c r="QT83" s="3434"/>
      <c r="QU83" s="3434"/>
      <c r="QV83" s="3434"/>
      <c r="QW83" s="3434"/>
      <c r="QX83" s="3434"/>
      <c r="QY83" s="3434"/>
      <c r="QZ83" s="3434"/>
      <c r="RA83" s="3434"/>
      <c r="RB83" s="3434"/>
      <c r="RC83" s="3434"/>
      <c r="RD83" s="3434"/>
      <c r="RE83" s="3434"/>
      <c r="RF83" s="3434"/>
      <c r="RG83" s="3434"/>
      <c r="RH83" s="3434"/>
      <c r="RI83" s="3434"/>
      <c r="RJ83" s="3434"/>
      <c r="RK83" s="3434"/>
      <c r="RL83" s="3434"/>
      <c r="RM83" s="3434"/>
      <c r="RN83" s="3434"/>
      <c r="RO83" s="3434"/>
      <c r="RP83" s="3434"/>
      <c r="RQ83" s="3434"/>
      <c r="RR83" s="3434"/>
      <c r="RS83" s="3434"/>
      <c r="RT83" s="3434"/>
      <c r="RU83" s="3434"/>
      <c r="RV83" s="3434"/>
      <c r="RW83" s="3434"/>
      <c r="RX83" s="3434"/>
      <c r="RY83" s="3434"/>
      <c r="RZ83" s="3434"/>
      <c r="SA83" s="3434"/>
      <c r="SB83" s="3434"/>
      <c r="SC83" s="3434"/>
      <c r="SD83" s="3434"/>
      <c r="SE83" s="3434"/>
      <c r="SF83" s="3434"/>
      <c r="SG83" s="3434"/>
      <c r="SH83" s="3434"/>
      <c r="SI83" s="3434"/>
      <c r="SJ83" s="3434"/>
      <c r="SK83" s="3434"/>
      <c r="SL83" s="3434"/>
      <c r="SM83" s="3434"/>
      <c r="SN83" s="3434"/>
      <c r="SO83" s="3434"/>
      <c r="SP83" s="3434"/>
      <c r="SQ83" s="3434"/>
      <c r="SR83" s="3434"/>
      <c r="SS83" s="3434"/>
      <c r="ST83" s="3434"/>
      <c r="SU83" s="3434"/>
      <c r="SV83" s="3434"/>
      <c r="SW83" s="3434"/>
      <c r="SX83" s="3434"/>
      <c r="SY83" s="3434"/>
      <c r="SZ83" s="3434"/>
      <c r="TA83" s="3434"/>
      <c r="TB83" s="3434"/>
      <c r="TC83" s="3434"/>
      <c r="TD83" s="3434"/>
      <c r="TE83" s="3434"/>
      <c r="TF83" s="3434"/>
      <c r="TG83" s="3434"/>
      <c r="TH83" s="3434"/>
      <c r="TI83" s="3434"/>
      <c r="TJ83" s="3434"/>
      <c r="TK83" s="3434"/>
      <c r="TL83" s="3434"/>
      <c r="TM83" s="3434"/>
      <c r="TN83" s="3434"/>
      <c r="TO83" s="3434"/>
      <c r="TP83" s="3434"/>
      <c r="TQ83" s="3434"/>
      <c r="TR83" s="3434"/>
      <c r="TS83" s="3434"/>
      <c r="TT83" s="3434"/>
      <c r="TU83" s="3434"/>
      <c r="TV83" s="3434"/>
      <c r="TW83" s="3434"/>
      <c r="TX83" s="3434"/>
      <c r="TY83" s="3434"/>
      <c r="TZ83" s="3434"/>
      <c r="UA83" s="3434"/>
      <c r="UB83" s="3434"/>
      <c r="UC83" s="3434"/>
      <c r="UD83" s="3434"/>
      <c r="UE83" s="3434"/>
      <c r="UF83" s="3434"/>
      <c r="UG83" s="3434"/>
      <c r="UH83" s="3434"/>
      <c r="UI83" s="3434"/>
      <c r="UJ83" s="3434"/>
      <c r="UK83" s="3434"/>
      <c r="UL83" s="3434"/>
      <c r="UM83" s="3434"/>
      <c r="UN83" s="3434"/>
      <c r="UO83" s="3434"/>
      <c r="UP83" s="3434"/>
      <c r="UQ83" s="3434"/>
      <c r="UR83" s="3434"/>
      <c r="US83" s="3434"/>
      <c r="UT83" s="3434"/>
      <c r="UU83" s="3434"/>
      <c r="UV83" s="3434"/>
      <c r="UW83" s="3434"/>
      <c r="UX83" s="3434"/>
      <c r="UY83" s="3434"/>
      <c r="UZ83" s="3434"/>
      <c r="VA83" s="3434"/>
      <c r="VB83" s="3434"/>
      <c r="VC83" s="3434"/>
      <c r="VD83" s="3434"/>
      <c r="VE83" s="3434"/>
      <c r="VF83" s="3434"/>
      <c r="VG83" s="3434"/>
      <c r="VH83" s="3434"/>
      <c r="VI83" s="3434"/>
      <c r="VJ83" s="3434"/>
      <c r="VK83" s="3434"/>
      <c r="VL83" s="3434"/>
      <c r="VM83" s="3434"/>
      <c r="VN83" s="3434"/>
      <c r="VO83" s="3434"/>
      <c r="VP83" s="3434"/>
      <c r="VQ83" s="3434"/>
      <c r="VR83" s="3434"/>
      <c r="VS83" s="3434"/>
      <c r="VT83" s="3434"/>
      <c r="VU83" s="3434"/>
      <c r="VV83" s="3434"/>
      <c r="VW83" s="3434"/>
      <c r="VX83" s="3434"/>
      <c r="VY83" s="3434"/>
      <c r="VZ83" s="3434"/>
      <c r="WA83" s="3434"/>
      <c r="WB83" s="3434"/>
      <c r="WC83" s="3434"/>
      <c r="WD83" s="3434"/>
      <c r="WE83" s="3434"/>
      <c r="WF83" s="3434"/>
      <c r="WG83" s="3434"/>
      <c r="WH83" s="3434"/>
      <c r="WI83" s="3434"/>
      <c r="WJ83" s="3434"/>
      <c r="WK83" s="3434"/>
      <c r="WL83" s="3434"/>
      <c r="WM83" s="3434"/>
      <c r="WN83" s="3434"/>
      <c r="WO83" s="3434"/>
      <c r="WP83" s="3434"/>
      <c r="WQ83" s="3434"/>
      <c r="WR83" s="3434"/>
      <c r="WS83" s="3434"/>
      <c r="WT83" s="3434"/>
      <c r="WU83" s="3434"/>
      <c r="WV83" s="3434"/>
      <c r="WW83" s="3434"/>
      <c r="WX83" s="3434"/>
      <c r="WY83" s="3434"/>
      <c r="WZ83" s="3434"/>
      <c r="XA83" s="3434"/>
      <c r="XB83" s="3434"/>
      <c r="XC83" s="3434"/>
      <c r="XD83" s="3434"/>
      <c r="XE83" s="3434"/>
      <c r="XF83" s="3434"/>
      <c r="XG83" s="3434"/>
      <c r="XH83" s="3434"/>
      <c r="XI83" s="3434"/>
      <c r="XJ83" s="3434"/>
      <c r="XK83" s="3434"/>
      <c r="XL83" s="3434"/>
      <c r="XM83" s="3434"/>
      <c r="XN83" s="3434"/>
      <c r="XO83" s="3434"/>
      <c r="XP83" s="3434"/>
      <c r="XQ83" s="3434"/>
      <c r="XR83" s="3434"/>
      <c r="XS83" s="3434"/>
      <c r="XT83" s="3434"/>
      <c r="XU83" s="3434"/>
      <c r="XV83" s="3434"/>
      <c r="XW83" s="3434"/>
      <c r="XX83" s="3434"/>
      <c r="XY83" s="3434"/>
      <c r="XZ83" s="3434"/>
      <c r="YA83" s="3434"/>
      <c r="YB83" s="3434"/>
      <c r="YC83" s="3434"/>
      <c r="YD83" s="3434"/>
      <c r="YE83" s="3434"/>
      <c r="YF83" s="3434"/>
      <c r="YG83" s="3434"/>
      <c r="YH83" s="3434"/>
      <c r="YI83" s="3434"/>
      <c r="YJ83" s="3434"/>
      <c r="YK83" s="3434"/>
      <c r="YL83" s="3434"/>
      <c r="YM83" s="3434"/>
      <c r="YN83" s="3434"/>
      <c r="YO83" s="3434"/>
      <c r="YP83" s="3434"/>
      <c r="YQ83" s="3434"/>
      <c r="YR83" s="3434"/>
      <c r="YS83" s="3434"/>
      <c r="YT83" s="3434"/>
      <c r="YU83" s="3434"/>
      <c r="YV83" s="3434"/>
      <c r="YW83" s="3434"/>
      <c r="YX83" s="3434"/>
      <c r="YY83" s="3434"/>
      <c r="YZ83" s="3434"/>
      <c r="ZA83" s="3434"/>
      <c r="ZB83" s="3434"/>
      <c r="ZC83" s="3434"/>
      <c r="ZD83" s="3434"/>
      <c r="ZE83" s="3434"/>
      <c r="ZF83" s="3434"/>
      <c r="ZG83" s="3434"/>
      <c r="ZH83" s="3434"/>
      <c r="ZI83" s="3434"/>
      <c r="ZJ83" s="3434"/>
      <c r="ZK83" s="3434"/>
      <c r="ZL83" s="3434"/>
      <c r="ZM83" s="3434"/>
      <c r="ZN83" s="3434"/>
      <c r="ZO83" s="3434"/>
      <c r="ZP83" s="3434"/>
      <c r="ZQ83" s="3434"/>
      <c r="ZR83" s="3434"/>
      <c r="ZS83" s="3434"/>
      <c r="ZT83" s="3434"/>
      <c r="ZU83" s="3434"/>
      <c r="ZV83" s="3434"/>
      <c r="ZW83" s="3434"/>
      <c r="ZX83" s="3434"/>
      <c r="ZY83" s="3434"/>
      <c r="ZZ83" s="3434"/>
      <c r="AAA83" s="3434"/>
      <c r="AAB83" s="3434"/>
      <c r="AAC83" s="3434"/>
      <c r="AAD83" s="3434"/>
      <c r="AAE83" s="3434"/>
      <c r="AAF83" s="3434"/>
      <c r="AAG83" s="3434"/>
      <c r="AAH83" s="3434"/>
      <c r="AAI83" s="3434"/>
      <c r="AAJ83" s="3434"/>
      <c r="AAK83" s="3434"/>
      <c r="AAL83" s="3434"/>
      <c r="AAM83" s="3434"/>
      <c r="AAN83" s="3434"/>
      <c r="AAO83" s="3434"/>
      <c r="AAP83" s="3434"/>
      <c r="AAQ83" s="3434"/>
      <c r="AAR83" s="3434"/>
      <c r="AAS83" s="3434"/>
      <c r="AAT83" s="3434"/>
      <c r="AAU83" s="3434"/>
      <c r="AAV83" s="3434"/>
      <c r="AAW83" s="3434"/>
      <c r="AAX83" s="3434"/>
      <c r="AAY83" s="3434"/>
      <c r="AAZ83" s="3434"/>
      <c r="ABA83" s="3434"/>
      <c r="ABB83" s="3434"/>
      <c r="ABC83" s="3434"/>
      <c r="ABD83" s="3434"/>
      <c r="ABE83" s="3434"/>
      <c r="ABF83" s="3434"/>
      <c r="ABG83" s="3434"/>
      <c r="ABH83" s="3434"/>
      <c r="ABI83" s="3434"/>
      <c r="ABJ83" s="3434"/>
      <c r="ABK83" s="3434"/>
      <c r="ABL83" s="3434"/>
      <c r="ABM83" s="3434"/>
      <c r="ABN83" s="3434"/>
      <c r="ABO83" s="3434"/>
      <c r="ABP83" s="3434"/>
      <c r="ABQ83" s="3434"/>
      <c r="ABR83" s="3434"/>
      <c r="ABS83" s="3434"/>
      <c r="ABT83" s="3434"/>
      <c r="ABU83" s="3434"/>
      <c r="ABV83" s="3434"/>
      <c r="ABW83" s="3434"/>
      <c r="ABX83" s="3434"/>
      <c r="ABY83" s="3434"/>
      <c r="ABZ83" s="3434"/>
      <c r="ACA83" s="3434"/>
      <c r="ACB83" s="3434"/>
      <c r="ACC83" s="3434"/>
      <c r="ACD83" s="3434"/>
      <c r="ACE83" s="3434"/>
      <c r="ACF83" s="3434"/>
      <c r="ACG83" s="3434"/>
      <c r="ACH83" s="3434"/>
      <c r="ACI83" s="3434"/>
      <c r="ACJ83" s="3434"/>
      <c r="ACK83" s="3434"/>
      <c r="ACL83" s="3434"/>
    </row>
    <row r="84" spans="1:1215" s="628" customFormat="1" ht="18" customHeight="1" x14ac:dyDescent="0.25">
      <c r="A84" s="3962" t="s">
        <v>602</v>
      </c>
      <c r="B84" s="3963"/>
      <c r="C84" s="2576">
        <v>1</v>
      </c>
      <c r="D84" s="2756" t="s">
        <v>559</v>
      </c>
      <c r="E84" s="2753" t="s">
        <v>335</v>
      </c>
      <c r="F84" s="1806" t="s">
        <v>335</v>
      </c>
      <c r="G84" s="1806" t="s">
        <v>335</v>
      </c>
      <c r="H84" s="1806" t="s">
        <v>335</v>
      </c>
      <c r="I84" s="1806" t="s">
        <v>335</v>
      </c>
      <c r="J84" s="1806" t="s">
        <v>335</v>
      </c>
      <c r="K84" s="1806" t="s">
        <v>335</v>
      </c>
      <c r="L84" s="1806" t="s">
        <v>335</v>
      </c>
      <c r="M84" s="1806" t="s">
        <v>335</v>
      </c>
      <c r="N84" s="1912" t="s">
        <v>335</v>
      </c>
      <c r="O84" s="2007"/>
      <c r="P84" s="1913" t="s">
        <v>335</v>
      </c>
      <c r="Q84" s="1913"/>
      <c r="R84" s="1806" t="s">
        <v>335</v>
      </c>
      <c r="S84" s="1806"/>
      <c r="T84" s="1806"/>
      <c r="U84" s="1806" t="s">
        <v>335</v>
      </c>
      <c r="V84" s="2317" t="s">
        <v>335</v>
      </c>
      <c r="W84" s="2317" t="s">
        <v>335</v>
      </c>
      <c r="X84" s="2317"/>
      <c r="Y84" s="2317" t="s">
        <v>335</v>
      </c>
      <c r="Z84" s="1914" t="s">
        <v>335</v>
      </c>
      <c r="AA84" s="2093">
        <v>0</v>
      </c>
      <c r="AB84" s="2053">
        <v>0</v>
      </c>
      <c r="AC84" s="2151" t="s">
        <v>335</v>
      </c>
      <c r="AD84" s="2378"/>
      <c r="AE84" s="3131"/>
      <c r="AF84" s="2379">
        <v>0</v>
      </c>
      <c r="AG84" s="2056"/>
      <c r="AH84" s="2056">
        <f>AD84+AF84</f>
        <v>0</v>
      </c>
      <c r="AI84" s="2009"/>
      <c r="AJ84" s="2053" t="s">
        <v>335</v>
      </c>
      <c r="AK84" s="2429">
        <f>AI84</f>
        <v>0</v>
      </c>
      <c r="AL84" s="2692">
        <v>0</v>
      </c>
      <c r="AM84" s="2692">
        <v>0</v>
      </c>
      <c r="AN84" s="2528"/>
      <c r="AO84" s="2598">
        <v>0</v>
      </c>
      <c r="AP84" s="2402">
        <v>0</v>
      </c>
      <c r="AQ84" s="2402">
        <v>0</v>
      </c>
      <c r="AR84" s="2402">
        <v>282157.45</v>
      </c>
      <c r="AS84" s="2402">
        <f>+AO84+AP84+AQ84+AR84</f>
        <v>282157.45</v>
      </c>
      <c r="AT84" s="2397">
        <v>0</v>
      </c>
      <c r="AU84" s="2474">
        <v>0</v>
      </c>
      <c r="AV84" s="2397">
        <v>282157.45</v>
      </c>
      <c r="AW84" s="2444">
        <f>AU84+AV84</f>
        <v>282157.45</v>
      </c>
      <c r="AX84" s="2692">
        <v>0</v>
      </c>
      <c r="AY84" s="2692">
        <v>0</v>
      </c>
      <c r="AZ84" s="2528"/>
      <c r="BA84" s="3102">
        <v>0</v>
      </c>
      <c r="BB84" s="3101">
        <v>0</v>
      </c>
      <c r="BC84" s="3101">
        <v>0</v>
      </c>
      <c r="BD84" s="3101"/>
      <c r="BE84" s="3101">
        <f>BA84+BB84</f>
        <v>0</v>
      </c>
      <c r="BF84" s="2397"/>
      <c r="BG84" s="2474">
        <v>0</v>
      </c>
      <c r="BH84" s="2397">
        <v>0</v>
      </c>
      <c r="BI84" s="2444">
        <f>BG84+BH84</f>
        <v>0</v>
      </c>
      <c r="BJ84" s="2151" t="s">
        <v>335</v>
      </c>
      <c r="BK84" s="2151"/>
      <c r="BL84" s="2151" t="s">
        <v>335</v>
      </c>
      <c r="BM84" s="2566">
        <f>AD84+AO84</f>
        <v>0</v>
      </c>
      <c r="BN84" s="2056">
        <f>AF84+AQ84</f>
        <v>0</v>
      </c>
      <c r="BO84" s="2056">
        <f>BM84-BN84</f>
        <v>0</v>
      </c>
      <c r="BP84" s="2056">
        <f>BM84+BO84</f>
        <v>0</v>
      </c>
      <c r="BQ84" s="3477">
        <f>+BM84+BN84+BO84+BP84</f>
        <v>0</v>
      </c>
      <c r="BR84" s="2009">
        <f>AI84+AU84</f>
        <v>0</v>
      </c>
      <c r="BS84" s="2381">
        <v>0</v>
      </c>
      <c r="BT84" s="2429">
        <f>BR84+BS84</f>
        <v>0</v>
      </c>
      <c r="BU84" s="3437"/>
      <c r="BV84" s="3066"/>
      <c r="BW84" s="3066"/>
      <c r="BX84" s="3066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  <c r="DY84" s="102"/>
      <c r="DZ84" s="102"/>
      <c r="EA84" s="102"/>
      <c r="EB84" s="102"/>
      <c r="EC84" s="102"/>
      <c r="ED84" s="102"/>
      <c r="EE84" s="102"/>
      <c r="EF84" s="102"/>
      <c r="EG84" s="102"/>
      <c r="EH84" s="102"/>
      <c r="EI84" s="102"/>
      <c r="EJ84" s="102"/>
      <c r="EK84" s="102"/>
      <c r="EL84" s="102"/>
      <c r="EM84" s="102"/>
      <c r="EN84" s="102"/>
      <c r="EO84" s="102"/>
      <c r="EP84" s="102"/>
      <c r="ES84" s="3434"/>
      <c r="ET84" s="3434"/>
      <c r="EU84" s="3434"/>
      <c r="EV84" s="3434"/>
      <c r="EW84" s="3434"/>
      <c r="EX84" s="3434"/>
      <c r="EY84" s="3434"/>
      <c r="EZ84" s="3434"/>
      <c r="FA84" s="3434"/>
      <c r="FB84" s="3434"/>
      <c r="FC84" s="3434"/>
      <c r="FD84" s="3434"/>
      <c r="FE84" s="3434"/>
      <c r="FF84" s="3434"/>
      <c r="FG84" s="3434"/>
      <c r="FH84" s="3434"/>
      <c r="FI84" s="3434"/>
      <c r="FJ84" s="3434"/>
      <c r="FK84" s="3434"/>
      <c r="FL84" s="3434"/>
      <c r="FM84" s="3434"/>
      <c r="FN84" s="3434"/>
      <c r="FO84" s="3434"/>
      <c r="FP84" s="3434"/>
      <c r="FQ84" s="3434"/>
      <c r="FR84" s="3434"/>
      <c r="FS84" s="3434"/>
      <c r="FT84" s="3434"/>
      <c r="FU84" s="3434"/>
      <c r="FV84" s="3434"/>
      <c r="FW84" s="3434"/>
      <c r="FX84" s="3434"/>
      <c r="FY84" s="3434"/>
      <c r="FZ84" s="3434"/>
      <c r="GA84" s="3434"/>
      <c r="GB84" s="3434"/>
      <c r="GC84" s="3434"/>
      <c r="GD84" s="3434"/>
      <c r="GE84" s="3434"/>
      <c r="GF84" s="3434"/>
      <c r="GG84" s="3434"/>
      <c r="GH84" s="3434"/>
      <c r="GI84" s="3434"/>
      <c r="GJ84" s="3434"/>
      <c r="GK84" s="3434"/>
      <c r="GL84" s="3434"/>
      <c r="GM84" s="3434"/>
      <c r="GN84" s="3434"/>
      <c r="GO84" s="3434"/>
      <c r="GP84" s="3434"/>
      <c r="GQ84" s="3434"/>
      <c r="GR84" s="3434"/>
      <c r="GS84" s="3434"/>
      <c r="GT84" s="3434"/>
      <c r="GU84" s="3434"/>
      <c r="GV84" s="3434"/>
      <c r="GW84" s="3434"/>
      <c r="GX84" s="3434"/>
      <c r="GY84" s="3434"/>
      <c r="GZ84" s="3434"/>
      <c r="HA84" s="3434"/>
      <c r="HB84" s="3434"/>
      <c r="HC84" s="3434"/>
      <c r="HD84" s="3434"/>
      <c r="HE84" s="3434"/>
      <c r="HF84" s="3434"/>
      <c r="HG84" s="3434"/>
      <c r="HH84" s="3434"/>
      <c r="HI84" s="3434"/>
      <c r="HJ84" s="3434"/>
      <c r="HK84" s="3434"/>
      <c r="HL84" s="3434"/>
      <c r="HM84" s="3434"/>
      <c r="HN84" s="3434"/>
      <c r="HO84" s="3434"/>
      <c r="HP84" s="3434"/>
      <c r="HQ84" s="3434"/>
      <c r="HR84" s="3434"/>
      <c r="HS84" s="3434"/>
      <c r="HT84" s="3434"/>
      <c r="HU84" s="3434"/>
      <c r="HV84" s="3434"/>
      <c r="HW84" s="3434"/>
      <c r="HX84" s="3434"/>
      <c r="HY84" s="3434"/>
      <c r="HZ84" s="3434"/>
      <c r="IA84" s="3434"/>
      <c r="IB84" s="3434"/>
      <c r="IC84" s="3434"/>
      <c r="ID84" s="3434"/>
      <c r="IE84" s="3434"/>
      <c r="IF84" s="3434"/>
      <c r="IG84" s="3434"/>
      <c r="IH84" s="3434"/>
      <c r="II84" s="3434"/>
      <c r="IJ84" s="3434"/>
      <c r="IK84" s="3434"/>
      <c r="IL84" s="3434"/>
      <c r="IM84" s="3434"/>
      <c r="IN84" s="3434"/>
      <c r="IO84" s="3434"/>
      <c r="IP84" s="3434"/>
      <c r="IQ84" s="3434"/>
      <c r="IR84" s="3434"/>
      <c r="IS84" s="3434"/>
      <c r="IT84" s="3434"/>
      <c r="IU84" s="3434"/>
      <c r="IV84" s="3434"/>
      <c r="IW84" s="3434"/>
      <c r="IX84" s="3434"/>
      <c r="IY84" s="3434"/>
      <c r="IZ84" s="3434"/>
      <c r="JA84" s="3434"/>
      <c r="JB84" s="3434"/>
      <c r="JC84" s="3434"/>
      <c r="JD84" s="3434"/>
      <c r="JE84" s="3434"/>
      <c r="JF84" s="3434"/>
      <c r="JG84" s="3434"/>
      <c r="JH84" s="3434"/>
      <c r="JI84" s="3434"/>
      <c r="JJ84" s="3434"/>
      <c r="JK84" s="3434"/>
      <c r="JL84" s="3434"/>
      <c r="JM84" s="3434"/>
      <c r="JN84" s="3434"/>
      <c r="JO84" s="3434"/>
      <c r="JP84" s="3434"/>
      <c r="JQ84" s="3434"/>
      <c r="JR84" s="3434"/>
      <c r="JS84" s="3434"/>
      <c r="JT84" s="3434"/>
      <c r="JU84" s="3434"/>
      <c r="JV84" s="3434"/>
      <c r="JW84" s="3434"/>
      <c r="JX84" s="3434"/>
      <c r="JY84" s="3434"/>
      <c r="JZ84" s="3434"/>
      <c r="KA84" s="3434"/>
      <c r="KB84" s="3434"/>
      <c r="KC84" s="3434"/>
      <c r="KD84" s="3434"/>
      <c r="KE84" s="3434"/>
      <c r="KF84" s="3434"/>
      <c r="KG84" s="3434"/>
      <c r="KH84" s="3434"/>
      <c r="KI84" s="3434"/>
      <c r="KJ84" s="3434"/>
      <c r="KK84" s="3434"/>
      <c r="KL84" s="3434"/>
      <c r="KM84" s="3434"/>
      <c r="KN84" s="3434"/>
      <c r="KO84" s="3434"/>
      <c r="KP84" s="3434"/>
      <c r="KQ84" s="3434"/>
      <c r="KR84" s="3434"/>
      <c r="KS84" s="3434"/>
      <c r="KT84" s="3434"/>
      <c r="KU84" s="3434"/>
      <c r="KV84" s="3434"/>
      <c r="KW84" s="3434"/>
      <c r="KX84" s="3434"/>
      <c r="KY84" s="3434"/>
      <c r="KZ84" s="3434"/>
      <c r="LA84" s="3434"/>
      <c r="LB84" s="3434"/>
      <c r="LC84" s="3434"/>
      <c r="LD84" s="3434"/>
      <c r="LE84" s="3434"/>
      <c r="LF84" s="3434"/>
      <c r="LG84" s="3434"/>
      <c r="LH84" s="3434"/>
      <c r="LI84" s="3434"/>
      <c r="LJ84" s="3434"/>
      <c r="LK84" s="3434"/>
      <c r="LL84" s="3434"/>
      <c r="LM84" s="3434"/>
      <c r="LN84" s="3434"/>
      <c r="LO84" s="3434"/>
      <c r="LP84" s="3434"/>
      <c r="LQ84" s="3434"/>
      <c r="LR84" s="3434"/>
      <c r="LS84" s="3434"/>
      <c r="LT84" s="3434"/>
      <c r="LU84" s="3434"/>
      <c r="LV84" s="3434"/>
      <c r="LW84" s="3434"/>
      <c r="LX84" s="3434"/>
      <c r="LY84" s="3434"/>
      <c r="LZ84" s="3434"/>
      <c r="MA84" s="3434"/>
      <c r="MB84" s="3434"/>
      <c r="MC84" s="3434"/>
      <c r="MD84" s="3434"/>
      <c r="ME84" s="3434"/>
      <c r="MF84" s="3434"/>
      <c r="MG84" s="3434"/>
      <c r="MH84" s="3434"/>
      <c r="MI84" s="3434"/>
      <c r="MJ84" s="3434"/>
      <c r="MK84" s="3434"/>
      <c r="ML84" s="3434"/>
      <c r="MM84" s="3434"/>
      <c r="MN84" s="3434"/>
      <c r="MO84" s="3434"/>
      <c r="MP84" s="3434"/>
      <c r="MQ84" s="3434"/>
      <c r="MR84" s="3434"/>
      <c r="MS84" s="3434"/>
      <c r="MT84" s="3434"/>
      <c r="MU84" s="3434"/>
      <c r="MV84" s="3434"/>
      <c r="MW84" s="3434"/>
      <c r="MX84" s="3434"/>
      <c r="MY84" s="3434"/>
      <c r="MZ84" s="3434"/>
      <c r="NA84" s="3434"/>
      <c r="NB84" s="3434"/>
      <c r="NC84" s="3434"/>
      <c r="ND84" s="3434"/>
      <c r="NE84" s="3434"/>
      <c r="NF84" s="3434"/>
      <c r="NG84" s="3434"/>
      <c r="NH84" s="3434"/>
      <c r="NI84" s="3434"/>
      <c r="NJ84" s="3434"/>
      <c r="NK84" s="3434"/>
      <c r="NL84" s="3434"/>
      <c r="NM84" s="3434"/>
      <c r="NN84" s="3434"/>
      <c r="NO84" s="3434"/>
      <c r="NP84" s="3434"/>
      <c r="NQ84" s="3434"/>
      <c r="NR84" s="3434"/>
      <c r="NS84" s="3434"/>
      <c r="NT84" s="3434"/>
      <c r="NU84" s="3434"/>
      <c r="NV84" s="3434"/>
      <c r="NW84" s="3434"/>
      <c r="NX84" s="3434"/>
      <c r="NY84" s="3434"/>
      <c r="NZ84" s="3434"/>
      <c r="OA84" s="3434"/>
      <c r="OB84" s="3434"/>
      <c r="OC84" s="3434"/>
      <c r="OD84" s="3434"/>
      <c r="OE84" s="3434"/>
      <c r="OF84" s="3434"/>
      <c r="OG84" s="3434"/>
      <c r="OH84" s="3434"/>
      <c r="OI84" s="3434"/>
      <c r="OJ84" s="3434"/>
      <c r="OK84" s="3434"/>
      <c r="OL84" s="3434"/>
      <c r="OM84" s="3434"/>
      <c r="ON84" s="3434"/>
      <c r="OO84" s="3434"/>
      <c r="OP84" s="3434"/>
      <c r="OQ84" s="3434"/>
      <c r="OR84" s="3434"/>
      <c r="OS84" s="3434"/>
      <c r="OT84" s="3434"/>
      <c r="OU84" s="3434"/>
      <c r="OV84" s="3434"/>
      <c r="OW84" s="3434"/>
      <c r="OX84" s="3434"/>
      <c r="OY84" s="3434"/>
      <c r="OZ84" s="3434"/>
      <c r="PA84" s="3434"/>
      <c r="PB84" s="3434"/>
      <c r="PC84" s="3434"/>
      <c r="PD84" s="3434"/>
      <c r="PE84" s="3434"/>
      <c r="PF84" s="3434"/>
      <c r="PG84" s="3434"/>
      <c r="PH84" s="3434"/>
      <c r="PI84" s="3434"/>
      <c r="PJ84" s="3434"/>
      <c r="PK84" s="3434"/>
      <c r="PL84" s="3434"/>
      <c r="PM84" s="3434"/>
      <c r="PN84" s="3434"/>
      <c r="PO84" s="3434"/>
      <c r="PP84" s="3434"/>
      <c r="PQ84" s="3434"/>
      <c r="PR84" s="3434"/>
      <c r="PS84" s="3434"/>
      <c r="PT84" s="3434"/>
      <c r="PU84" s="3434"/>
      <c r="PV84" s="3434"/>
      <c r="PW84" s="3434"/>
      <c r="PX84" s="3434"/>
      <c r="PY84" s="3434"/>
      <c r="PZ84" s="3434"/>
      <c r="QA84" s="3434"/>
      <c r="QB84" s="3434"/>
      <c r="QC84" s="3434"/>
      <c r="QD84" s="3434"/>
      <c r="QE84" s="3434"/>
      <c r="QF84" s="3434"/>
      <c r="QG84" s="3434"/>
      <c r="QH84" s="3434"/>
      <c r="QI84" s="3434"/>
      <c r="QJ84" s="3434"/>
      <c r="QK84" s="3434"/>
      <c r="QL84" s="3434"/>
      <c r="QM84" s="3434"/>
      <c r="QN84" s="3434"/>
      <c r="QO84" s="3434"/>
      <c r="QP84" s="3434"/>
      <c r="QQ84" s="3434"/>
      <c r="QR84" s="3434"/>
      <c r="QS84" s="3434"/>
      <c r="QT84" s="3434"/>
      <c r="QU84" s="3434"/>
      <c r="QV84" s="3434"/>
      <c r="QW84" s="3434"/>
      <c r="QX84" s="3434"/>
      <c r="QY84" s="3434"/>
      <c r="QZ84" s="3434"/>
      <c r="RA84" s="3434"/>
      <c r="RB84" s="3434"/>
      <c r="RC84" s="3434"/>
      <c r="RD84" s="3434"/>
      <c r="RE84" s="3434"/>
      <c r="RF84" s="3434"/>
      <c r="RG84" s="3434"/>
      <c r="RH84" s="3434"/>
      <c r="RI84" s="3434"/>
      <c r="RJ84" s="3434"/>
      <c r="RK84" s="3434"/>
      <c r="RL84" s="3434"/>
      <c r="RM84" s="3434"/>
      <c r="RN84" s="3434"/>
      <c r="RO84" s="3434"/>
      <c r="RP84" s="3434"/>
      <c r="RQ84" s="3434"/>
      <c r="RR84" s="3434"/>
      <c r="RS84" s="3434"/>
      <c r="RT84" s="3434"/>
      <c r="RU84" s="3434"/>
      <c r="RV84" s="3434"/>
      <c r="RW84" s="3434"/>
      <c r="RX84" s="3434"/>
      <c r="RY84" s="3434"/>
      <c r="RZ84" s="3434"/>
      <c r="SA84" s="3434"/>
      <c r="SB84" s="3434"/>
      <c r="SC84" s="3434"/>
      <c r="SD84" s="3434"/>
      <c r="SE84" s="3434"/>
      <c r="SF84" s="3434"/>
      <c r="SG84" s="3434"/>
      <c r="SH84" s="3434"/>
      <c r="SI84" s="3434"/>
      <c r="SJ84" s="3434"/>
      <c r="SK84" s="3434"/>
      <c r="SL84" s="3434"/>
      <c r="SM84" s="3434"/>
      <c r="SN84" s="3434"/>
      <c r="SO84" s="3434"/>
      <c r="SP84" s="3434"/>
      <c r="SQ84" s="3434"/>
      <c r="SR84" s="3434"/>
      <c r="SS84" s="3434"/>
      <c r="ST84" s="3434"/>
      <c r="SU84" s="3434"/>
      <c r="SV84" s="3434"/>
      <c r="SW84" s="3434"/>
      <c r="SX84" s="3434"/>
      <c r="SY84" s="3434"/>
      <c r="SZ84" s="3434"/>
      <c r="TA84" s="3434"/>
      <c r="TB84" s="3434"/>
      <c r="TC84" s="3434"/>
      <c r="TD84" s="3434"/>
      <c r="TE84" s="3434"/>
      <c r="TF84" s="3434"/>
      <c r="TG84" s="3434"/>
      <c r="TH84" s="3434"/>
      <c r="TI84" s="3434"/>
      <c r="TJ84" s="3434"/>
      <c r="TK84" s="3434"/>
      <c r="TL84" s="3434"/>
      <c r="TM84" s="3434"/>
      <c r="TN84" s="3434"/>
      <c r="TO84" s="3434"/>
      <c r="TP84" s="3434"/>
      <c r="TQ84" s="3434"/>
      <c r="TR84" s="3434"/>
      <c r="TS84" s="3434"/>
      <c r="TT84" s="3434"/>
      <c r="TU84" s="3434"/>
      <c r="TV84" s="3434"/>
      <c r="TW84" s="3434"/>
      <c r="TX84" s="3434"/>
      <c r="TY84" s="3434"/>
      <c r="TZ84" s="3434"/>
      <c r="UA84" s="3434"/>
      <c r="UB84" s="3434"/>
      <c r="UC84" s="3434"/>
      <c r="UD84" s="3434"/>
      <c r="UE84" s="3434"/>
      <c r="UF84" s="3434"/>
      <c r="UG84" s="3434"/>
      <c r="UH84" s="3434"/>
      <c r="UI84" s="3434"/>
      <c r="UJ84" s="3434"/>
      <c r="UK84" s="3434"/>
      <c r="UL84" s="3434"/>
      <c r="UM84" s="3434"/>
      <c r="UN84" s="3434"/>
      <c r="UO84" s="3434"/>
      <c r="UP84" s="3434"/>
      <c r="UQ84" s="3434"/>
      <c r="UR84" s="3434"/>
      <c r="US84" s="3434"/>
      <c r="UT84" s="3434"/>
      <c r="UU84" s="3434"/>
      <c r="UV84" s="3434"/>
      <c r="UW84" s="3434"/>
      <c r="UX84" s="3434"/>
      <c r="UY84" s="3434"/>
      <c r="UZ84" s="3434"/>
      <c r="VA84" s="3434"/>
      <c r="VB84" s="3434"/>
      <c r="VC84" s="3434"/>
      <c r="VD84" s="3434"/>
      <c r="VE84" s="3434"/>
      <c r="VF84" s="3434"/>
      <c r="VG84" s="3434"/>
      <c r="VH84" s="3434"/>
      <c r="VI84" s="3434"/>
      <c r="VJ84" s="3434"/>
      <c r="VK84" s="3434"/>
      <c r="VL84" s="3434"/>
      <c r="VM84" s="3434"/>
      <c r="VN84" s="3434"/>
      <c r="VO84" s="3434"/>
      <c r="VP84" s="3434"/>
      <c r="VQ84" s="3434"/>
      <c r="VR84" s="3434"/>
      <c r="VS84" s="3434"/>
      <c r="VT84" s="3434"/>
      <c r="VU84" s="3434"/>
      <c r="VV84" s="3434"/>
      <c r="VW84" s="3434"/>
      <c r="VX84" s="3434"/>
      <c r="VY84" s="3434"/>
      <c r="VZ84" s="3434"/>
      <c r="WA84" s="3434"/>
      <c r="WB84" s="3434"/>
      <c r="WC84" s="3434"/>
      <c r="WD84" s="3434"/>
      <c r="WE84" s="3434"/>
      <c r="WF84" s="3434"/>
      <c r="WG84" s="3434"/>
      <c r="WH84" s="3434"/>
      <c r="WI84" s="3434"/>
      <c r="WJ84" s="3434"/>
      <c r="WK84" s="3434"/>
      <c r="WL84" s="3434"/>
      <c r="WM84" s="3434"/>
      <c r="WN84" s="3434"/>
      <c r="WO84" s="3434"/>
      <c r="WP84" s="3434"/>
      <c r="WQ84" s="3434"/>
      <c r="WR84" s="3434"/>
      <c r="WS84" s="3434"/>
      <c r="WT84" s="3434"/>
      <c r="WU84" s="3434"/>
      <c r="WV84" s="3434"/>
      <c r="WW84" s="3434"/>
      <c r="WX84" s="3434"/>
      <c r="WY84" s="3434"/>
      <c r="WZ84" s="3434"/>
      <c r="XA84" s="3434"/>
      <c r="XB84" s="3434"/>
      <c r="XC84" s="3434"/>
      <c r="XD84" s="3434"/>
      <c r="XE84" s="3434"/>
      <c r="XF84" s="3434"/>
      <c r="XG84" s="3434"/>
      <c r="XH84" s="3434"/>
      <c r="XI84" s="3434"/>
      <c r="XJ84" s="3434"/>
      <c r="XK84" s="3434"/>
      <c r="XL84" s="3434"/>
      <c r="XM84" s="3434"/>
      <c r="XN84" s="3434"/>
      <c r="XO84" s="3434"/>
      <c r="XP84" s="3434"/>
      <c r="XQ84" s="3434"/>
      <c r="XR84" s="3434"/>
      <c r="XS84" s="3434"/>
      <c r="XT84" s="3434"/>
      <c r="XU84" s="3434"/>
      <c r="XV84" s="3434"/>
      <c r="XW84" s="3434"/>
      <c r="XX84" s="3434"/>
      <c r="XY84" s="3434"/>
      <c r="XZ84" s="3434"/>
      <c r="YA84" s="3434"/>
      <c r="YB84" s="3434"/>
      <c r="YC84" s="3434"/>
      <c r="YD84" s="3434"/>
      <c r="YE84" s="3434"/>
      <c r="YF84" s="3434"/>
      <c r="YG84" s="3434"/>
      <c r="YH84" s="3434"/>
      <c r="YI84" s="3434"/>
      <c r="YJ84" s="3434"/>
      <c r="YK84" s="3434"/>
      <c r="YL84" s="3434"/>
      <c r="YM84" s="3434"/>
      <c r="YN84" s="3434"/>
      <c r="YO84" s="3434"/>
      <c r="YP84" s="3434"/>
      <c r="YQ84" s="3434"/>
      <c r="YR84" s="3434"/>
      <c r="YS84" s="3434"/>
      <c r="YT84" s="3434"/>
      <c r="YU84" s="3434"/>
      <c r="YV84" s="3434"/>
      <c r="YW84" s="3434"/>
      <c r="YX84" s="3434"/>
      <c r="YY84" s="3434"/>
      <c r="YZ84" s="3434"/>
      <c r="ZA84" s="3434"/>
      <c r="ZB84" s="3434"/>
      <c r="ZC84" s="3434"/>
      <c r="ZD84" s="3434"/>
      <c r="ZE84" s="3434"/>
      <c r="ZF84" s="3434"/>
      <c r="ZG84" s="3434"/>
      <c r="ZH84" s="3434"/>
      <c r="ZI84" s="3434"/>
      <c r="ZJ84" s="3434"/>
      <c r="ZK84" s="3434"/>
      <c r="ZL84" s="3434"/>
      <c r="ZM84" s="3434"/>
      <c r="ZN84" s="3434"/>
      <c r="ZO84" s="3434"/>
      <c r="ZP84" s="3434"/>
      <c r="ZQ84" s="3434"/>
      <c r="ZR84" s="3434"/>
      <c r="ZS84" s="3434"/>
      <c r="ZT84" s="3434"/>
      <c r="ZU84" s="3434"/>
      <c r="ZV84" s="3434"/>
      <c r="ZW84" s="3434"/>
      <c r="ZX84" s="3434"/>
      <c r="ZY84" s="3434"/>
      <c r="ZZ84" s="3434"/>
      <c r="AAA84" s="3434"/>
      <c r="AAB84" s="3434"/>
      <c r="AAC84" s="3434"/>
      <c r="AAD84" s="3434"/>
      <c r="AAE84" s="3434"/>
      <c r="AAF84" s="3434"/>
      <c r="AAG84" s="3434"/>
      <c r="AAH84" s="3434"/>
      <c r="AAI84" s="3434"/>
      <c r="AAJ84" s="3434"/>
      <c r="AAK84" s="3434"/>
      <c r="AAL84" s="3434"/>
      <c r="AAM84" s="3434"/>
      <c r="AAN84" s="3434"/>
      <c r="AAO84" s="3434"/>
      <c r="AAP84" s="3434"/>
      <c r="AAQ84" s="3434"/>
      <c r="AAR84" s="3434"/>
      <c r="AAS84" s="3434"/>
      <c r="AAT84" s="3434"/>
      <c r="AAU84" s="3434"/>
      <c r="AAV84" s="3434"/>
      <c r="AAW84" s="3434"/>
      <c r="AAX84" s="3434"/>
      <c r="AAY84" s="3434"/>
      <c r="AAZ84" s="3434"/>
      <c r="ABA84" s="3434"/>
      <c r="ABB84" s="3434"/>
      <c r="ABC84" s="3434"/>
      <c r="ABD84" s="3434"/>
      <c r="ABE84" s="3434"/>
      <c r="ABF84" s="3434"/>
      <c r="ABG84" s="3434"/>
      <c r="ABH84" s="3434"/>
      <c r="ABI84" s="3434"/>
      <c r="ABJ84" s="3434"/>
      <c r="ABK84" s="3434"/>
      <c r="ABL84" s="3434"/>
      <c r="ABM84" s="3434"/>
      <c r="ABN84" s="3434"/>
      <c r="ABO84" s="3434"/>
      <c r="ABP84" s="3434"/>
      <c r="ABQ84" s="3434"/>
      <c r="ABR84" s="3434"/>
      <c r="ABS84" s="3434"/>
      <c r="ABT84" s="3434"/>
      <c r="ABU84" s="3434"/>
      <c r="ABV84" s="3434"/>
      <c r="ABW84" s="3434"/>
      <c r="ABX84" s="3434"/>
      <c r="ABY84" s="3434"/>
      <c r="ABZ84" s="3434"/>
      <c r="ACA84" s="3434"/>
      <c r="ACB84" s="3434"/>
      <c r="ACC84" s="3434"/>
      <c r="ACD84" s="3434"/>
      <c r="ACE84" s="3434"/>
      <c r="ACF84" s="3434"/>
      <c r="ACG84" s="3434"/>
      <c r="ACH84" s="3434"/>
      <c r="ACI84" s="3434"/>
      <c r="ACJ84" s="3434"/>
      <c r="ACK84" s="3434"/>
      <c r="ACL84" s="3434"/>
    </row>
    <row r="85" spans="1:1215" s="628" customFormat="1" ht="19.5" customHeight="1" x14ac:dyDescent="0.25">
      <c r="A85" s="1915"/>
      <c r="B85" s="1916"/>
      <c r="C85" s="2225"/>
      <c r="D85" s="2757"/>
      <c r="E85" s="1944"/>
      <c r="F85" s="1813"/>
      <c r="G85" s="1789"/>
      <c r="H85" s="1814"/>
      <c r="I85" s="1813"/>
      <c r="J85" s="1813"/>
      <c r="K85" s="1814"/>
      <c r="L85" s="1813"/>
      <c r="M85" s="1813"/>
      <c r="N85" s="1789"/>
      <c r="O85" s="2798"/>
      <c r="P85" s="1944"/>
      <c r="Q85" s="1789"/>
      <c r="R85" s="1789"/>
      <c r="S85" s="1789"/>
      <c r="T85" s="1789"/>
      <c r="U85" s="1789"/>
      <c r="V85" s="1944"/>
      <c r="W85" s="1789"/>
      <c r="X85" s="1789"/>
      <c r="Y85" s="1789"/>
      <c r="Z85" s="2816"/>
      <c r="AA85" s="2714"/>
      <c r="AB85" s="1813"/>
      <c r="AC85" s="1813"/>
      <c r="AD85" s="1789"/>
      <c r="AE85" s="1789"/>
      <c r="AF85" s="1789"/>
      <c r="AG85" s="1789"/>
      <c r="AH85" s="1789"/>
      <c r="AI85" s="1789"/>
      <c r="AJ85" s="1789"/>
      <c r="AK85" s="2841"/>
      <c r="AL85" s="2715"/>
      <c r="AM85" s="2693"/>
      <c r="AN85" s="1789"/>
      <c r="AO85" s="1789"/>
      <c r="AP85" s="1789"/>
      <c r="AQ85" s="1789"/>
      <c r="AR85" s="1789"/>
      <c r="AS85" s="1789"/>
      <c r="AT85" s="1789"/>
      <c r="AU85" s="1789"/>
      <c r="AV85" s="1789"/>
      <c r="AW85" s="2841"/>
      <c r="AX85" s="2715"/>
      <c r="AY85" s="2693"/>
      <c r="AZ85" s="1789"/>
      <c r="BA85" s="1789"/>
      <c r="BB85" s="1789"/>
      <c r="BC85" s="1789"/>
      <c r="BD85" s="1789"/>
      <c r="BE85" s="1789"/>
      <c r="BF85" s="1789"/>
      <c r="BG85" s="1789"/>
      <c r="BH85" s="1789"/>
      <c r="BI85" s="2841"/>
      <c r="BJ85" s="1998"/>
      <c r="BK85" s="2554"/>
      <c r="BL85" s="2554"/>
      <c r="BM85" s="1789"/>
      <c r="BN85" s="1789"/>
      <c r="BO85" s="1789"/>
      <c r="BP85" s="1789"/>
      <c r="BQ85" s="1789"/>
      <c r="BR85" s="1789"/>
      <c r="BS85" s="1789"/>
      <c r="BT85" s="2798"/>
      <c r="BU85" s="3437"/>
      <c r="BV85" s="3066"/>
      <c r="BW85" s="3066"/>
      <c r="BX85" s="3066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2"/>
      <c r="EJ85" s="102"/>
      <c r="EK85" s="102"/>
      <c r="EL85" s="102"/>
      <c r="EM85" s="102"/>
      <c r="EN85" s="102"/>
      <c r="EO85" s="102"/>
      <c r="EP85" s="102"/>
      <c r="ES85" s="3434"/>
      <c r="ET85" s="3434"/>
      <c r="EU85" s="3434"/>
      <c r="EV85" s="3434"/>
      <c r="EW85" s="3434"/>
      <c r="EX85" s="3434"/>
      <c r="EY85" s="3434"/>
      <c r="EZ85" s="3434"/>
      <c r="FA85" s="3434"/>
      <c r="FB85" s="3434"/>
      <c r="FC85" s="3434"/>
      <c r="FD85" s="3434"/>
      <c r="FE85" s="3434"/>
      <c r="FF85" s="3434"/>
      <c r="FG85" s="3434"/>
      <c r="FH85" s="3434"/>
      <c r="FI85" s="3434"/>
      <c r="FJ85" s="3434"/>
      <c r="FK85" s="3434"/>
      <c r="FL85" s="3434"/>
      <c r="FM85" s="3434"/>
      <c r="FN85" s="3434"/>
      <c r="FO85" s="3434"/>
      <c r="FP85" s="3434"/>
      <c r="FQ85" s="3434"/>
      <c r="FR85" s="3434"/>
      <c r="FS85" s="3434"/>
      <c r="FT85" s="3434"/>
      <c r="FU85" s="3434"/>
      <c r="FV85" s="3434"/>
      <c r="FW85" s="3434"/>
      <c r="FX85" s="3434"/>
      <c r="FY85" s="3434"/>
      <c r="FZ85" s="3434"/>
      <c r="GA85" s="3434"/>
      <c r="GB85" s="3434"/>
      <c r="GC85" s="3434"/>
      <c r="GD85" s="3434"/>
      <c r="GE85" s="3434"/>
      <c r="GF85" s="3434"/>
      <c r="GG85" s="3434"/>
      <c r="GH85" s="3434"/>
      <c r="GI85" s="3434"/>
      <c r="GJ85" s="3434"/>
      <c r="GK85" s="3434"/>
      <c r="GL85" s="3434"/>
      <c r="GM85" s="3434"/>
      <c r="GN85" s="3434"/>
      <c r="GO85" s="3434"/>
      <c r="GP85" s="3434"/>
      <c r="GQ85" s="3434"/>
      <c r="GR85" s="3434"/>
      <c r="GS85" s="3434"/>
      <c r="GT85" s="3434"/>
      <c r="GU85" s="3434"/>
      <c r="GV85" s="3434"/>
      <c r="GW85" s="3434"/>
      <c r="GX85" s="3434"/>
      <c r="GY85" s="3434"/>
      <c r="GZ85" s="3434"/>
      <c r="HA85" s="3434"/>
      <c r="HB85" s="3434"/>
      <c r="HC85" s="3434"/>
      <c r="HD85" s="3434"/>
      <c r="HE85" s="3434"/>
      <c r="HF85" s="3434"/>
      <c r="HG85" s="3434"/>
      <c r="HH85" s="3434"/>
      <c r="HI85" s="3434"/>
      <c r="HJ85" s="3434"/>
      <c r="HK85" s="3434"/>
      <c r="HL85" s="3434"/>
      <c r="HM85" s="3434"/>
      <c r="HN85" s="3434"/>
      <c r="HO85" s="3434"/>
      <c r="HP85" s="3434"/>
      <c r="HQ85" s="3434"/>
      <c r="HR85" s="3434"/>
      <c r="HS85" s="3434"/>
      <c r="HT85" s="3434"/>
      <c r="HU85" s="3434"/>
      <c r="HV85" s="3434"/>
      <c r="HW85" s="3434"/>
      <c r="HX85" s="3434"/>
      <c r="HY85" s="3434"/>
      <c r="HZ85" s="3434"/>
      <c r="IA85" s="3434"/>
      <c r="IB85" s="3434"/>
      <c r="IC85" s="3434"/>
      <c r="ID85" s="3434"/>
      <c r="IE85" s="3434"/>
      <c r="IF85" s="3434"/>
      <c r="IG85" s="3434"/>
      <c r="IH85" s="3434"/>
      <c r="II85" s="3434"/>
      <c r="IJ85" s="3434"/>
      <c r="IK85" s="3434"/>
      <c r="IL85" s="3434"/>
      <c r="IM85" s="3434"/>
      <c r="IN85" s="3434"/>
      <c r="IO85" s="3434"/>
      <c r="IP85" s="3434"/>
      <c r="IQ85" s="3434"/>
      <c r="IR85" s="3434"/>
      <c r="IS85" s="3434"/>
      <c r="IT85" s="3434"/>
      <c r="IU85" s="3434"/>
      <c r="IV85" s="3434"/>
      <c r="IW85" s="3434"/>
      <c r="IX85" s="3434"/>
      <c r="IY85" s="3434"/>
      <c r="IZ85" s="3434"/>
      <c r="JA85" s="3434"/>
      <c r="JB85" s="3434"/>
      <c r="JC85" s="3434"/>
      <c r="JD85" s="3434"/>
      <c r="JE85" s="3434"/>
      <c r="JF85" s="3434"/>
      <c r="JG85" s="3434"/>
      <c r="JH85" s="3434"/>
      <c r="JI85" s="3434"/>
      <c r="JJ85" s="3434"/>
      <c r="JK85" s="3434"/>
      <c r="JL85" s="3434"/>
      <c r="JM85" s="3434"/>
      <c r="JN85" s="3434"/>
      <c r="JO85" s="3434"/>
      <c r="JP85" s="3434"/>
      <c r="JQ85" s="3434"/>
      <c r="JR85" s="3434"/>
      <c r="JS85" s="3434"/>
      <c r="JT85" s="3434"/>
      <c r="JU85" s="3434"/>
      <c r="JV85" s="3434"/>
      <c r="JW85" s="3434"/>
      <c r="JX85" s="3434"/>
      <c r="JY85" s="3434"/>
      <c r="JZ85" s="3434"/>
      <c r="KA85" s="3434"/>
      <c r="KB85" s="3434"/>
      <c r="KC85" s="3434"/>
      <c r="KD85" s="3434"/>
      <c r="KE85" s="3434"/>
      <c r="KF85" s="3434"/>
      <c r="KG85" s="3434"/>
      <c r="KH85" s="3434"/>
      <c r="KI85" s="3434"/>
      <c r="KJ85" s="3434"/>
      <c r="KK85" s="3434"/>
      <c r="KL85" s="3434"/>
      <c r="KM85" s="3434"/>
      <c r="KN85" s="3434"/>
      <c r="KO85" s="3434"/>
      <c r="KP85" s="3434"/>
      <c r="KQ85" s="3434"/>
      <c r="KR85" s="3434"/>
      <c r="KS85" s="3434"/>
      <c r="KT85" s="3434"/>
      <c r="KU85" s="3434"/>
      <c r="KV85" s="3434"/>
      <c r="KW85" s="3434"/>
      <c r="KX85" s="3434"/>
      <c r="KY85" s="3434"/>
      <c r="KZ85" s="3434"/>
      <c r="LA85" s="3434"/>
      <c r="LB85" s="3434"/>
      <c r="LC85" s="3434"/>
      <c r="LD85" s="3434"/>
      <c r="LE85" s="3434"/>
      <c r="LF85" s="3434"/>
      <c r="LG85" s="3434"/>
      <c r="LH85" s="3434"/>
      <c r="LI85" s="3434"/>
      <c r="LJ85" s="3434"/>
      <c r="LK85" s="3434"/>
      <c r="LL85" s="3434"/>
      <c r="LM85" s="3434"/>
      <c r="LN85" s="3434"/>
      <c r="LO85" s="3434"/>
      <c r="LP85" s="3434"/>
      <c r="LQ85" s="3434"/>
      <c r="LR85" s="3434"/>
      <c r="LS85" s="3434"/>
      <c r="LT85" s="3434"/>
      <c r="LU85" s="3434"/>
      <c r="LV85" s="3434"/>
      <c r="LW85" s="3434"/>
      <c r="LX85" s="3434"/>
      <c r="LY85" s="3434"/>
      <c r="LZ85" s="3434"/>
      <c r="MA85" s="3434"/>
      <c r="MB85" s="3434"/>
      <c r="MC85" s="3434"/>
      <c r="MD85" s="3434"/>
      <c r="ME85" s="3434"/>
      <c r="MF85" s="3434"/>
      <c r="MG85" s="3434"/>
      <c r="MH85" s="3434"/>
      <c r="MI85" s="3434"/>
      <c r="MJ85" s="3434"/>
      <c r="MK85" s="3434"/>
      <c r="ML85" s="3434"/>
      <c r="MM85" s="3434"/>
      <c r="MN85" s="3434"/>
      <c r="MO85" s="3434"/>
      <c r="MP85" s="3434"/>
      <c r="MQ85" s="3434"/>
      <c r="MR85" s="3434"/>
      <c r="MS85" s="3434"/>
      <c r="MT85" s="3434"/>
      <c r="MU85" s="3434"/>
      <c r="MV85" s="3434"/>
      <c r="MW85" s="3434"/>
      <c r="MX85" s="3434"/>
      <c r="MY85" s="3434"/>
      <c r="MZ85" s="3434"/>
      <c r="NA85" s="3434"/>
      <c r="NB85" s="3434"/>
      <c r="NC85" s="3434"/>
      <c r="ND85" s="3434"/>
      <c r="NE85" s="3434"/>
      <c r="NF85" s="3434"/>
      <c r="NG85" s="3434"/>
      <c r="NH85" s="3434"/>
      <c r="NI85" s="3434"/>
      <c r="NJ85" s="3434"/>
      <c r="NK85" s="3434"/>
      <c r="NL85" s="3434"/>
      <c r="NM85" s="3434"/>
      <c r="NN85" s="3434"/>
      <c r="NO85" s="3434"/>
      <c r="NP85" s="3434"/>
      <c r="NQ85" s="3434"/>
      <c r="NR85" s="3434"/>
      <c r="NS85" s="3434"/>
      <c r="NT85" s="3434"/>
      <c r="NU85" s="3434"/>
      <c r="NV85" s="3434"/>
      <c r="NW85" s="3434"/>
      <c r="NX85" s="3434"/>
      <c r="NY85" s="3434"/>
      <c r="NZ85" s="3434"/>
      <c r="OA85" s="3434"/>
      <c r="OB85" s="3434"/>
      <c r="OC85" s="3434"/>
      <c r="OD85" s="3434"/>
      <c r="OE85" s="3434"/>
      <c r="OF85" s="3434"/>
      <c r="OG85" s="3434"/>
      <c r="OH85" s="3434"/>
      <c r="OI85" s="3434"/>
      <c r="OJ85" s="3434"/>
      <c r="OK85" s="3434"/>
      <c r="OL85" s="3434"/>
      <c r="OM85" s="3434"/>
      <c r="ON85" s="3434"/>
      <c r="OO85" s="3434"/>
      <c r="OP85" s="3434"/>
      <c r="OQ85" s="3434"/>
      <c r="OR85" s="3434"/>
      <c r="OS85" s="3434"/>
      <c r="OT85" s="3434"/>
      <c r="OU85" s="3434"/>
      <c r="OV85" s="3434"/>
      <c r="OW85" s="3434"/>
      <c r="OX85" s="3434"/>
      <c r="OY85" s="3434"/>
      <c r="OZ85" s="3434"/>
      <c r="PA85" s="3434"/>
      <c r="PB85" s="3434"/>
      <c r="PC85" s="3434"/>
      <c r="PD85" s="3434"/>
      <c r="PE85" s="3434"/>
      <c r="PF85" s="3434"/>
      <c r="PG85" s="3434"/>
      <c r="PH85" s="3434"/>
      <c r="PI85" s="3434"/>
      <c r="PJ85" s="3434"/>
      <c r="PK85" s="3434"/>
      <c r="PL85" s="3434"/>
      <c r="PM85" s="3434"/>
      <c r="PN85" s="3434"/>
      <c r="PO85" s="3434"/>
      <c r="PP85" s="3434"/>
      <c r="PQ85" s="3434"/>
      <c r="PR85" s="3434"/>
      <c r="PS85" s="3434"/>
      <c r="PT85" s="3434"/>
      <c r="PU85" s="3434"/>
      <c r="PV85" s="3434"/>
      <c r="PW85" s="3434"/>
      <c r="PX85" s="3434"/>
      <c r="PY85" s="3434"/>
      <c r="PZ85" s="3434"/>
      <c r="QA85" s="3434"/>
      <c r="QB85" s="3434"/>
      <c r="QC85" s="3434"/>
      <c r="QD85" s="3434"/>
      <c r="QE85" s="3434"/>
      <c r="QF85" s="3434"/>
      <c r="QG85" s="3434"/>
      <c r="QH85" s="3434"/>
      <c r="QI85" s="3434"/>
      <c r="QJ85" s="3434"/>
      <c r="QK85" s="3434"/>
      <c r="QL85" s="3434"/>
      <c r="QM85" s="3434"/>
      <c r="QN85" s="3434"/>
      <c r="QO85" s="3434"/>
      <c r="QP85" s="3434"/>
      <c r="QQ85" s="3434"/>
      <c r="QR85" s="3434"/>
      <c r="QS85" s="3434"/>
      <c r="QT85" s="3434"/>
      <c r="QU85" s="3434"/>
      <c r="QV85" s="3434"/>
      <c r="QW85" s="3434"/>
      <c r="QX85" s="3434"/>
      <c r="QY85" s="3434"/>
      <c r="QZ85" s="3434"/>
      <c r="RA85" s="3434"/>
      <c r="RB85" s="3434"/>
      <c r="RC85" s="3434"/>
      <c r="RD85" s="3434"/>
      <c r="RE85" s="3434"/>
      <c r="RF85" s="3434"/>
      <c r="RG85" s="3434"/>
      <c r="RH85" s="3434"/>
      <c r="RI85" s="3434"/>
      <c r="RJ85" s="3434"/>
      <c r="RK85" s="3434"/>
      <c r="RL85" s="3434"/>
      <c r="RM85" s="3434"/>
      <c r="RN85" s="3434"/>
      <c r="RO85" s="3434"/>
      <c r="RP85" s="3434"/>
      <c r="RQ85" s="3434"/>
      <c r="RR85" s="3434"/>
      <c r="RS85" s="3434"/>
      <c r="RT85" s="3434"/>
      <c r="RU85" s="3434"/>
      <c r="RV85" s="3434"/>
      <c r="RW85" s="3434"/>
      <c r="RX85" s="3434"/>
      <c r="RY85" s="3434"/>
      <c r="RZ85" s="3434"/>
      <c r="SA85" s="3434"/>
      <c r="SB85" s="3434"/>
      <c r="SC85" s="3434"/>
      <c r="SD85" s="3434"/>
      <c r="SE85" s="3434"/>
      <c r="SF85" s="3434"/>
      <c r="SG85" s="3434"/>
      <c r="SH85" s="3434"/>
      <c r="SI85" s="3434"/>
      <c r="SJ85" s="3434"/>
      <c r="SK85" s="3434"/>
      <c r="SL85" s="3434"/>
      <c r="SM85" s="3434"/>
      <c r="SN85" s="3434"/>
      <c r="SO85" s="3434"/>
      <c r="SP85" s="3434"/>
      <c r="SQ85" s="3434"/>
      <c r="SR85" s="3434"/>
      <c r="SS85" s="3434"/>
      <c r="ST85" s="3434"/>
      <c r="SU85" s="3434"/>
      <c r="SV85" s="3434"/>
      <c r="SW85" s="3434"/>
      <c r="SX85" s="3434"/>
      <c r="SY85" s="3434"/>
      <c r="SZ85" s="3434"/>
      <c r="TA85" s="3434"/>
      <c r="TB85" s="3434"/>
      <c r="TC85" s="3434"/>
      <c r="TD85" s="3434"/>
      <c r="TE85" s="3434"/>
      <c r="TF85" s="3434"/>
      <c r="TG85" s="3434"/>
      <c r="TH85" s="3434"/>
      <c r="TI85" s="3434"/>
      <c r="TJ85" s="3434"/>
      <c r="TK85" s="3434"/>
      <c r="TL85" s="3434"/>
      <c r="TM85" s="3434"/>
      <c r="TN85" s="3434"/>
      <c r="TO85" s="3434"/>
      <c r="TP85" s="3434"/>
      <c r="TQ85" s="3434"/>
      <c r="TR85" s="3434"/>
      <c r="TS85" s="3434"/>
      <c r="TT85" s="3434"/>
      <c r="TU85" s="3434"/>
      <c r="TV85" s="3434"/>
      <c r="TW85" s="3434"/>
      <c r="TX85" s="3434"/>
      <c r="TY85" s="3434"/>
      <c r="TZ85" s="3434"/>
      <c r="UA85" s="3434"/>
      <c r="UB85" s="3434"/>
      <c r="UC85" s="3434"/>
      <c r="UD85" s="3434"/>
      <c r="UE85" s="3434"/>
      <c r="UF85" s="3434"/>
      <c r="UG85" s="3434"/>
      <c r="UH85" s="3434"/>
      <c r="UI85" s="3434"/>
      <c r="UJ85" s="3434"/>
      <c r="UK85" s="3434"/>
      <c r="UL85" s="3434"/>
      <c r="UM85" s="3434"/>
      <c r="UN85" s="3434"/>
      <c r="UO85" s="3434"/>
      <c r="UP85" s="3434"/>
      <c r="UQ85" s="3434"/>
      <c r="UR85" s="3434"/>
      <c r="US85" s="3434"/>
      <c r="UT85" s="3434"/>
      <c r="UU85" s="3434"/>
      <c r="UV85" s="3434"/>
      <c r="UW85" s="3434"/>
      <c r="UX85" s="3434"/>
      <c r="UY85" s="3434"/>
      <c r="UZ85" s="3434"/>
      <c r="VA85" s="3434"/>
      <c r="VB85" s="3434"/>
      <c r="VC85" s="3434"/>
      <c r="VD85" s="3434"/>
      <c r="VE85" s="3434"/>
      <c r="VF85" s="3434"/>
      <c r="VG85" s="3434"/>
      <c r="VH85" s="3434"/>
      <c r="VI85" s="3434"/>
      <c r="VJ85" s="3434"/>
      <c r="VK85" s="3434"/>
      <c r="VL85" s="3434"/>
      <c r="VM85" s="3434"/>
      <c r="VN85" s="3434"/>
      <c r="VO85" s="3434"/>
      <c r="VP85" s="3434"/>
      <c r="VQ85" s="3434"/>
      <c r="VR85" s="3434"/>
      <c r="VS85" s="3434"/>
      <c r="VT85" s="3434"/>
      <c r="VU85" s="3434"/>
      <c r="VV85" s="3434"/>
      <c r="VW85" s="3434"/>
      <c r="VX85" s="3434"/>
      <c r="VY85" s="3434"/>
      <c r="VZ85" s="3434"/>
      <c r="WA85" s="3434"/>
      <c r="WB85" s="3434"/>
      <c r="WC85" s="3434"/>
      <c r="WD85" s="3434"/>
      <c r="WE85" s="3434"/>
      <c r="WF85" s="3434"/>
      <c r="WG85" s="3434"/>
      <c r="WH85" s="3434"/>
      <c r="WI85" s="3434"/>
      <c r="WJ85" s="3434"/>
      <c r="WK85" s="3434"/>
      <c r="WL85" s="3434"/>
      <c r="WM85" s="3434"/>
      <c r="WN85" s="3434"/>
      <c r="WO85" s="3434"/>
      <c r="WP85" s="3434"/>
      <c r="WQ85" s="3434"/>
      <c r="WR85" s="3434"/>
      <c r="WS85" s="3434"/>
      <c r="WT85" s="3434"/>
      <c r="WU85" s="3434"/>
      <c r="WV85" s="3434"/>
      <c r="WW85" s="3434"/>
      <c r="WX85" s="3434"/>
      <c r="WY85" s="3434"/>
      <c r="WZ85" s="3434"/>
      <c r="XA85" s="3434"/>
      <c r="XB85" s="3434"/>
      <c r="XC85" s="3434"/>
      <c r="XD85" s="3434"/>
      <c r="XE85" s="3434"/>
      <c r="XF85" s="3434"/>
      <c r="XG85" s="3434"/>
      <c r="XH85" s="3434"/>
      <c r="XI85" s="3434"/>
      <c r="XJ85" s="3434"/>
      <c r="XK85" s="3434"/>
      <c r="XL85" s="3434"/>
      <c r="XM85" s="3434"/>
      <c r="XN85" s="3434"/>
      <c r="XO85" s="3434"/>
      <c r="XP85" s="3434"/>
      <c r="XQ85" s="3434"/>
      <c r="XR85" s="3434"/>
      <c r="XS85" s="3434"/>
      <c r="XT85" s="3434"/>
      <c r="XU85" s="3434"/>
      <c r="XV85" s="3434"/>
      <c r="XW85" s="3434"/>
      <c r="XX85" s="3434"/>
      <c r="XY85" s="3434"/>
      <c r="XZ85" s="3434"/>
      <c r="YA85" s="3434"/>
      <c r="YB85" s="3434"/>
      <c r="YC85" s="3434"/>
      <c r="YD85" s="3434"/>
      <c r="YE85" s="3434"/>
      <c r="YF85" s="3434"/>
      <c r="YG85" s="3434"/>
      <c r="YH85" s="3434"/>
      <c r="YI85" s="3434"/>
      <c r="YJ85" s="3434"/>
      <c r="YK85" s="3434"/>
      <c r="YL85" s="3434"/>
      <c r="YM85" s="3434"/>
      <c r="YN85" s="3434"/>
      <c r="YO85" s="3434"/>
      <c r="YP85" s="3434"/>
      <c r="YQ85" s="3434"/>
      <c r="YR85" s="3434"/>
      <c r="YS85" s="3434"/>
      <c r="YT85" s="3434"/>
      <c r="YU85" s="3434"/>
      <c r="YV85" s="3434"/>
      <c r="YW85" s="3434"/>
      <c r="YX85" s="3434"/>
      <c r="YY85" s="3434"/>
      <c r="YZ85" s="3434"/>
      <c r="ZA85" s="3434"/>
      <c r="ZB85" s="3434"/>
      <c r="ZC85" s="3434"/>
      <c r="ZD85" s="3434"/>
      <c r="ZE85" s="3434"/>
      <c r="ZF85" s="3434"/>
      <c r="ZG85" s="3434"/>
      <c r="ZH85" s="3434"/>
      <c r="ZI85" s="3434"/>
      <c r="ZJ85" s="3434"/>
      <c r="ZK85" s="3434"/>
      <c r="ZL85" s="3434"/>
      <c r="ZM85" s="3434"/>
      <c r="ZN85" s="3434"/>
      <c r="ZO85" s="3434"/>
      <c r="ZP85" s="3434"/>
      <c r="ZQ85" s="3434"/>
      <c r="ZR85" s="3434"/>
      <c r="ZS85" s="3434"/>
      <c r="ZT85" s="3434"/>
      <c r="ZU85" s="3434"/>
      <c r="ZV85" s="3434"/>
      <c r="ZW85" s="3434"/>
      <c r="ZX85" s="3434"/>
      <c r="ZY85" s="3434"/>
      <c r="ZZ85" s="3434"/>
      <c r="AAA85" s="3434"/>
      <c r="AAB85" s="3434"/>
      <c r="AAC85" s="3434"/>
      <c r="AAD85" s="3434"/>
      <c r="AAE85" s="3434"/>
      <c r="AAF85" s="3434"/>
      <c r="AAG85" s="3434"/>
      <c r="AAH85" s="3434"/>
      <c r="AAI85" s="3434"/>
      <c r="AAJ85" s="3434"/>
      <c r="AAK85" s="3434"/>
      <c r="AAL85" s="3434"/>
      <c r="AAM85" s="3434"/>
      <c r="AAN85" s="3434"/>
      <c r="AAO85" s="3434"/>
      <c r="AAP85" s="3434"/>
      <c r="AAQ85" s="3434"/>
      <c r="AAR85" s="3434"/>
      <c r="AAS85" s="3434"/>
      <c r="AAT85" s="3434"/>
      <c r="AAU85" s="3434"/>
      <c r="AAV85" s="3434"/>
      <c r="AAW85" s="3434"/>
      <c r="AAX85" s="3434"/>
      <c r="AAY85" s="3434"/>
      <c r="AAZ85" s="3434"/>
      <c r="ABA85" s="3434"/>
      <c r="ABB85" s="3434"/>
      <c r="ABC85" s="3434"/>
      <c r="ABD85" s="3434"/>
      <c r="ABE85" s="3434"/>
      <c r="ABF85" s="3434"/>
      <c r="ABG85" s="3434"/>
      <c r="ABH85" s="3434"/>
      <c r="ABI85" s="3434"/>
      <c r="ABJ85" s="3434"/>
      <c r="ABK85" s="3434"/>
      <c r="ABL85" s="3434"/>
      <c r="ABM85" s="3434"/>
      <c r="ABN85" s="3434"/>
      <c r="ABO85" s="3434"/>
      <c r="ABP85" s="3434"/>
      <c r="ABQ85" s="3434"/>
      <c r="ABR85" s="3434"/>
      <c r="ABS85" s="3434"/>
      <c r="ABT85" s="3434"/>
      <c r="ABU85" s="3434"/>
      <c r="ABV85" s="3434"/>
      <c r="ABW85" s="3434"/>
      <c r="ABX85" s="3434"/>
      <c r="ABY85" s="3434"/>
      <c r="ABZ85" s="3434"/>
      <c r="ACA85" s="3434"/>
      <c r="ACB85" s="3434"/>
      <c r="ACC85" s="3434"/>
      <c r="ACD85" s="3434"/>
      <c r="ACE85" s="3434"/>
      <c r="ACF85" s="3434"/>
      <c r="ACG85" s="3434"/>
      <c r="ACH85" s="3434"/>
      <c r="ACI85" s="3434"/>
      <c r="ACJ85" s="3434"/>
      <c r="ACK85" s="3434"/>
      <c r="ACL85" s="3434"/>
    </row>
    <row r="86" spans="1:1215" s="628" customFormat="1" ht="15" customHeight="1" x14ac:dyDescent="0.25">
      <c r="A86" s="3886" t="s">
        <v>603</v>
      </c>
      <c r="B86" s="3887"/>
      <c r="C86" s="2226" t="s">
        <v>585</v>
      </c>
      <c r="D86" s="2758" t="s">
        <v>593</v>
      </c>
      <c r="E86" s="2316" t="s">
        <v>335</v>
      </c>
      <c r="F86" s="2266" t="s">
        <v>335</v>
      </c>
      <c r="G86" s="2266" t="s">
        <v>335</v>
      </c>
      <c r="H86" s="2266" t="s">
        <v>335</v>
      </c>
      <c r="I86" s="2266" t="s">
        <v>335</v>
      </c>
      <c r="J86" s="2266" t="s">
        <v>335</v>
      </c>
      <c r="K86" s="2266" t="s">
        <v>335</v>
      </c>
      <c r="L86" s="2266" t="s">
        <v>335</v>
      </c>
      <c r="M86" s="2266" t="s">
        <v>335</v>
      </c>
      <c r="N86" s="1985" t="s">
        <v>335</v>
      </c>
      <c r="O86" s="2006"/>
      <c r="P86" s="2316" t="s">
        <v>335</v>
      </c>
      <c r="Q86" s="2316"/>
      <c r="R86" s="2266" t="s">
        <v>335</v>
      </c>
      <c r="S86" s="2266"/>
      <c r="T86" s="2266"/>
      <c r="U86" s="2266" t="s">
        <v>335</v>
      </c>
      <c r="V86" s="2318" t="s">
        <v>335</v>
      </c>
      <c r="W86" s="2318" t="s">
        <v>335</v>
      </c>
      <c r="X86" s="2318"/>
      <c r="Y86" s="2318" t="s">
        <v>335</v>
      </c>
      <c r="Z86" s="2351" t="s">
        <v>335</v>
      </c>
      <c r="AA86" s="2340">
        <v>0</v>
      </c>
      <c r="AB86" s="2340">
        <v>0</v>
      </c>
      <c r="AC86" s="2341" t="s">
        <v>335</v>
      </c>
      <c r="AD86" s="2382"/>
      <c r="AE86" s="3132"/>
      <c r="AF86" s="2383"/>
      <c r="AG86" s="2878"/>
      <c r="AH86" s="2384">
        <f>+AD86+AE86+AF86+AG86</f>
        <v>0</v>
      </c>
      <c r="AI86" s="2385"/>
      <c r="AJ86" s="2341" t="s">
        <v>335</v>
      </c>
      <c r="AK86" s="2430" t="s">
        <v>335</v>
      </c>
      <c r="AL86" s="2469">
        <v>0</v>
      </c>
      <c r="AM86" s="2469">
        <v>0</v>
      </c>
      <c r="AN86" s="2533"/>
      <c r="AO86" s="2631">
        <v>0</v>
      </c>
      <c r="AP86" s="2476">
        <v>0</v>
      </c>
      <c r="AQ86" s="2476">
        <v>0</v>
      </c>
      <c r="AR86" s="2476"/>
      <c r="AS86" s="3476">
        <f>AO86+AP86</f>
        <v>0</v>
      </c>
      <c r="AT86" s="2469"/>
      <c r="AU86" s="2475">
        <v>0</v>
      </c>
      <c r="AV86" s="2469">
        <v>0</v>
      </c>
      <c r="AW86" s="2470">
        <f>AU86+AV86</f>
        <v>0</v>
      </c>
      <c r="AX86" s="2469">
        <v>0</v>
      </c>
      <c r="AY86" s="2469">
        <v>0</v>
      </c>
      <c r="AZ86" s="2533"/>
      <c r="BA86" s="3103">
        <v>0</v>
      </c>
      <c r="BB86" s="3104">
        <v>0</v>
      </c>
      <c r="BC86" s="3104">
        <v>0</v>
      </c>
      <c r="BD86" s="3104"/>
      <c r="BE86" s="3104">
        <f>BA86+BB86</f>
        <v>0</v>
      </c>
      <c r="BF86" s="2469"/>
      <c r="BG86" s="2475">
        <v>0</v>
      </c>
      <c r="BH86" s="2469">
        <v>0</v>
      </c>
      <c r="BI86" s="2470">
        <f>BG86+BH86</f>
        <v>0</v>
      </c>
      <c r="BJ86" s="2386" t="s">
        <v>335</v>
      </c>
      <c r="BK86" s="2386"/>
      <c r="BL86" s="2386" t="s">
        <v>335</v>
      </c>
      <c r="BM86" s="2567">
        <f>AD86+AO86</f>
        <v>0</v>
      </c>
      <c r="BN86" s="2509">
        <f>AF86+AQ860</f>
        <v>0</v>
      </c>
      <c r="BO86" s="2509">
        <f t="shared" ref="BO86:BO87" si="171">BM86-BN86</f>
        <v>0</v>
      </c>
      <c r="BP86" s="2509">
        <f>BM86+BO86</f>
        <v>0</v>
      </c>
      <c r="BQ86" s="2704">
        <f t="shared" ref="BQ86" si="172">BM86+BN86</f>
        <v>0</v>
      </c>
      <c r="BR86" s="2701">
        <f>AI86+AU86</f>
        <v>0</v>
      </c>
      <c r="BS86" s="2508">
        <v>0</v>
      </c>
      <c r="BT86" s="2901">
        <f t="shared" ref="BT86" si="173">BR86+BS86</f>
        <v>0</v>
      </c>
      <c r="BV86" s="3066"/>
      <c r="BW86" s="3066"/>
      <c r="BX86" s="3066"/>
      <c r="ES86" s="3434"/>
      <c r="ET86" s="3434"/>
      <c r="EU86" s="3434"/>
      <c r="EV86" s="3434"/>
      <c r="EW86" s="3434"/>
      <c r="EX86" s="3434"/>
      <c r="EY86" s="3434"/>
      <c r="EZ86" s="3434"/>
      <c r="FA86" s="3434"/>
      <c r="FB86" s="3434"/>
      <c r="FC86" s="3434"/>
      <c r="FD86" s="3434"/>
      <c r="FE86" s="3434"/>
      <c r="FF86" s="3434"/>
      <c r="FG86" s="3434"/>
      <c r="FH86" s="3434"/>
      <c r="FI86" s="3434"/>
      <c r="FJ86" s="3434"/>
      <c r="FK86" s="3434"/>
      <c r="FL86" s="3434"/>
      <c r="FM86" s="3434"/>
      <c r="FN86" s="3434"/>
      <c r="FO86" s="3434"/>
      <c r="FP86" s="3434"/>
      <c r="FQ86" s="3434"/>
      <c r="FR86" s="3434"/>
      <c r="FS86" s="3434"/>
      <c r="FT86" s="3434"/>
      <c r="FU86" s="3434"/>
      <c r="FV86" s="3434"/>
      <c r="FW86" s="3434"/>
      <c r="FX86" s="3434"/>
      <c r="FY86" s="3434"/>
      <c r="FZ86" s="3434"/>
      <c r="GA86" s="3434"/>
      <c r="GB86" s="3434"/>
      <c r="GC86" s="3434"/>
      <c r="GD86" s="3434"/>
      <c r="GE86" s="3434"/>
      <c r="GF86" s="3434"/>
      <c r="GG86" s="3434"/>
      <c r="GH86" s="3434"/>
      <c r="GI86" s="3434"/>
      <c r="GJ86" s="3434"/>
      <c r="GK86" s="3434"/>
      <c r="GL86" s="3434"/>
      <c r="GM86" s="3434"/>
      <c r="GN86" s="3434"/>
      <c r="GO86" s="3434"/>
      <c r="GP86" s="3434"/>
      <c r="GQ86" s="3434"/>
      <c r="GR86" s="3434"/>
      <c r="GS86" s="3434"/>
      <c r="GT86" s="3434"/>
      <c r="GU86" s="3434"/>
      <c r="GV86" s="3434"/>
      <c r="GW86" s="3434"/>
      <c r="GX86" s="3434"/>
      <c r="GY86" s="3434"/>
      <c r="GZ86" s="3434"/>
      <c r="HA86" s="3434"/>
      <c r="HB86" s="3434"/>
      <c r="HC86" s="3434"/>
      <c r="HD86" s="3434"/>
      <c r="HE86" s="3434"/>
      <c r="HF86" s="3434"/>
      <c r="HG86" s="3434"/>
      <c r="HH86" s="3434"/>
      <c r="HI86" s="3434"/>
      <c r="HJ86" s="3434"/>
      <c r="HK86" s="3434"/>
      <c r="HL86" s="3434"/>
      <c r="HM86" s="3434"/>
      <c r="HN86" s="3434"/>
      <c r="HO86" s="3434"/>
      <c r="HP86" s="3434"/>
      <c r="HQ86" s="3434"/>
      <c r="HR86" s="3434"/>
      <c r="HS86" s="3434"/>
      <c r="HT86" s="3434"/>
      <c r="HU86" s="3434"/>
      <c r="HV86" s="3434"/>
      <c r="HW86" s="3434"/>
      <c r="HX86" s="3434"/>
      <c r="HY86" s="3434"/>
      <c r="HZ86" s="3434"/>
      <c r="IA86" s="3434"/>
      <c r="IB86" s="3434"/>
      <c r="IC86" s="3434"/>
      <c r="ID86" s="3434"/>
      <c r="IE86" s="3434"/>
      <c r="IF86" s="3434"/>
      <c r="IG86" s="3434"/>
      <c r="IH86" s="3434"/>
      <c r="II86" s="3434"/>
      <c r="IJ86" s="3434"/>
      <c r="IK86" s="3434"/>
      <c r="IL86" s="3434"/>
      <c r="IM86" s="3434"/>
      <c r="IN86" s="3434"/>
      <c r="IO86" s="3434"/>
      <c r="IP86" s="3434"/>
      <c r="IQ86" s="3434"/>
      <c r="IR86" s="3434"/>
      <c r="IS86" s="3434"/>
      <c r="IT86" s="3434"/>
      <c r="IU86" s="3434"/>
      <c r="IV86" s="3434"/>
      <c r="IW86" s="3434"/>
      <c r="IX86" s="3434"/>
      <c r="IY86" s="3434"/>
      <c r="IZ86" s="3434"/>
      <c r="JA86" s="3434"/>
      <c r="JB86" s="3434"/>
      <c r="JC86" s="3434"/>
      <c r="JD86" s="3434"/>
      <c r="JE86" s="3434"/>
      <c r="JF86" s="3434"/>
      <c r="JG86" s="3434"/>
      <c r="JH86" s="3434"/>
      <c r="JI86" s="3434"/>
      <c r="JJ86" s="3434"/>
      <c r="JK86" s="3434"/>
      <c r="JL86" s="3434"/>
      <c r="JM86" s="3434"/>
      <c r="JN86" s="3434"/>
      <c r="JO86" s="3434"/>
      <c r="JP86" s="3434"/>
      <c r="JQ86" s="3434"/>
      <c r="JR86" s="3434"/>
      <c r="JS86" s="3434"/>
      <c r="JT86" s="3434"/>
      <c r="JU86" s="3434"/>
      <c r="JV86" s="3434"/>
      <c r="JW86" s="3434"/>
      <c r="JX86" s="3434"/>
      <c r="JY86" s="3434"/>
      <c r="JZ86" s="3434"/>
      <c r="KA86" s="3434"/>
      <c r="KB86" s="3434"/>
      <c r="KC86" s="3434"/>
      <c r="KD86" s="3434"/>
      <c r="KE86" s="3434"/>
      <c r="KF86" s="3434"/>
      <c r="KG86" s="3434"/>
      <c r="KH86" s="3434"/>
      <c r="KI86" s="3434"/>
      <c r="KJ86" s="3434"/>
      <c r="KK86" s="3434"/>
      <c r="KL86" s="3434"/>
      <c r="KM86" s="3434"/>
      <c r="KN86" s="3434"/>
      <c r="KO86" s="3434"/>
      <c r="KP86" s="3434"/>
      <c r="KQ86" s="3434"/>
      <c r="KR86" s="3434"/>
      <c r="KS86" s="3434"/>
      <c r="KT86" s="3434"/>
      <c r="KU86" s="3434"/>
      <c r="KV86" s="3434"/>
      <c r="KW86" s="3434"/>
      <c r="KX86" s="3434"/>
      <c r="KY86" s="3434"/>
      <c r="KZ86" s="3434"/>
      <c r="LA86" s="3434"/>
      <c r="LB86" s="3434"/>
      <c r="LC86" s="3434"/>
      <c r="LD86" s="3434"/>
      <c r="LE86" s="3434"/>
      <c r="LF86" s="3434"/>
      <c r="LG86" s="3434"/>
      <c r="LH86" s="3434"/>
      <c r="LI86" s="3434"/>
      <c r="LJ86" s="3434"/>
      <c r="LK86" s="3434"/>
      <c r="LL86" s="3434"/>
      <c r="LM86" s="3434"/>
      <c r="LN86" s="3434"/>
      <c r="LO86" s="3434"/>
      <c r="LP86" s="3434"/>
      <c r="LQ86" s="3434"/>
      <c r="LR86" s="3434"/>
      <c r="LS86" s="3434"/>
      <c r="LT86" s="3434"/>
      <c r="LU86" s="3434"/>
      <c r="LV86" s="3434"/>
      <c r="LW86" s="3434"/>
      <c r="LX86" s="3434"/>
      <c r="LY86" s="3434"/>
      <c r="LZ86" s="3434"/>
      <c r="MA86" s="3434"/>
      <c r="MB86" s="3434"/>
      <c r="MC86" s="3434"/>
      <c r="MD86" s="3434"/>
      <c r="ME86" s="3434"/>
      <c r="MF86" s="3434"/>
      <c r="MG86" s="3434"/>
      <c r="MH86" s="3434"/>
      <c r="MI86" s="3434"/>
      <c r="MJ86" s="3434"/>
      <c r="MK86" s="3434"/>
      <c r="ML86" s="3434"/>
      <c r="MM86" s="3434"/>
      <c r="MN86" s="3434"/>
      <c r="MO86" s="3434"/>
      <c r="MP86" s="3434"/>
      <c r="MQ86" s="3434"/>
      <c r="MR86" s="3434"/>
      <c r="MS86" s="3434"/>
      <c r="MT86" s="3434"/>
      <c r="MU86" s="3434"/>
      <c r="MV86" s="3434"/>
      <c r="MW86" s="3434"/>
      <c r="MX86" s="3434"/>
      <c r="MY86" s="3434"/>
      <c r="MZ86" s="3434"/>
      <c r="NA86" s="3434"/>
      <c r="NB86" s="3434"/>
      <c r="NC86" s="3434"/>
      <c r="ND86" s="3434"/>
      <c r="NE86" s="3434"/>
      <c r="NF86" s="3434"/>
      <c r="NG86" s="3434"/>
      <c r="NH86" s="3434"/>
      <c r="NI86" s="3434"/>
      <c r="NJ86" s="3434"/>
      <c r="NK86" s="3434"/>
      <c r="NL86" s="3434"/>
      <c r="NM86" s="3434"/>
      <c r="NN86" s="3434"/>
      <c r="NO86" s="3434"/>
      <c r="NP86" s="3434"/>
      <c r="NQ86" s="3434"/>
      <c r="NR86" s="3434"/>
      <c r="NS86" s="3434"/>
      <c r="NT86" s="3434"/>
      <c r="NU86" s="3434"/>
      <c r="NV86" s="3434"/>
      <c r="NW86" s="3434"/>
      <c r="NX86" s="3434"/>
      <c r="NY86" s="3434"/>
      <c r="NZ86" s="3434"/>
      <c r="OA86" s="3434"/>
      <c r="OB86" s="3434"/>
      <c r="OC86" s="3434"/>
      <c r="OD86" s="3434"/>
      <c r="OE86" s="3434"/>
      <c r="OF86" s="3434"/>
      <c r="OG86" s="3434"/>
      <c r="OH86" s="3434"/>
      <c r="OI86" s="3434"/>
      <c r="OJ86" s="3434"/>
      <c r="OK86" s="3434"/>
      <c r="OL86" s="3434"/>
      <c r="OM86" s="3434"/>
      <c r="ON86" s="3434"/>
      <c r="OO86" s="3434"/>
      <c r="OP86" s="3434"/>
      <c r="OQ86" s="3434"/>
      <c r="OR86" s="3434"/>
      <c r="OS86" s="3434"/>
      <c r="OT86" s="3434"/>
      <c r="OU86" s="3434"/>
      <c r="OV86" s="3434"/>
      <c r="OW86" s="3434"/>
      <c r="OX86" s="3434"/>
      <c r="OY86" s="3434"/>
      <c r="OZ86" s="3434"/>
      <c r="PA86" s="3434"/>
      <c r="PB86" s="3434"/>
      <c r="PC86" s="3434"/>
      <c r="PD86" s="3434"/>
      <c r="PE86" s="3434"/>
      <c r="PF86" s="3434"/>
      <c r="PG86" s="3434"/>
      <c r="PH86" s="3434"/>
      <c r="PI86" s="3434"/>
      <c r="PJ86" s="3434"/>
      <c r="PK86" s="3434"/>
      <c r="PL86" s="3434"/>
      <c r="PM86" s="3434"/>
      <c r="PN86" s="3434"/>
      <c r="PO86" s="3434"/>
      <c r="PP86" s="3434"/>
      <c r="PQ86" s="3434"/>
      <c r="PR86" s="3434"/>
      <c r="PS86" s="3434"/>
      <c r="PT86" s="3434"/>
      <c r="PU86" s="3434"/>
      <c r="PV86" s="3434"/>
      <c r="PW86" s="3434"/>
      <c r="PX86" s="3434"/>
      <c r="PY86" s="3434"/>
      <c r="PZ86" s="3434"/>
      <c r="QA86" s="3434"/>
      <c r="QB86" s="3434"/>
      <c r="QC86" s="3434"/>
      <c r="QD86" s="3434"/>
      <c r="QE86" s="3434"/>
      <c r="QF86" s="3434"/>
      <c r="QG86" s="3434"/>
      <c r="QH86" s="3434"/>
      <c r="QI86" s="3434"/>
      <c r="QJ86" s="3434"/>
      <c r="QK86" s="3434"/>
      <c r="QL86" s="3434"/>
      <c r="QM86" s="3434"/>
      <c r="QN86" s="3434"/>
      <c r="QO86" s="3434"/>
      <c r="QP86" s="3434"/>
      <c r="QQ86" s="3434"/>
      <c r="QR86" s="3434"/>
      <c r="QS86" s="3434"/>
      <c r="QT86" s="3434"/>
      <c r="QU86" s="3434"/>
      <c r="QV86" s="3434"/>
      <c r="QW86" s="3434"/>
      <c r="QX86" s="3434"/>
      <c r="QY86" s="3434"/>
      <c r="QZ86" s="3434"/>
      <c r="RA86" s="3434"/>
      <c r="RB86" s="3434"/>
      <c r="RC86" s="3434"/>
      <c r="RD86" s="3434"/>
      <c r="RE86" s="3434"/>
      <c r="RF86" s="3434"/>
      <c r="RG86" s="3434"/>
      <c r="RH86" s="3434"/>
      <c r="RI86" s="3434"/>
      <c r="RJ86" s="3434"/>
      <c r="RK86" s="3434"/>
      <c r="RL86" s="3434"/>
      <c r="RM86" s="3434"/>
      <c r="RN86" s="3434"/>
      <c r="RO86" s="3434"/>
      <c r="RP86" s="3434"/>
      <c r="RQ86" s="3434"/>
      <c r="RR86" s="3434"/>
      <c r="RS86" s="3434"/>
      <c r="RT86" s="3434"/>
      <c r="RU86" s="3434"/>
      <c r="RV86" s="3434"/>
      <c r="RW86" s="3434"/>
      <c r="RX86" s="3434"/>
      <c r="RY86" s="3434"/>
      <c r="RZ86" s="3434"/>
      <c r="SA86" s="3434"/>
      <c r="SB86" s="3434"/>
      <c r="SC86" s="3434"/>
      <c r="SD86" s="3434"/>
      <c r="SE86" s="3434"/>
      <c r="SF86" s="3434"/>
      <c r="SG86" s="3434"/>
      <c r="SH86" s="3434"/>
      <c r="SI86" s="3434"/>
      <c r="SJ86" s="3434"/>
      <c r="SK86" s="3434"/>
      <c r="SL86" s="3434"/>
      <c r="SM86" s="3434"/>
      <c r="SN86" s="3434"/>
      <c r="SO86" s="3434"/>
      <c r="SP86" s="3434"/>
      <c r="SQ86" s="3434"/>
      <c r="SR86" s="3434"/>
      <c r="SS86" s="3434"/>
      <c r="ST86" s="3434"/>
      <c r="SU86" s="3434"/>
      <c r="SV86" s="3434"/>
      <c r="SW86" s="3434"/>
      <c r="SX86" s="3434"/>
      <c r="SY86" s="3434"/>
      <c r="SZ86" s="3434"/>
      <c r="TA86" s="3434"/>
      <c r="TB86" s="3434"/>
      <c r="TC86" s="3434"/>
      <c r="TD86" s="3434"/>
      <c r="TE86" s="3434"/>
      <c r="TF86" s="3434"/>
      <c r="TG86" s="3434"/>
      <c r="TH86" s="3434"/>
      <c r="TI86" s="3434"/>
      <c r="TJ86" s="3434"/>
      <c r="TK86" s="3434"/>
      <c r="TL86" s="3434"/>
      <c r="TM86" s="3434"/>
      <c r="TN86" s="3434"/>
      <c r="TO86" s="3434"/>
      <c r="TP86" s="3434"/>
      <c r="TQ86" s="3434"/>
      <c r="TR86" s="3434"/>
      <c r="TS86" s="3434"/>
      <c r="TT86" s="3434"/>
      <c r="TU86" s="3434"/>
      <c r="TV86" s="3434"/>
      <c r="TW86" s="3434"/>
      <c r="TX86" s="3434"/>
      <c r="TY86" s="3434"/>
      <c r="TZ86" s="3434"/>
      <c r="UA86" s="3434"/>
      <c r="UB86" s="3434"/>
      <c r="UC86" s="3434"/>
      <c r="UD86" s="3434"/>
      <c r="UE86" s="3434"/>
      <c r="UF86" s="3434"/>
      <c r="UG86" s="3434"/>
      <c r="UH86" s="3434"/>
      <c r="UI86" s="3434"/>
      <c r="UJ86" s="3434"/>
      <c r="UK86" s="3434"/>
      <c r="UL86" s="3434"/>
      <c r="UM86" s="3434"/>
      <c r="UN86" s="3434"/>
      <c r="UO86" s="3434"/>
      <c r="UP86" s="3434"/>
      <c r="UQ86" s="3434"/>
      <c r="UR86" s="3434"/>
      <c r="US86" s="3434"/>
      <c r="UT86" s="3434"/>
      <c r="UU86" s="3434"/>
      <c r="UV86" s="3434"/>
      <c r="UW86" s="3434"/>
      <c r="UX86" s="3434"/>
      <c r="UY86" s="3434"/>
      <c r="UZ86" s="3434"/>
      <c r="VA86" s="3434"/>
      <c r="VB86" s="3434"/>
      <c r="VC86" s="3434"/>
      <c r="VD86" s="3434"/>
      <c r="VE86" s="3434"/>
      <c r="VF86" s="3434"/>
      <c r="VG86" s="3434"/>
      <c r="VH86" s="3434"/>
      <c r="VI86" s="3434"/>
      <c r="VJ86" s="3434"/>
      <c r="VK86" s="3434"/>
      <c r="VL86" s="3434"/>
      <c r="VM86" s="3434"/>
      <c r="VN86" s="3434"/>
      <c r="VO86" s="3434"/>
      <c r="VP86" s="3434"/>
      <c r="VQ86" s="3434"/>
      <c r="VR86" s="3434"/>
      <c r="VS86" s="3434"/>
      <c r="VT86" s="3434"/>
      <c r="VU86" s="3434"/>
      <c r="VV86" s="3434"/>
      <c r="VW86" s="3434"/>
      <c r="VX86" s="3434"/>
      <c r="VY86" s="3434"/>
      <c r="VZ86" s="3434"/>
      <c r="WA86" s="3434"/>
      <c r="WB86" s="3434"/>
      <c r="WC86" s="3434"/>
      <c r="WD86" s="3434"/>
      <c r="WE86" s="3434"/>
      <c r="WF86" s="3434"/>
      <c r="WG86" s="3434"/>
      <c r="WH86" s="3434"/>
      <c r="WI86" s="3434"/>
      <c r="WJ86" s="3434"/>
      <c r="WK86" s="3434"/>
      <c r="WL86" s="3434"/>
      <c r="WM86" s="3434"/>
      <c r="WN86" s="3434"/>
      <c r="WO86" s="3434"/>
      <c r="WP86" s="3434"/>
      <c r="WQ86" s="3434"/>
      <c r="WR86" s="3434"/>
      <c r="WS86" s="3434"/>
      <c r="WT86" s="3434"/>
      <c r="WU86" s="3434"/>
      <c r="WV86" s="3434"/>
      <c r="WW86" s="3434"/>
      <c r="WX86" s="3434"/>
      <c r="WY86" s="3434"/>
      <c r="WZ86" s="3434"/>
      <c r="XA86" s="3434"/>
      <c r="XB86" s="3434"/>
      <c r="XC86" s="3434"/>
      <c r="XD86" s="3434"/>
      <c r="XE86" s="3434"/>
      <c r="XF86" s="3434"/>
      <c r="XG86" s="3434"/>
      <c r="XH86" s="3434"/>
      <c r="XI86" s="3434"/>
      <c r="XJ86" s="3434"/>
      <c r="XK86" s="3434"/>
      <c r="XL86" s="3434"/>
      <c r="XM86" s="3434"/>
      <c r="XN86" s="3434"/>
      <c r="XO86" s="3434"/>
      <c r="XP86" s="3434"/>
      <c r="XQ86" s="3434"/>
      <c r="XR86" s="3434"/>
      <c r="XS86" s="3434"/>
      <c r="XT86" s="3434"/>
      <c r="XU86" s="3434"/>
      <c r="XV86" s="3434"/>
      <c r="XW86" s="3434"/>
      <c r="XX86" s="3434"/>
      <c r="XY86" s="3434"/>
      <c r="XZ86" s="3434"/>
      <c r="YA86" s="3434"/>
      <c r="YB86" s="3434"/>
      <c r="YC86" s="3434"/>
      <c r="YD86" s="3434"/>
      <c r="YE86" s="3434"/>
      <c r="YF86" s="3434"/>
      <c r="YG86" s="3434"/>
      <c r="YH86" s="3434"/>
      <c r="YI86" s="3434"/>
      <c r="YJ86" s="3434"/>
      <c r="YK86" s="3434"/>
      <c r="YL86" s="3434"/>
      <c r="YM86" s="3434"/>
      <c r="YN86" s="3434"/>
      <c r="YO86" s="3434"/>
      <c r="YP86" s="3434"/>
      <c r="YQ86" s="3434"/>
      <c r="YR86" s="3434"/>
      <c r="YS86" s="3434"/>
      <c r="YT86" s="3434"/>
      <c r="YU86" s="3434"/>
      <c r="YV86" s="3434"/>
      <c r="YW86" s="3434"/>
      <c r="YX86" s="3434"/>
      <c r="YY86" s="3434"/>
      <c r="YZ86" s="3434"/>
      <c r="ZA86" s="3434"/>
      <c r="ZB86" s="3434"/>
      <c r="ZC86" s="3434"/>
      <c r="ZD86" s="3434"/>
      <c r="ZE86" s="3434"/>
      <c r="ZF86" s="3434"/>
      <c r="ZG86" s="3434"/>
      <c r="ZH86" s="3434"/>
      <c r="ZI86" s="3434"/>
      <c r="ZJ86" s="3434"/>
      <c r="ZK86" s="3434"/>
      <c r="ZL86" s="3434"/>
      <c r="ZM86" s="3434"/>
      <c r="ZN86" s="3434"/>
      <c r="ZO86" s="3434"/>
      <c r="ZP86" s="3434"/>
      <c r="ZQ86" s="3434"/>
      <c r="ZR86" s="3434"/>
      <c r="ZS86" s="3434"/>
      <c r="ZT86" s="3434"/>
      <c r="ZU86" s="3434"/>
      <c r="ZV86" s="3434"/>
      <c r="ZW86" s="3434"/>
      <c r="ZX86" s="3434"/>
      <c r="ZY86" s="3434"/>
      <c r="ZZ86" s="3434"/>
      <c r="AAA86" s="3434"/>
      <c r="AAB86" s="3434"/>
      <c r="AAC86" s="3434"/>
      <c r="AAD86" s="3434"/>
      <c r="AAE86" s="3434"/>
      <c r="AAF86" s="3434"/>
      <c r="AAG86" s="3434"/>
      <c r="AAH86" s="3434"/>
      <c r="AAI86" s="3434"/>
      <c r="AAJ86" s="3434"/>
      <c r="AAK86" s="3434"/>
      <c r="AAL86" s="3434"/>
      <c r="AAM86" s="3434"/>
      <c r="AAN86" s="3434"/>
      <c r="AAO86" s="3434"/>
      <c r="AAP86" s="3434"/>
      <c r="AAQ86" s="3434"/>
      <c r="AAR86" s="3434"/>
      <c r="AAS86" s="3434"/>
      <c r="AAT86" s="3434"/>
      <c r="AAU86" s="3434"/>
      <c r="AAV86" s="3434"/>
      <c r="AAW86" s="3434"/>
      <c r="AAX86" s="3434"/>
      <c r="AAY86" s="3434"/>
      <c r="AAZ86" s="3434"/>
      <c r="ABA86" s="3434"/>
      <c r="ABB86" s="3434"/>
      <c r="ABC86" s="3434"/>
      <c r="ABD86" s="3434"/>
      <c r="ABE86" s="3434"/>
      <c r="ABF86" s="3434"/>
      <c r="ABG86" s="3434"/>
      <c r="ABH86" s="3434"/>
      <c r="ABI86" s="3434"/>
      <c r="ABJ86" s="3434"/>
      <c r="ABK86" s="3434"/>
      <c r="ABL86" s="3434"/>
      <c r="ABM86" s="3434"/>
      <c r="ABN86" s="3434"/>
      <c r="ABO86" s="3434"/>
      <c r="ABP86" s="3434"/>
      <c r="ABQ86" s="3434"/>
      <c r="ABR86" s="3434"/>
      <c r="ABS86" s="3434"/>
      <c r="ABT86" s="3434"/>
      <c r="ABU86" s="3434"/>
      <c r="ABV86" s="3434"/>
      <c r="ABW86" s="3434"/>
      <c r="ABX86" s="3434"/>
      <c r="ABY86" s="3434"/>
      <c r="ABZ86" s="3434"/>
      <c r="ACA86" s="3434"/>
      <c r="ACB86" s="3434"/>
      <c r="ACC86" s="3434"/>
      <c r="ACD86" s="3434"/>
      <c r="ACE86" s="3434"/>
      <c r="ACF86" s="3434"/>
      <c r="ACG86" s="3434"/>
      <c r="ACH86" s="3434"/>
      <c r="ACI86" s="3434"/>
      <c r="ACJ86" s="3434"/>
      <c r="ACK86" s="3434"/>
      <c r="ACL86" s="3434"/>
    </row>
    <row r="87" spans="1:1215" ht="15" customHeight="1" x14ac:dyDescent="0.25">
      <c r="A87" s="3888"/>
      <c r="B87" s="3889"/>
      <c r="C87" s="3512" t="s">
        <v>586</v>
      </c>
      <c r="D87" s="3513" t="s">
        <v>587</v>
      </c>
      <c r="E87" s="1998"/>
      <c r="F87" s="2195"/>
      <c r="G87" s="2195"/>
      <c r="H87" s="2195"/>
      <c r="I87" s="2195"/>
      <c r="J87" s="2195"/>
      <c r="K87" s="2195"/>
      <c r="L87" s="2195"/>
      <c r="M87" s="2195"/>
      <c r="N87" s="2195"/>
      <c r="O87" s="3514"/>
      <c r="P87" s="1998"/>
      <c r="Q87" s="2195"/>
      <c r="R87" s="2195"/>
      <c r="S87" s="2195"/>
      <c r="T87" s="2195"/>
      <c r="U87" s="2195"/>
      <c r="V87" s="3515"/>
      <c r="W87" s="2195"/>
      <c r="X87" s="2195"/>
      <c r="Y87" s="2195"/>
      <c r="Z87" s="1883"/>
      <c r="AA87" s="3516">
        <v>0</v>
      </c>
      <c r="AB87" s="3517">
        <v>0</v>
      </c>
      <c r="AC87" s="3518"/>
      <c r="AD87" s="3519"/>
      <c r="AE87" s="3519"/>
      <c r="AF87" s="3520"/>
      <c r="AG87" s="3521">
        <v>0</v>
      </c>
      <c r="AH87" s="3522">
        <f>AD87+AF87+AE87+AG87</f>
        <v>0</v>
      </c>
      <c r="AI87" s="3516"/>
      <c r="AJ87" s="3517">
        <v>0</v>
      </c>
      <c r="AK87" s="3523">
        <f>+AI87+AJ87</f>
        <v>0</v>
      </c>
      <c r="AL87" s="3524">
        <v>0</v>
      </c>
      <c r="AM87" s="3524">
        <v>0</v>
      </c>
      <c r="AN87" s="3525"/>
      <c r="AO87" s="3526">
        <v>0</v>
      </c>
      <c r="AP87" s="3490">
        <v>0</v>
      </c>
      <c r="AQ87" s="3490">
        <v>0</v>
      </c>
      <c r="AR87" s="3490">
        <v>0</v>
      </c>
      <c r="AS87" s="3491">
        <f>+AO87+AP87+AQ87+AR87</f>
        <v>0</v>
      </c>
      <c r="AT87" s="3524"/>
      <c r="AU87" s="3527">
        <v>0</v>
      </c>
      <c r="AV87" s="3524">
        <v>0</v>
      </c>
      <c r="AW87" s="3528">
        <f>AU87+AV87</f>
        <v>0</v>
      </c>
      <c r="AX87" s="3524">
        <v>0</v>
      </c>
      <c r="AY87" s="3524">
        <v>0</v>
      </c>
      <c r="AZ87" s="3525"/>
      <c r="BA87" s="3499">
        <v>0</v>
      </c>
      <c r="BB87" s="3500">
        <v>0</v>
      </c>
      <c r="BC87" s="3500">
        <v>0</v>
      </c>
      <c r="BD87" s="3500">
        <v>0</v>
      </c>
      <c r="BE87" s="3500">
        <f>+BD87+BC87+BB87+BA87</f>
        <v>0</v>
      </c>
      <c r="BF87" s="3524"/>
      <c r="BG87" s="3527">
        <v>0</v>
      </c>
      <c r="BH87" s="3524">
        <f>+BD87</f>
        <v>0</v>
      </c>
      <c r="BI87" s="3528">
        <f>BG87+BH87</f>
        <v>0</v>
      </c>
      <c r="BJ87" s="3529"/>
      <c r="BK87" s="3529"/>
      <c r="BL87" s="3529"/>
      <c r="BM87" s="3530">
        <f>AD87+AO87</f>
        <v>0</v>
      </c>
      <c r="BN87" s="3531">
        <f>AF87+AQ87</f>
        <v>0</v>
      </c>
      <c r="BO87" s="3531">
        <f t="shared" si="171"/>
        <v>0</v>
      </c>
      <c r="BP87" s="3531">
        <v>80600</v>
      </c>
      <c r="BQ87" s="2870">
        <f>BM87+BN87+BO87+BP87</f>
        <v>80600</v>
      </c>
      <c r="BR87" s="3532">
        <f>AI87+AU87</f>
        <v>0</v>
      </c>
      <c r="BS87" s="3533">
        <v>80600</v>
      </c>
      <c r="BT87" s="3534">
        <f>BR87+BS87</f>
        <v>80600</v>
      </c>
      <c r="BU87" s="3434"/>
      <c r="BV87" s="3066"/>
      <c r="BW87" s="3066"/>
      <c r="BX87" s="3066"/>
      <c r="BY87" s="3434"/>
      <c r="BZ87" s="3434"/>
      <c r="ES87" s="3434"/>
      <c r="ET87" s="3434"/>
      <c r="EU87" s="3434"/>
      <c r="EV87" s="3434"/>
      <c r="EW87" s="3434"/>
      <c r="EX87" s="3434"/>
      <c r="EY87" s="3434"/>
      <c r="EZ87" s="3434"/>
      <c r="FA87" s="3434"/>
      <c r="FB87" s="3434"/>
      <c r="FC87" s="3434"/>
      <c r="FD87" s="3434"/>
      <c r="FE87" s="3434"/>
      <c r="FF87" s="3434"/>
      <c r="FG87" s="3434"/>
      <c r="FH87" s="3434"/>
      <c r="FI87" s="3434"/>
      <c r="FJ87" s="3434"/>
      <c r="FK87" s="3434"/>
      <c r="FL87" s="3434"/>
      <c r="FM87" s="3434"/>
      <c r="FN87" s="3434"/>
      <c r="FO87" s="3434"/>
      <c r="FP87" s="3434"/>
      <c r="FQ87" s="3434"/>
      <c r="FR87" s="3434"/>
      <c r="FS87" s="3434"/>
      <c r="FT87" s="3434"/>
      <c r="FU87" s="3434"/>
      <c r="FV87" s="3434"/>
      <c r="FW87" s="3434"/>
      <c r="FX87" s="3434"/>
      <c r="FY87" s="3434"/>
      <c r="FZ87" s="3434"/>
      <c r="GA87" s="3434"/>
      <c r="GB87" s="3434"/>
      <c r="GC87" s="3434"/>
      <c r="GD87" s="3434"/>
      <c r="GE87" s="3434"/>
      <c r="GF87" s="3434"/>
      <c r="GG87" s="3434"/>
      <c r="GH87" s="3434"/>
      <c r="GI87" s="3434"/>
      <c r="GJ87" s="3434"/>
      <c r="GK87" s="3434"/>
      <c r="GL87" s="3434"/>
      <c r="GM87" s="3434"/>
      <c r="GN87" s="3434"/>
      <c r="GO87" s="3434"/>
      <c r="GP87" s="3434"/>
      <c r="GQ87" s="3434"/>
      <c r="GR87" s="3434"/>
      <c r="GS87" s="3434"/>
      <c r="GT87" s="3434"/>
      <c r="GU87" s="3434"/>
      <c r="GV87" s="3434"/>
      <c r="GW87" s="3434"/>
      <c r="GX87" s="3434"/>
      <c r="GY87" s="3434"/>
      <c r="GZ87" s="3434"/>
      <c r="HA87" s="3434"/>
      <c r="HB87" s="3434"/>
      <c r="HC87" s="3434"/>
      <c r="HD87" s="3434"/>
      <c r="HE87" s="3434"/>
      <c r="HF87" s="3434"/>
      <c r="HG87" s="3434"/>
      <c r="HH87" s="3434"/>
      <c r="HI87" s="3434"/>
      <c r="HJ87" s="3434"/>
      <c r="HK87" s="3434"/>
      <c r="HL87" s="3434"/>
      <c r="HM87" s="3434"/>
      <c r="HN87" s="3434"/>
      <c r="HO87" s="3434"/>
      <c r="HP87" s="3434"/>
      <c r="HQ87" s="3434"/>
      <c r="HR87" s="3434"/>
      <c r="HS87" s="3434"/>
      <c r="HT87" s="3434"/>
      <c r="HU87" s="3434"/>
      <c r="HV87" s="3434"/>
      <c r="HW87" s="3434"/>
      <c r="HX87" s="3434"/>
      <c r="HY87" s="3434"/>
      <c r="HZ87" s="3434"/>
      <c r="IA87" s="3434"/>
      <c r="IB87" s="3434"/>
      <c r="IC87" s="3434"/>
      <c r="ID87" s="3434"/>
      <c r="IE87" s="3434"/>
      <c r="IF87" s="3434"/>
      <c r="IG87" s="3434"/>
      <c r="IH87" s="3434"/>
      <c r="II87" s="3434"/>
      <c r="IJ87" s="3434"/>
      <c r="IK87" s="3434"/>
      <c r="IL87" s="3434"/>
      <c r="IM87" s="3434"/>
      <c r="IN87" s="3434"/>
      <c r="IO87" s="3434"/>
      <c r="IP87" s="3434"/>
      <c r="IQ87" s="3434"/>
      <c r="IR87" s="3434"/>
      <c r="IS87" s="3434"/>
      <c r="IT87" s="3434"/>
      <c r="IU87" s="3434"/>
      <c r="IV87" s="3434"/>
      <c r="IW87" s="3434"/>
      <c r="IX87" s="3434"/>
      <c r="IY87" s="3434"/>
      <c r="IZ87" s="3434"/>
      <c r="JA87" s="3434"/>
      <c r="JB87" s="3434"/>
      <c r="JC87" s="3434"/>
      <c r="JD87" s="3434"/>
      <c r="JE87" s="3434"/>
      <c r="JF87" s="3434"/>
      <c r="JG87" s="3434"/>
      <c r="JH87" s="3434"/>
      <c r="JI87" s="3434"/>
      <c r="JJ87" s="3434"/>
      <c r="JK87" s="3434"/>
      <c r="JL87" s="3434"/>
      <c r="JM87" s="3434"/>
      <c r="JN87" s="3434"/>
      <c r="JO87" s="3434"/>
      <c r="JP87" s="3434"/>
      <c r="JQ87" s="3434"/>
      <c r="JR87" s="3434"/>
      <c r="JS87" s="3434"/>
      <c r="JT87" s="3434"/>
      <c r="JU87" s="3434"/>
      <c r="JV87" s="3434"/>
      <c r="JW87" s="3434"/>
      <c r="JX87" s="3434"/>
      <c r="JY87" s="3434"/>
      <c r="JZ87" s="3434"/>
      <c r="KA87" s="3434"/>
      <c r="KB87" s="3434"/>
      <c r="KC87" s="3434"/>
      <c r="KD87" s="3434"/>
      <c r="KE87" s="3434"/>
      <c r="KF87" s="3434"/>
      <c r="KG87" s="3434"/>
      <c r="KH87" s="3434"/>
      <c r="KI87" s="3434"/>
      <c r="KJ87" s="3434"/>
      <c r="KK87" s="3434"/>
      <c r="KL87" s="3434"/>
      <c r="KM87" s="3434"/>
      <c r="KN87" s="3434"/>
      <c r="KO87" s="3434"/>
      <c r="KP87" s="3434"/>
      <c r="KQ87" s="3434"/>
      <c r="KR87" s="3434"/>
      <c r="KS87" s="3434"/>
      <c r="KT87" s="3434"/>
      <c r="KU87" s="3434"/>
      <c r="KV87" s="3434"/>
      <c r="KW87" s="3434"/>
      <c r="KX87" s="3434"/>
      <c r="KY87" s="3434"/>
      <c r="KZ87" s="3434"/>
      <c r="LA87" s="3434"/>
      <c r="LB87" s="3434"/>
      <c r="LC87" s="3434"/>
      <c r="LD87" s="3434"/>
      <c r="LE87" s="3434"/>
      <c r="LF87" s="3434"/>
      <c r="LG87" s="3434"/>
      <c r="LH87" s="3434"/>
      <c r="LI87" s="3434"/>
      <c r="LJ87" s="3434"/>
      <c r="LK87" s="3434"/>
      <c r="LL87" s="3434"/>
      <c r="LM87" s="3434"/>
      <c r="LN87" s="3434"/>
      <c r="LO87" s="3434"/>
      <c r="LP87" s="3434"/>
      <c r="LQ87" s="3434"/>
      <c r="LR87" s="3434"/>
      <c r="LS87" s="3434"/>
      <c r="LT87" s="3434"/>
      <c r="LU87" s="3434"/>
      <c r="LV87" s="3434"/>
      <c r="LW87" s="3434"/>
      <c r="LX87" s="3434"/>
      <c r="LY87" s="3434"/>
      <c r="LZ87" s="3434"/>
      <c r="MA87" s="3434"/>
      <c r="MB87" s="3434"/>
      <c r="MC87" s="3434"/>
      <c r="MD87" s="3434"/>
      <c r="ME87" s="3434"/>
      <c r="MF87" s="3434"/>
      <c r="MG87" s="3434"/>
      <c r="MH87" s="3434"/>
      <c r="MI87" s="3434"/>
      <c r="MJ87" s="3434"/>
      <c r="MK87" s="3434"/>
      <c r="ML87" s="3434"/>
      <c r="MM87" s="3434"/>
      <c r="MN87" s="3434"/>
      <c r="MO87" s="3434"/>
      <c r="MP87" s="3434"/>
      <c r="MQ87" s="3434"/>
      <c r="MR87" s="3434"/>
      <c r="MS87" s="3434"/>
      <c r="MT87" s="3434"/>
      <c r="MU87" s="3434"/>
      <c r="MV87" s="3434"/>
      <c r="MW87" s="3434"/>
      <c r="MX87" s="3434"/>
      <c r="MY87" s="3434"/>
      <c r="MZ87" s="3434"/>
      <c r="NA87" s="3434"/>
      <c r="NB87" s="3434"/>
      <c r="NC87" s="3434"/>
      <c r="ND87" s="3434"/>
      <c r="NE87" s="3434"/>
      <c r="NF87" s="3434"/>
      <c r="NG87" s="3434"/>
      <c r="NH87" s="3434"/>
      <c r="NI87" s="3434"/>
      <c r="NJ87" s="3434"/>
      <c r="NK87" s="3434"/>
      <c r="NL87" s="3434"/>
      <c r="NM87" s="3434"/>
      <c r="NN87" s="3434"/>
      <c r="NO87" s="3434"/>
      <c r="NP87" s="3434"/>
      <c r="NQ87" s="3434"/>
      <c r="NR87" s="3434"/>
      <c r="NS87" s="3434"/>
      <c r="NT87" s="3434"/>
      <c r="NU87" s="3434"/>
      <c r="NV87" s="3434"/>
      <c r="NW87" s="3434"/>
      <c r="NX87" s="3434"/>
      <c r="NY87" s="3434"/>
      <c r="NZ87" s="3434"/>
      <c r="OA87" s="3434"/>
      <c r="OB87" s="3434"/>
      <c r="OC87" s="3434"/>
      <c r="OD87" s="3434"/>
      <c r="OE87" s="3434"/>
      <c r="OF87" s="3434"/>
      <c r="OG87" s="3434"/>
      <c r="OH87" s="3434"/>
      <c r="OI87" s="3434"/>
      <c r="OJ87" s="3434"/>
      <c r="OK87" s="3434"/>
      <c r="OL87" s="3434"/>
      <c r="OM87" s="3434"/>
      <c r="ON87" s="3434"/>
      <c r="OO87" s="3434"/>
      <c r="OP87" s="3434"/>
      <c r="OQ87" s="3434"/>
      <c r="OR87" s="3434"/>
      <c r="OS87" s="3434"/>
      <c r="OT87" s="3434"/>
      <c r="OU87" s="3434"/>
      <c r="OV87" s="3434"/>
      <c r="OW87" s="3434"/>
      <c r="OX87" s="3434"/>
      <c r="OY87" s="3434"/>
      <c r="OZ87" s="3434"/>
      <c r="PA87" s="3434"/>
      <c r="PB87" s="3434"/>
      <c r="PC87" s="3434"/>
      <c r="PD87" s="3434"/>
      <c r="PE87" s="3434"/>
      <c r="PF87" s="3434"/>
      <c r="PG87" s="3434"/>
      <c r="PH87" s="3434"/>
      <c r="PI87" s="3434"/>
      <c r="PJ87" s="3434"/>
      <c r="PK87" s="3434"/>
      <c r="PL87" s="3434"/>
      <c r="PM87" s="3434"/>
      <c r="PN87" s="3434"/>
      <c r="PO87" s="3434"/>
      <c r="PP87" s="3434"/>
      <c r="PQ87" s="3434"/>
      <c r="PR87" s="3434"/>
      <c r="PS87" s="3434"/>
      <c r="PT87" s="3434"/>
      <c r="PU87" s="3434"/>
      <c r="PV87" s="3434"/>
      <c r="PW87" s="3434"/>
      <c r="PX87" s="3434"/>
      <c r="PY87" s="3434"/>
      <c r="PZ87" s="3434"/>
      <c r="QA87" s="3434"/>
      <c r="QB87" s="3434"/>
      <c r="QC87" s="3434"/>
      <c r="QD87" s="3434"/>
      <c r="QE87" s="3434"/>
      <c r="QF87" s="3434"/>
      <c r="QG87" s="3434"/>
      <c r="QH87" s="3434"/>
      <c r="QI87" s="3434"/>
      <c r="QJ87" s="3434"/>
      <c r="QK87" s="3434"/>
      <c r="QL87" s="3434"/>
      <c r="QM87" s="3434"/>
      <c r="QN87" s="3434"/>
      <c r="QO87" s="3434"/>
      <c r="QP87" s="3434"/>
      <c r="QQ87" s="3434"/>
      <c r="QR87" s="3434"/>
      <c r="QS87" s="3434"/>
      <c r="QT87" s="3434"/>
      <c r="QU87" s="3434"/>
      <c r="QV87" s="3434"/>
      <c r="QW87" s="3434"/>
      <c r="QX87" s="3434"/>
      <c r="QY87" s="3434"/>
      <c r="QZ87" s="3434"/>
      <c r="RA87" s="3434"/>
      <c r="RB87" s="3434"/>
      <c r="RC87" s="3434"/>
      <c r="RD87" s="3434"/>
      <c r="RE87" s="3434"/>
      <c r="RF87" s="3434"/>
      <c r="RG87" s="3434"/>
      <c r="RH87" s="3434"/>
      <c r="RI87" s="3434"/>
      <c r="RJ87" s="3434"/>
      <c r="RK87" s="3434"/>
      <c r="RL87" s="3434"/>
      <c r="RM87" s="3434"/>
      <c r="RN87" s="3434"/>
      <c r="RO87" s="3434"/>
      <c r="RP87" s="3434"/>
      <c r="RQ87" s="3434"/>
      <c r="RR87" s="3434"/>
      <c r="RS87" s="3434"/>
      <c r="RT87" s="3434"/>
      <c r="RU87" s="3434"/>
      <c r="RV87" s="3434"/>
      <c r="RW87" s="3434"/>
      <c r="RX87" s="3434"/>
      <c r="RY87" s="3434"/>
      <c r="RZ87" s="3434"/>
      <c r="SA87" s="3434"/>
      <c r="SB87" s="3434"/>
      <c r="SC87" s="3434"/>
      <c r="SD87" s="3434"/>
      <c r="SE87" s="3434"/>
      <c r="SF87" s="3434"/>
      <c r="SG87" s="3434"/>
      <c r="SH87" s="3434"/>
      <c r="SI87" s="3434"/>
      <c r="SJ87" s="3434"/>
      <c r="SK87" s="3434"/>
      <c r="SL87" s="3434"/>
      <c r="SM87" s="3434"/>
      <c r="SN87" s="3434"/>
      <c r="SO87" s="3434"/>
      <c r="SP87" s="3434"/>
      <c r="SQ87" s="3434"/>
      <c r="SR87" s="3434"/>
      <c r="SS87" s="3434"/>
      <c r="ST87" s="3434"/>
      <c r="SU87" s="3434"/>
      <c r="SV87" s="3434"/>
      <c r="SW87" s="3434"/>
      <c r="SX87" s="3434"/>
      <c r="SY87" s="3434"/>
      <c r="SZ87" s="3434"/>
      <c r="TA87" s="3434"/>
      <c r="TB87" s="3434"/>
      <c r="TC87" s="3434"/>
      <c r="TD87" s="3434"/>
      <c r="TE87" s="3434"/>
      <c r="TF87" s="3434"/>
      <c r="TG87" s="3434"/>
      <c r="TH87" s="3434"/>
      <c r="TI87" s="3434"/>
      <c r="TJ87" s="3434"/>
      <c r="TK87" s="3434"/>
      <c r="TL87" s="3434"/>
      <c r="TM87" s="3434"/>
      <c r="TN87" s="3434"/>
      <c r="TO87" s="3434"/>
      <c r="TP87" s="3434"/>
      <c r="TQ87" s="3434"/>
      <c r="TR87" s="3434"/>
      <c r="TS87" s="3434"/>
      <c r="TT87" s="3434"/>
      <c r="TU87" s="3434"/>
      <c r="TV87" s="3434"/>
      <c r="TW87" s="3434"/>
      <c r="TX87" s="3434"/>
      <c r="TY87" s="3434"/>
      <c r="TZ87" s="3434"/>
      <c r="UA87" s="3434"/>
      <c r="UB87" s="3434"/>
      <c r="UC87" s="3434"/>
      <c r="UD87" s="3434"/>
      <c r="UE87" s="3434"/>
      <c r="UF87" s="3434"/>
      <c r="UG87" s="3434"/>
      <c r="UH87" s="3434"/>
      <c r="UI87" s="3434"/>
      <c r="UJ87" s="3434"/>
      <c r="UK87" s="3434"/>
      <c r="UL87" s="3434"/>
      <c r="UM87" s="3434"/>
      <c r="UN87" s="3434"/>
      <c r="UO87" s="3434"/>
      <c r="UP87" s="3434"/>
      <c r="UQ87" s="3434"/>
      <c r="UR87" s="3434"/>
      <c r="US87" s="3434"/>
      <c r="UT87" s="3434"/>
      <c r="UU87" s="3434"/>
      <c r="UV87" s="3434"/>
      <c r="UW87" s="3434"/>
      <c r="UX87" s="3434"/>
      <c r="UY87" s="3434"/>
      <c r="UZ87" s="3434"/>
      <c r="VA87" s="3434"/>
      <c r="VB87" s="3434"/>
      <c r="VC87" s="3434"/>
      <c r="VD87" s="3434"/>
      <c r="VE87" s="3434"/>
      <c r="VF87" s="3434"/>
      <c r="VG87" s="3434"/>
      <c r="VH87" s="3434"/>
      <c r="VI87" s="3434"/>
      <c r="VJ87" s="3434"/>
      <c r="VK87" s="3434"/>
      <c r="VL87" s="3434"/>
      <c r="VM87" s="3434"/>
      <c r="VN87" s="3434"/>
      <c r="VO87" s="3434"/>
      <c r="VP87" s="3434"/>
      <c r="VQ87" s="3434"/>
      <c r="VR87" s="3434"/>
      <c r="VS87" s="3434"/>
      <c r="VT87" s="3434"/>
      <c r="VU87" s="3434"/>
      <c r="VV87" s="3434"/>
      <c r="VW87" s="3434"/>
      <c r="VX87" s="3434"/>
      <c r="VY87" s="3434"/>
      <c r="VZ87" s="3434"/>
      <c r="WA87" s="3434"/>
      <c r="WB87" s="3434"/>
      <c r="WC87" s="3434"/>
      <c r="WD87" s="3434"/>
      <c r="WE87" s="3434"/>
      <c r="WF87" s="3434"/>
      <c r="WG87" s="3434"/>
      <c r="WH87" s="3434"/>
      <c r="WI87" s="3434"/>
      <c r="WJ87" s="3434"/>
      <c r="WK87" s="3434"/>
      <c r="WL87" s="3434"/>
      <c r="WM87" s="3434"/>
      <c r="WN87" s="3434"/>
      <c r="WO87" s="3434"/>
      <c r="WP87" s="3434"/>
      <c r="WQ87" s="3434"/>
      <c r="WR87" s="3434"/>
      <c r="WS87" s="3434"/>
      <c r="WT87" s="3434"/>
      <c r="WU87" s="3434"/>
      <c r="WV87" s="3434"/>
      <c r="WW87" s="3434"/>
      <c r="WX87" s="3434"/>
      <c r="WY87" s="3434"/>
      <c r="WZ87" s="3434"/>
      <c r="XA87" s="3434"/>
      <c r="XB87" s="3434"/>
      <c r="XC87" s="3434"/>
      <c r="XD87" s="3434"/>
      <c r="XE87" s="3434"/>
      <c r="XF87" s="3434"/>
      <c r="XG87" s="3434"/>
      <c r="XH87" s="3434"/>
      <c r="XI87" s="3434"/>
      <c r="XJ87" s="3434"/>
      <c r="XK87" s="3434"/>
      <c r="XL87" s="3434"/>
      <c r="XM87" s="3434"/>
      <c r="XN87" s="3434"/>
      <c r="XO87" s="3434"/>
      <c r="XP87" s="3434"/>
      <c r="XQ87" s="3434"/>
      <c r="XR87" s="3434"/>
      <c r="XS87" s="3434"/>
      <c r="XT87" s="3434"/>
      <c r="XU87" s="3434"/>
      <c r="XV87" s="3434"/>
      <c r="XW87" s="3434"/>
      <c r="XX87" s="3434"/>
      <c r="XY87" s="3434"/>
      <c r="XZ87" s="3434"/>
      <c r="YA87" s="3434"/>
      <c r="YB87" s="3434"/>
      <c r="YC87" s="3434"/>
      <c r="YD87" s="3434"/>
      <c r="YE87" s="3434"/>
      <c r="YF87" s="3434"/>
      <c r="YG87" s="3434"/>
      <c r="YH87" s="3434"/>
      <c r="YI87" s="3434"/>
      <c r="YJ87" s="3434"/>
      <c r="YK87" s="3434"/>
      <c r="YL87" s="3434"/>
      <c r="YM87" s="3434"/>
      <c r="YN87" s="3434"/>
      <c r="YO87" s="3434"/>
      <c r="YP87" s="3434"/>
      <c r="YQ87" s="3434"/>
      <c r="YR87" s="3434"/>
      <c r="YS87" s="3434"/>
      <c r="YT87" s="3434"/>
      <c r="YU87" s="3434"/>
      <c r="YV87" s="3434"/>
      <c r="YW87" s="3434"/>
      <c r="YX87" s="3434"/>
      <c r="YY87" s="3434"/>
      <c r="YZ87" s="3434"/>
      <c r="ZA87" s="3434"/>
      <c r="ZB87" s="3434"/>
      <c r="ZC87" s="3434"/>
      <c r="ZD87" s="3434"/>
      <c r="ZE87" s="3434"/>
      <c r="ZF87" s="3434"/>
      <c r="ZG87" s="3434"/>
      <c r="ZH87" s="3434"/>
      <c r="ZI87" s="3434"/>
      <c r="ZJ87" s="3434"/>
      <c r="ZK87" s="3434"/>
      <c r="ZL87" s="3434"/>
      <c r="ZM87" s="3434"/>
      <c r="ZN87" s="3434"/>
      <c r="ZO87" s="3434"/>
      <c r="ZP87" s="3434"/>
      <c r="ZQ87" s="3434"/>
      <c r="ZR87" s="3434"/>
      <c r="ZS87" s="3434"/>
      <c r="ZT87" s="3434"/>
      <c r="ZU87" s="3434"/>
      <c r="ZV87" s="3434"/>
      <c r="ZW87" s="3434"/>
      <c r="ZX87" s="3434"/>
      <c r="ZY87" s="3434"/>
      <c r="ZZ87" s="3434"/>
      <c r="AAA87" s="3434"/>
      <c r="AAB87" s="3434"/>
      <c r="AAC87" s="3434"/>
      <c r="AAD87" s="3434"/>
      <c r="AAE87" s="3434"/>
      <c r="AAF87" s="3434"/>
      <c r="AAG87" s="3434"/>
      <c r="AAH87" s="3434"/>
      <c r="AAI87" s="3434"/>
      <c r="AAJ87" s="3434"/>
      <c r="AAK87" s="3434"/>
      <c r="AAL87" s="3434"/>
      <c r="AAM87" s="3434"/>
      <c r="AAN87" s="3434"/>
      <c r="AAO87" s="3434"/>
      <c r="AAP87" s="3434"/>
      <c r="AAQ87" s="3434"/>
      <c r="AAR87" s="3434"/>
      <c r="AAS87" s="3434"/>
      <c r="AAT87" s="3434"/>
      <c r="AAU87" s="3434"/>
      <c r="AAV87" s="3434"/>
      <c r="AAW87" s="3434"/>
      <c r="AAX87" s="3434"/>
      <c r="AAY87" s="3434"/>
      <c r="AAZ87" s="3434"/>
      <c r="ABA87" s="3434"/>
      <c r="ABB87" s="3434"/>
      <c r="ABC87" s="3434"/>
      <c r="ABD87" s="3434"/>
      <c r="ABE87" s="3434"/>
      <c r="ABF87" s="3434"/>
      <c r="ABG87" s="3434"/>
      <c r="ABH87" s="3434"/>
      <c r="ABI87" s="3434"/>
      <c r="ABJ87" s="3434"/>
      <c r="ABK87" s="3434"/>
      <c r="ABL87" s="3434"/>
      <c r="ABM87" s="3434"/>
      <c r="ABN87" s="3434"/>
      <c r="ABO87" s="3434"/>
      <c r="ABP87" s="3434"/>
      <c r="ABQ87" s="3434"/>
      <c r="ABR87" s="3434"/>
      <c r="ABS87" s="3434"/>
      <c r="ABT87" s="3434"/>
      <c r="ABU87" s="3434"/>
      <c r="ABV87" s="3434"/>
      <c r="ABW87" s="3434"/>
      <c r="ABX87" s="3434"/>
      <c r="ABY87" s="3434"/>
      <c r="ABZ87" s="3434"/>
      <c r="ACA87" s="3434"/>
      <c r="ACB87" s="3434"/>
      <c r="ACC87" s="3434"/>
      <c r="ACD87" s="3434"/>
      <c r="ACE87" s="3434"/>
      <c r="ACF87" s="3434"/>
      <c r="ACG87" s="3434"/>
      <c r="ACH87" s="3434"/>
      <c r="ACI87" s="3434"/>
      <c r="ACJ87" s="3434"/>
      <c r="ACK87" s="3434"/>
      <c r="ACL87" s="3434"/>
    </row>
    <row r="88" spans="1:1215" ht="15" customHeight="1" x14ac:dyDescent="0.2">
      <c r="A88" s="3890"/>
      <c r="B88" s="3891"/>
      <c r="C88" s="2211"/>
      <c r="D88" s="2760" t="s">
        <v>588</v>
      </c>
      <c r="E88" s="2211"/>
      <c r="F88" s="1997"/>
      <c r="G88" s="1997"/>
      <c r="H88" s="1997"/>
      <c r="I88" s="1997"/>
      <c r="J88" s="1997"/>
      <c r="K88" s="1997"/>
      <c r="L88" s="1997"/>
      <c r="M88" s="1997"/>
      <c r="N88" s="1997"/>
      <c r="O88" s="2799"/>
      <c r="P88" s="2211"/>
      <c r="Q88" s="1997"/>
      <c r="R88" s="1997"/>
      <c r="S88" s="1997"/>
      <c r="T88" s="1997"/>
      <c r="U88" s="1997"/>
      <c r="V88" s="2803"/>
      <c r="W88" s="1997"/>
      <c r="X88" s="1997"/>
      <c r="Y88" s="1997"/>
      <c r="Z88" s="2817"/>
      <c r="AA88" s="1963"/>
      <c r="AB88" s="1963"/>
      <c r="AC88" s="1963"/>
      <c r="AD88" s="1920">
        <f>AD86+AD87</f>
        <v>0</v>
      </c>
      <c r="AE88" s="1920"/>
      <c r="AF88" s="1920"/>
      <c r="AG88" s="1920"/>
      <c r="AH88" s="1920">
        <f>+AH86+AH87</f>
        <v>0</v>
      </c>
      <c r="AI88" s="2387"/>
      <c r="AJ88" s="2388"/>
      <c r="AK88" s="2817"/>
      <c r="AL88" s="2155"/>
      <c r="AM88" s="2155"/>
      <c r="AN88" s="1963"/>
      <c r="AO88" s="2608"/>
      <c r="AP88" s="1963"/>
      <c r="AQ88" s="1963"/>
      <c r="AR88" s="1963"/>
      <c r="AS88" s="2608">
        <f>AO88+AQ88</f>
        <v>0</v>
      </c>
      <c r="AT88" s="1963"/>
      <c r="AU88" s="1963"/>
      <c r="AV88" s="1963"/>
      <c r="AW88" s="2817"/>
      <c r="AX88" s="2155"/>
      <c r="AY88" s="2155"/>
      <c r="AZ88" s="1963"/>
      <c r="BA88" s="2608"/>
      <c r="BB88" s="1963"/>
      <c r="BC88" s="1963"/>
      <c r="BD88" s="1963"/>
      <c r="BE88" s="2608">
        <f>BA88+BC88</f>
        <v>0</v>
      </c>
      <c r="BF88" s="1963"/>
      <c r="BG88" s="1963"/>
      <c r="BH88" s="1963"/>
      <c r="BI88" s="2817"/>
      <c r="BJ88" s="1963"/>
      <c r="BK88" s="1963"/>
      <c r="BL88" s="1963"/>
      <c r="BM88" s="2609">
        <f>AD88+AO88</f>
        <v>0</v>
      </c>
      <c r="BN88" s="2155">
        <f>SUM(BN86:BN87)</f>
        <v>0</v>
      </c>
      <c r="BO88" s="2155">
        <f t="shared" ref="BO88:BP88" si="174">SUM(BO86:BO87)</f>
        <v>0</v>
      </c>
      <c r="BP88" s="2155">
        <f t="shared" si="174"/>
        <v>80600</v>
      </c>
      <c r="BQ88" s="2609">
        <f>BM88+BN88+BO88+BP88</f>
        <v>80600</v>
      </c>
      <c r="BR88" s="2155">
        <f>SUM(BR86:BR87)</f>
        <v>0</v>
      </c>
      <c r="BS88" s="2155">
        <f>SUM(BS86:BS87)</f>
        <v>80600</v>
      </c>
      <c r="BT88" s="2574">
        <f>BR88+BS88</f>
        <v>80600</v>
      </c>
      <c r="BV88" s="3066"/>
      <c r="BW88" s="3066"/>
      <c r="BX88" s="3066"/>
      <c r="ES88" s="3434"/>
      <c r="ET88" s="3434"/>
      <c r="EU88" s="3434"/>
      <c r="EV88" s="3434"/>
      <c r="EW88" s="3434"/>
      <c r="EX88" s="3434"/>
      <c r="EY88" s="3434"/>
      <c r="EZ88" s="3434"/>
      <c r="FA88" s="3434"/>
      <c r="FB88" s="3434"/>
      <c r="FC88" s="3434"/>
      <c r="FD88" s="3434"/>
      <c r="FE88" s="3434"/>
      <c r="FF88" s="3434"/>
      <c r="FG88" s="3434"/>
      <c r="FH88" s="3434"/>
      <c r="FI88" s="3434"/>
      <c r="FJ88" s="3434"/>
      <c r="FK88" s="3434"/>
      <c r="FL88" s="3434"/>
      <c r="FM88" s="3434"/>
      <c r="FN88" s="3434"/>
      <c r="FO88" s="3434"/>
      <c r="FP88" s="3434"/>
      <c r="FQ88" s="3434"/>
      <c r="FR88" s="3434"/>
      <c r="FS88" s="3434"/>
      <c r="FT88" s="3434"/>
      <c r="FU88" s="3434"/>
      <c r="FV88" s="3434"/>
      <c r="FW88" s="3434"/>
      <c r="FX88" s="3434"/>
      <c r="FY88" s="3434"/>
      <c r="FZ88" s="3434"/>
      <c r="GA88" s="3434"/>
      <c r="GB88" s="3434"/>
      <c r="GC88" s="3434"/>
      <c r="GD88" s="3434"/>
      <c r="GE88" s="3434"/>
      <c r="GF88" s="3434"/>
      <c r="GG88" s="3434"/>
      <c r="GH88" s="3434"/>
      <c r="GI88" s="3434"/>
      <c r="GJ88" s="3434"/>
      <c r="GK88" s="3434"/>
      <c r="GL88" s="3434"/>
      <c r="GM88" s="3434"/>
      <c r="GN88" s="3434"/>
      <c r="GO88" s="3434"/>
      <c r="GP88" s="3434"/>
      <c r="GQ88" s="3434"/>
      <c r="GR88" s="3434"/>
      <c r="GS88" s="3434"/>
      <c r="GT88" s="3434"/>
      <c r="GU88" s="3434"/>
      <c r="GV88" s="3434"/>
      <c r="GW88" s="3434"/>
      <c r="GX88" s="3434"/>
      <c r="GY88" s="3434"/>
      <c r="GZ88" s="3434"/>
      <c r="HA88" s="3434"/>
      <c r="HB88" s="3434"/>
      <c r="HC88" s="3434"/>
      <c r="HD88" s="3434"/>
      <c r="HE88" s="3434"/>
      <c r="HF88" s="3434"/>
      <c r="HG88" s="3434"/>
      <c r="HH88" s="3434"/>
      <c r="HI88" s="3434"/>
      <c r="HJ88" s="3434"/>
      <c r="HK88" s="3434"/>
      <c r="HL88" s="3434"/>
      <c r="HM88" s="3434"/>
      <c r="HN88" s="3434"/>
      <c r="HO88" s="3434"/>
      <c r="HP88" s="3434"/>
      <c r="HQ88" s="3434"/>
      <c r="HR88" s="3434"/>
      <c r="HS88" s="3434"/>
      <c r="HT88" s="3434"/>
      <c r="HU88" s="3434"/>
      <c r="HV88" s="3434"/>
      <c r="HW88" s="3434"/>
      <c r="HX88" s="3434"/>
      <c r="HY88" s="3434"/>
      <c r="HZ88" s="3434"/>
      <c r="IA88" s="3434"/>
      <c r="IB88" s="3434"/>
      <c r="IC88" s="3434"/>
      <c r="ID88" s="3434"/>
      <c r="IE88" s="3434"/>
      <c r="IF88" s="3434"/>
      <c r="IG88" s="3434"/>
      <c r="IH88" s="3434"/>
      <c r="II88" s="3434"/>
      <c r="IJ88" s="3434"/>
      <c r="IK88" s="3434"/>
      <c r="IL88" s="3434"/>
      <c r="IM88" s="3434"/>
      <c r="IN88" s="3434"/>
      <c r="IO88" s="3434"/>
      <c r="IP88" s="3434"/>
      <c r="IQ88" s="3434"/>
      <c r="IR88" s="3434"/>
      <c r="IS88" s="3434"/>
      <c r="IT88" s="3434"/>
      <c r="IU88" s="3434"/>
      <c r="IV88" s="3434"/>
      <c r="IW88" s="3434"/>
      <c r="IX88" s="3434"/>
      <c r="IY88" s="3434"/>
      <c r="IZ88" s="3434"/>
      <c r="JA88" s="3434"/>
      <c r="JB88" s="3434"/>
      <c r="JC88" s="3434"/>
      <c r="JD88" s="3434"/>
      <c r="JE88" s="3434"/>
      <c r="JF88" s="3434"/>
      <c r="JG88" s="3434"/>
      <c r="JH88" s="3434"/>
      <c r="JI88" s="3434"/>
      <c r="JJ88" s="3434"/>
      <c r="JK88" s="3434"/>
      <c r="JL88" s="3434"/>
      <c r="JM88" s="3434"/>
      <c r="JN88" s="3434"/>
      <c r="JO88" s="3434"/>
      <c r="JP88" s="3434"/>
      <c r="JQ88" s="3434"/>
      <c r="JR88" s="3434"/>
      <c r="JS88" s="3434"/>
      <c r="JT88" s="3434"/>
      <c r="JU88" s="3434"/>
      <c r="JV88" s="3434"/>
      <c r="JW88" s="3434"/>
      <c r="JX88" s="3434"/>
      <c r="JY88" s="3434"/>
      <c r="JZ88" s="3434"/>
      <c r="KA88" s="3434"/>
      <c r="KB88" s="3434"/>
      <c r="KC88" s="3434"/>
      <c r="KD88" s="3434"/>
      <c r="KE88" s="3434"/>
      <c r="KF88" s="3434"/>
      <c r="KG88" s="3434"/>
      <c r="KH88" s="3434"/>
      <c r="KI88" s="3434"/>
      <c r="KJ88" s="3434"/>
      <c r="KK88" s="3434"/>
      <c r="KL88" s="3434"/>
      <c r="KM88" s="3434"/>
      <c r="KN88" s="3434"/>
      <c r="KO88" s="3434"/>
      <c r="KP88" s="3434"/>
      <c r="KQ88" s="3434"/>
      <c r="KR88" s="3434"/>
      <c r="KS88" s="3434"/>
      <c r="KT88" s="3434"/>
      <c r="KU88" s="3434"/>
      <c r="KV88" s="3434"/>
      <c r="KW88" s="3434"/>
      <c r="KX88" s="3434"/>
      <c r="KY88" s="3434"/>
      <c r="KZ88" s="3434"/>
      <c r="LA88" s="3434"/>
      <c r="LB88" s="3434"/>
      <c r="LC88" s="3434"/>
      <c r="LD88" s="3434"/>
      <c r="LE88" s="3434"/>
      <c r="LF88" s="3434"/>
      <c r="LG88" s="3434"/>
      <c r="LH88" s="3434"/>
      <c r="LI88" s="3434"/>
      <c r="LJ88" s="3434"/>
      <c r="LK88" s="3434"/>
      <c r="LL88" s="3434"/>
      <c r="LM88" s="3434"/>
      <c r="LN88" s="3434"/>
      <c r="LO88" s="3434"/>
      <c r="LP88" s="3434"/>
      <c r="LQ88" s="3434"/>
      <c r="LR88" s="3434"/>
      <c r="LS88" s="3434"/>
      <c r="LT88" s="3434"/>
      <c r="LU88" s="3434"/>
      <c r="LV88" s="3434"/>
      <c r="LW88" s="3434"/>
      <c r="LX88" s="3434"/>
      <c r="LY88" s="3434"/>
      <c r="LZ88" s="3434"/>
      <c r="MA88" s="3434"/>
      <c r="MB88" s="3434"/>
      <c r="MC88" s="3434"/>
      <c r="MD88" s="3434"/>
      <c r="ME88" s="3434"/>
      <c r="MF88" s="3434"/>
      <c r="MG88" s="3434"/>
      <c r="MH88" s="3434"/>
      <c r="MI88" s="3434"/>
      <c r="MJ88" s="3434"/>
      <c r="MK88" s="3434"/>
      <c r="ML88" s="3434"/>
      <c r="MM88" s="3434"/>
      <c r="MN88" s="3434"/>
      <c r="MO88" s="3434"/>
      <c r="MP88" s="3434"/>
      <c r="MQ88" s="3434"/>
      <c r="MR88" s="3434"/>
      <c r="MS88" s="3434"/>
      <c r="MT88" s="3434"/>
      <c r="MU88" s="3434"/>
      <c r="MV88" s="3434"/>
      <c r="MW88" s="3434"/>
      <c r="MX88" s="3434"/>
      <c r="MY88" s="3434"/>
      <c r="MZ88" s="3434"/>
      <c r="NA88" s="3434"/>
      <c r="NB88" s="3434"/>
      <c r="NC88" s="3434"/>
      <c r="ND88" s="3434"/>
      <c r="NE88" s="3434"/>
      <c r="NF88" s="3434"/>
      <c r="NG88" s="3434"/>
      <c r="NH88" s="3434"/>
      <c r="NI88" s="3434"/>
      <c r="NJ88" s="3434"/>
      <c r="NK88" s="3434"/>
      <c r="NL88" s="3434"/>
      <c r="NM88" s="3434"/>
      <c r="NN88" s="3434"/>
      <c r="NO88" s="3434"/>
      <c r="NP88" s="3434"/>
      <c r="NQ88" s="3434"/>
      <c r="NR88" s="3434"/>
      <c r="NS88" s="3434"/>
      <c r="NT88" s="3434"/>
      <c r="NU88" s="3434"/>
      <c r="NV88" s="3434"/>
      <c r="NW88" s="3434"/>
      <c r="NX88" s="3434"/>
      <c r="NY88" s="3434"/>
      <c r="NZ88" s="3434"/>
      <c r="OA88" s="3434"/>
      <c r="OB88" s="3434"/>
      <c r="OC88" s="3434"/>
      <c r="OD88" s="3434"/>
      <c r="OE88" s="3434"/>
      <c r="OF88" s="3434"/>
      <c r="OG88" s="3434"/>
      <c r="OH88" s="3434"/>
      <c r="OI88" s="3434"/>
      <c r="OJ88" s="3434"/>
      <c r="OK88" s="3434"/>
      <c r="OL88" s="3434"/>
      <c r="OM88" s="3434"/>
      <c r="ON88" s="3434"/>
      <c r="OO88" s="3434"/>
      <c r="OP88" s="3434"/>
      <c r="OQ88" s="3434"/>
      <c r="OR88" s="3434"/>
      <c r="OS88" s="3434"/>
      <c r="OT88" s="3434"/>
      <c r="OU88" s="3434"/>
      <c r="OV88" s="3434"/>
      <c r="OW88" s="3434"/>
      <c r="OX88" s="3434"/>
      <c r="OY88" s="3434"/>
      <c r="OZ88" s="3434"/>
      <c r="PA88" s="3434"/>
      <c r="PB88" s="3434"/>
      <c r="PC88" s="3434"/>
      <c r="PD88" s="3434"/>
      <c r="PE88" s="3434"/>
      <c r="PF88" s="3434"/>
      <c r="PG88" s="3434"/>
      <c r="PH88" s="3434"/>
      <c r="PI88" s="3434"/>
      <c r="PJ88" s="3434"/>
      <c r="PK88" s="3434"/>
      <c r="PL88" s="3434"/>
      <c r="PM88" s="3434"/>
      <c r="PN88" s="3434"/>
      <c r="PO88" s="3434"/>
      <c r="PP88" s="3434"/>
      <c r="PQ88" s="3434"/>
      <c r="PR88" s="3434"/>
      <c r="PS88" s="3434"/>
      <c r="PT88" s="3434"/>
      <c r="PU88" s="3434"/>
      <c r="PV88" s="3434"/>
      <c r="PW88" s="3434"/>
      <c r="PX88" s="3434"/>
      <c r="PY88" s="3434"/>
      <c r="PZ88" s="3434"/>
      <c r="QA88" s="3434"/>
      <c r="QB88" s="3434"/>
      <c r="QC88" s="3434"/>
      <c r="QD88" s="3434"/>
      <c r="QE88" s="3434"/>
      <c r="QF88" s="3434"/>
      <c r="QG88" s="3434"/>
      <c r="QH88" s="3434"/>
      <c r="QI88" s="3434"/>
      <c r="QJ88" s="3434"/>
      <c r="QK88" s="3434"/>
      <c r="QL88" s="3434"/>
      <c r="QM88" s="3434"/>
      <c r="QN88" s="3434"/>
      <c r="QO88" s="3434"/>
      <c r="QP88" s="3434"/>
      <c r="QQ88" s="3434"/>
      <c r="QR88" s="3434"/>
      <c r="QS88" s="3434"/>
      <c r="QT88" s="3434"/>
      <c r="QU88" s="3434"/>
      <c r="QV88" s="3434"/>
      <c r="QW88" s="3434"/>
      <c r="QX88" s="3434"/>
      <c r="QY88" s="3434"/>
      <c r="QZ88" s="3434"/>
      <c r="RA88" s="3434"/>
      <c r="RB88" s="3434"/>
      <c r="RC88" s="3434"/>
      <c r="RD88" s="3434"/>
      <c r="RE88" s="3434"/>
      <c r="RF88" s="3434"/>
      <c r="RG88" s="3434"/>
      <c r="RH88" s="3434"/>
      <c r="RI88" s="3434"/>
      <c r="RJ88" s="3434"/>
      <c r="RK88" s="3434"/>
      <c r="RL88" s="3434"/>
      <c r="RM88" s="3434"/>
      <c r="RN88" s="3434"/>
      <c r="RO88" s="3434"/>
      <c r="RP88" s="3434"/>
      <c r="RQ88" s="3434"/>
      <c r="RR88" s="3434"/>
      <c r="RS88" s="3434"/>
      <c r="RT88" s="3434"/>
      <c r="RU88" s="3434"/>
      <c r="RV88" s="3434"/>
      <c r="RW88" s="3434"/>
      <c r="RX88" s="3434"/>
      <c r="RY88" s="3434"/>
      <c r="RZ88" s="3434"/>
      <c r="SA88" s="3434"/>
      <c r="SB88" s="3434"/>
      <c r="SC88" s="3434"/>
      <c r="SD88" s="3434"/>
      <c r="SE88" s="3434"/>
      <c r="SF88" s="3434"/>
      <c r="SG88" s="3434"/>
      <c r="SH88" s="3434"/>
      <c r="SI88" s="3434"/>
      <c r="SJ88" s="3434"/>
      <c r="SK88" s="3434"/>
      <c r="SL88" s="3434"/>
      <c r="SM88" s="3434"/>
      <c r="SN88" s="3434"/>
      <c r="SO88" s="3434"/>
      <c r="SP88" s="3434"/>
      <c r="SQ88" s="3434"/>
      <c r="SR88" s="3434"/>
      <c r="SS88" s="3434"/>
      <c r="ST88" s="3434"/>
      <c r="SU88" s="3434"/>
      <c r="SV88" s="3434"/>
      <c r="SW88" s="3434"/>
      <c r="SX88" s="3434"/>
      <c r="SY88" s="3434"/>
      <c r="SZ88" s="3434"/>
      <c r="TA88" s="3434"/>
      <c r="TB88" s="3434"/>
      <c r="TC88" s="3434"/>
      <c r="TD88" s="3434"/>
      <c r="TE88" s="3434"/>
      <c r="TF88" s="3434"/>
      <c r="TG88" s="3434"/>
      <c r="TH88" s="3434"/>
      <c r="TI88" s="3434"/>
      <c r="TJ88" s="3434"/>
      <c r="TK88" s="3434"/>
      <c r="TL88" s="3434"/>
      <c r="TM88" s="3434"/>
      <c r="TN88" s="3434"/>
      <c r="TO88" s="3434"/>
      <c r="TP88" s="3434"/>
      <c r="TQ88" s="3434"/>
      <c r="TR88" s="3434"/>
      <c r="TS88" s="3434"/>
      <c r="TT88" s="3434"/>
      <c r="TU88" s="3434"/>
      <c r="TV88" s="3434"/>
      <c r="TW88" s="3434"/>
      <c r="TX88" s="3434"/>
      <c r="TY88" s="3434"/>
      <c r="TZ88" s="3434"/>
      <c r="UA88" s="3434"/>
      <c r="UB88" s="3434"/>
      <c r="UC88" s="3434"/>
      <c r="UD88" s="3434"/>
      <c r="UE88" s="3434"/>
      <c r="UF88" s="3434"/>
      <c r="UG88" s="3434"/>
      <c r="UH88" s="3434"/>
      <c r="UI88" s="3434"/>
      <c r="UJ88" s="3434"/>
      <c r="UK88" s="3434"/>
      <c r="UL88" s="3434"/>
      <c r="UM88" s="3434"/>
      <c r="UN88" s="3434"/>
      <c r="UO88" s="3434"/>
      <c r="UP88" s="3434"/>
      <c r="UQ88" s="3434"/>
      <c r="UR88" s="3434"/>
      <c r="US88" s="3434"/>
      <c r="UT88" s="3434"/>
      <c r="UU88" s="3434"/>
      <c r="UV88" s="3434"/>
      <c r="UW88" s="3434"/>
      <c r="UX88" s="3434"/>
      <c r="UY88" s="3434"/>
      <c r="UZ88" s="3434"/>
      <c r="VA88" s="3434"/>
      <c r="VB88" s="3434"/>
      <c r="VC88" s="3434"/>
      <c r="VD88" s="3434"/>
      <c r="VE88" s="3434"/>
      <c r="VF88" s="3434"/>
      <c r="VG88" s="3434"/>
      <c r="VH88" s="3434"/>
      <c r="VI88" s="3434"/>
      <c r="VJ88" s="3434"/>
      <c r="VK88" s="3434"/>
      <c r="VL88" s="3434"/>
      <c r="VM88" s="3434"/>
      <c r="VN88" s="3434"/>
      <c r="VO88" s="3434"/>
      <c r="VP88" s="3434"/>
      <c r="VQ88" s="3434"/>
      <c r="VR88" s="3434"/>
      <c r="VS88" s="3434"/>
      <c r="VT88" s="3434"/>
      <c r="VU88" s="3434"/>
      <c r="VV88" s="3434"/>
      <c r="VW88" s="3434"/>
      <c r="VX88" s="3434"/>
      <c r="VY88" s="3434"/>
      <c r="VZ88" s="3434"/>
      <c r="WA88" s="3434"/>
      <c r="WB88" s="3434"/>
      <c r="WC88" s="3434"/>
      <c r="WD88" s="3434"/>
      <c r="WE88" s="3434"/>
      <c r="WF88" s="3434"/>
      <c r="WG88" s="3434"/>
      <c r="WH88" s="3434"/>
      <c r="WI88" s="3434"/>
      <c r="WJ88" s="3434"/>
      <c r="WK88" s="3434"/>
      <c r="WL88" s="3434"/>
      <c r="WM88" s="3434"/>
      <c r="WN88" s="3434"/>
      <c r="WO88" s="3434"/>
      <c r="WP88" s="3434"/>
      <c r="WQ88" s="3434"/>
      <c r="WR88" s="3434"/>
      <c r="WS88" s="3434"/>
      <c r="WT88" s="3434"/>
      <c r="WU88" s="3434"/>
      <c r="WV88" s="3434"/>
      <c r="WW88" s="3434"/>
      <c r="WX88" s="3434"/>
      <c r="WY88" s="3434"/>
      <c r="WZ88" s="3434"/>
      <c r="XA88" s="3434"/>
      <c r="XB88" s="3434"/>
      <c r="XC88" s="3434"/>
      <c r="XD88" s="3434"/>
      <c r="XE88" s="3434"/>
      <c r="XF88" s="3434"/>
      <c r="XG88" s="3434"/>
      <c r="XH88" s="3434"/>
      <c r="XI88" s="3434"/>
      <c r="XJ88" s="3434"/>
      <c r="XK88" s="3434"/>
      <c r="XL88" s="3434"/>
      <c r="XM88" s="3434"/>
      <c r="XN88" s="3434"/>
      <c r="XO88" s="3434"/>
      <c r="XP88" s="3434"/>
      <c r="XQ88" s="3434"/>
      <c r="XR88" s="3434"/>
      <c r="XS88" s="3434"/>
      <c r="XT88" s="3434"/>
      <c r="XU88" s="3434"/>
      <c r="XV88" s="3434"/>
      <c r="XW88" s="3434"/>
      <c r="XX88" s="3434"/>
      <c r="XY88" s="3434"/>
      <c r="XZ88" s="3434"/>
      <c r="YA88" s="3434"/>
      <c r="YB88" s="3434"/>
      <c r="YC88" s="3434"/>
      <c r="YD88" s="3434"/>
      <c r="YE88" s="3434"/>
      <c r="YF88" s="3434"/>
      <c r="YG88" s="3434"/>
      <c r="YH88" s="3434"/>
      <c r="YI88" s="3434"/>
      <c r="YJ88" s="3434"/>
      <c r="YK88" s="3434"/>
      <c r="YL88" s="3434"/>
      <c r="YM88" s="3434"/>
      <c r="YN88" s="3434"/>
      <c r="YO88" s="3434"/>
      <c r="YP88" s="3434"/>
      <c r="YQ88" s="3434"/>
      <c r="YR88" s="3434"/>
      <c r="YS88" s="3434"/>
      <c r="YT88" s="3434"/>
      <c r="YU88" s="3434"/>
      <c r="YV88" s="3434"/>
      <c r="YW88" s="3434"/>
      <c r="YX88" s="3434"/>
      <c r="YY88" s="3434"/>
      <c r="YZ88" s="3434"/>
      <c r="ZA88" s="3434"/>
      <c r="ZB88" s="3434"/>
      <c r="ZC88" s="3434"/>
      <c r="ZD88" s="3434"/>
      <c r="ZE88" s="3434"/>
      <c r="ZF88" s="3434"/>
      <c r="ZG88" s="3434"/>
      <c r="ZH88" s="3434"/>
      <c r="ZI88" s="3434"/>
      <c r="ZJ88" s="3434"/>
      <c r="ZK88" s="3434"/>
      <c r="ZL88" s="3434"/>
      <c r="ZM88" s="3434"/>
      <c r="ZN88" s="3434"/>
      <c r="ZO88" s="3434"/>
      <c r="ZP88" s="3434"/>
      <c r="ZQ88" s="3434"/>
      <c r="ZR88" s="3434"/>
      <c r="ZS88" s="3434"/>
      <c r="ZT88" s="3434"/>
      <c r="ZU88" s="3434"/>
      <c r="ZV88" s="3434"/>
      <c r="ZW88" s="3434"/>
      <c r="ZX88" s="3434"/>
      <c r="ZY88" s="3434"/>
      <c r="ZZ88" s="3434"/>
      <c r="AAA88" s="3434"/>
      <c r="AAB88" s="3434"/>
      <c r="AAC88" s="3434"/>
      <c r="AAD88" s="3434"/>
      <c r="AAE88" s="3434"/>
      <c r="AAF88" s="3434"/>
      <c r="AAG88" s="3434"/>
      <c r="AAH88" s="3434"/>
      <c r="AAI88" s="3434"/>
      <c r="AAJ88" s="3434"/>
      <c r="AAK88" s="3434"/>
      <c r="AAL88" s="3434"/>
      <c r="AAM88" s="3434"/>
      <c r="AAN88" s="3434"/>
      <c r="AAO88" s="3434"/>
      <c r="AAP88" s="3434"/>
      <c r="AAQ88" s="3434"/>
      <c r="AAR88" s="3434"/>
      <c r="AAS88" s="3434"/>
      <c r="AAT88" s="3434"/>
      <c r="AAU88" s="3434"/>
      <c r="AAV88" s="3434"/>
      <c r="AAW88" s="3434"/>
      <c r="AAX88" s="3434"/>
      <c r="AAY88" s="3434"/>
      <c r="AAZ88" s="3434"/>
      <c r="ABA88" s="3434"/>
      <c r="ABB88" s="3434"/>
      <c r="ABC88" s="3434"/>
      <c r="ABD88" s="3434"/>
      <c r="ABE88" s="3434"/>
      <c r="ABF88" s="3434"/>
      <c r="ABG88" s="3434"/>
      <c r="ABH88" s="3434"/>
      <c r="ABI88" s="3434"/>
      <c r="ABJ88" s="3434"/>
      <c r="ABK88" s="3434"/>
      <c r="ABL88" s="3434"/>
      <c r="ABM88" s="3434"/>
      <c r="ABN88" s="3434"/>
      <c r="ABO88" s="3434"/>
      <c r="ABP88" s="3434"/>
      <c r="ABQ88" s="3434"/>
      <c r="ABR88" s="3434"/>
      <c r="ABS88" s="3434"/>
      <c r="ABT88" s="3434"/>
      <c r="ABU88" s="3434"/>
      <c r="ABV88" s="3434"/>
      <c r="ABW88" s="3434"/>
      <c r="ABX88" s="3434"/>
      <c r="ABY88" s="3434"/>
      <c r="ABZ88" s="3434"/>
      <c r="ACA88" s="3434"/>
      <c r="ACB88" s="3434"/>
      <c r="ACC88" s="3434"/>
      <c r="ACD88" s="3434"/>
      <c r="ACE88" s="3434"/>
      <c r="ACF88" s="3434"/>
      <c r="ACG88" s="3434"/>
      <c r="ACH88" s="3434"/>
      <c r="ACI88" s="3434"/>
      <c r="ACJ88" s="3434"/>
      <c r="ACK88" s="3434"/>
      <c r="ACL88" s="3434"/>
    </row>
    <row r="89" spans="1:1215" s="628" customFormat="1" ht="15" customHeight="1" x14ac:dyDescent="0.25">
      <c r="A89" s="1942"/>
      <c r="B89" s="1943"/>
      <c r="C89" s="1943"/>
      <c r="D89" s="2757"/>
      <c r="E89" s="1944"/>
      <c r="F89" s="1945"/>
      <c r="G89" s="1946"/>
      <c r="H89" s="1947"/>
      <c r="I89" s="1945"/>
      <c r="J89" s="1945"/>
      <c r="K89" s="1947"/>
      <c r="L89" s="1945"/>
      <c r="M89" s="1945"/>
      <c r="N89" s="1946"/>
      <c r="O89" s="2800"/>
      <c r="P89" s="1944"/>
      <c r="Q89" s="1946"/>
      <c r="R89" s="1946"/>
      <c r="S89" s="1946"/>
      <c r="T89" s="1946"/>
      <c r="U89" s="1946"/>
      <c r="V89" s="2800"/>
      <c r="W89" s="1946"/>
      <c r="X89" s="1946"/>
      <c r="Y89" s="1946"/>
      <c r="Z89" s="2480"/>
      <c r="AA89" s="1945"/>
      <c r="AB89" s="1945"/>
      <c r="AC89" s="1945"/>
      <c r="AD89" s="1946"/>
      <c r="AE89" s="1946"/>
      <c r="AF89" s="1946"/>
      <c r="AG89" s="1946"/>
      <c r="AH89" s="1946"/>
      <c r="AI89" s="1946"/>
      <c r="AJ89" s="1946"/>
      <c r="AK89" s="2800"/>
      <c r="AL89" s="1946"/>
      <c r="AM89" s="1946"/>
      <c r="AN89" s="1946"/>
      <c r="AO89" s="1946"/>
      <c r="AP89" s="1946"/>
      <c r="AQ89" s="1946"/>
      <c r="AR89" s="1946"/>
      <c r="AS89" s="1946"/>
      <c r="AT89" s="1946"/>
      <c r="AU89" s="1946"/>
      <c r="AV89" s="1946"/>
      <c r="AW89" s="2800"/>
      <c r="AX89" s="1946"/>
      <c r="AY89" s="1946"/>
      <c r="AZ89" s="1946"/>
      <c r="BA89" s="1946"/>
      <c r="BB89" s="1946"/>
      <c r="BC89" s="1946"/>
      <c r="BD89" s="1946"/>
      <c r="BE89" s="1946"/>
      <c r="BF89" s="1946"/>
      <c r="BG89" s="1946"/>
      <c r="BH89" s="1946"/>
      <c r="BI89" s="2800"/>
      <c r="BJ89" s="2195"/>
      <c r="BK89" s="2195"/>
      <c r="BL89" s="2195"/>
      <c r="BM89" s="1946"/>
      <c r="BN89" s="1946"/>
      <c r="BO89" s="1946"/>
      <c r="BP89" s="1946"/>
      <c r="BQ89" s="1946"/>
      <c r="BR89" s="1946"/>
      <c r="BS89" s="1946"/>
      <c r="BT89" s="2800"/>
      <c r="BU89" s="99"/>
      <c r="BV89" s="3066"/>
      <c r="BW89" s="3066"/>
      <c r="BX89" s="3066"/>
      <c r="BY89" s="99"/>
      <c r="BZ89" s="99"/>
      <c r="FH89" s="1785"/>
      <c r="FI89" s="1785"/>
      <c r="FJ89" s="1785"/>
      <c r="FK89" s="1785"/>
      <c r="FL89" s="1785"/>
      <c r="FM89" s="1785"/>
      <c r="FN89" s="1785"/>
      <c r="FO89" s="1785"/>
      <c r="FP89" s="1785"/>
      <c r="FQ89" s="1785"/>
      <c r="FR89" s="1785"/>
      <c r="FS89" s="1785"/>
      <c r="FT89" s="1785"/>
      <c r="FU89" s="1785"/>
      <c r="FV89" s="1785"/>
      <c r="FW89" s="1785"/>
      <c r="FX89" s="1785"/>
      <c r="FY89" s="1785"/>
      <c r="FZ89" s="1785"/>
      <c r="GA89" s="1785"/>
      <c r="GB89" s="1785"/>
      <c r="GC89" s="1785"/>
      <c r="GD89" s="1785"/>
      <c r="GE89" s="1785"/>
      <c r="GF89" s="1785"/>
      <c r="GG89" s="1785"/>
      <c r="GH89" s="1785"/>
      <c r="GI89" s="1785"/>
      <c r="GJ89" s="1785"/>
      <c r="GK89" s="1785"/>
      <c r="GL89" s="1785"/>
      <c r="GM89" s="1785"/>
      <c r="GN89" s="1785"/>
      <c r="GO89" s="1785"/>
      <c r="GP89" s="1785"/>
      <c r="GQ89" s="1785"/>
      <c r="GR89" s="1785"/>
      <c r="GS89" s="1785"/>
      <c r="GT89" s="1785"/>
      <c r="GU89" s="1785"/>
      <c r="GV89" s="1785"/>
      <c r="GW89" s="1785"/>
      <c r="GX89" s="1785"/>
      <c r="GY89" s="1785"/>
      <c r="GZ89" s="1785"/>
      <c r="HA89" s="1785"/>
      <c r="HB89" s="1785"/>
      <c r="HC89" s="1785"/>
      <c r="HD89" s="1785"/>
      <c r="HE89" s="1785"/>
      <c r="HF89" s="1785"/>
      <c r="HG89" s="1785"/>
      <c r="HH89" s="1785"/>
      <c r="HI89" s="1785"/>
      <c r="HJ89" s="1785"/>
      <c r="HK89" s="1785"/>
      <c r="HL89" s="1785"/>
      <c r="HM89" s="1785"/>
      <c r="HN89" s="1785"/>
      <c r="HO89" s="1785"/>
      <c r="HP89" s="1785"/>
      <c r="HQ89" s="1785"/>
      <c r="HR89" s="1785"/>
      <c r="HS89" s="1785"/>
      <c r="HT89" s="1785"/>
      <c r="HU89" s="1785"/>
      <c r="HV89" s="1785"/>
      <c r="HW89" s="1785"/>
      <c r="HX89" s="1785"/>
      <c r="HY89" s="1785"/>
      <c r="HZ89" s="1785"/>
      <c r="IA89" s="1785"/>
      <c r="IB89" s="1785"/>
      <c r="IC89" s="1785"/>
      <c r="ID89" s="1785"/>
      <c r="IE89" s="1785"/>
      <c r="IF89" s="1785"/>
      <c r="IG89" s="1785"/>
      <c r="IH89" s="1785"/>
      <c r="II89" s="1785"/>
      <c r="IJ89" s="1785"/>
      <c r="IK89" s="1785"/>
      <c r="IL89" s="1785"/>
      <c r="IM89" s="1785"/>
      <c r="IN89" s="1785"/>
      <c r="IO89" s="1785"/>
      <c r="IP89" s="1785"/>
      <c r="IQ89" s="1785"/>
      <c r="IR89" s="1785"/>
      <c r="IS89" s="1785"/>
      <c r="IT89" s="1785"/>
      <c r="IU89" s="1785"/>
      <c r="IV89" s="1785"/>
      <c r="IW89" s="1785"/>
      <c r="IX89" s="1785"/>
      <c r="IY89" s="1785"/>
      <c r="IZ89" s="1785"/>
      <c r="JA89" s="1785"/>
      <c r="JB89" s="1785"/>
      <c r="JC89" s="1785"/>
      <c r="JD89" s="1785"/>
      <c r="JE89" s="1785"/>
      <c r="JF89" s="1785"/>
      <c r="JG89" s="1785"/>
      <c r="JH89" s="1785"/>
      <c r="JI89" s="1785"/>
      <c r="JJ89" s="1785"/>
      <c r="JK89" s="1785"/>
      <c r="JL89" s="1785"/>
      <c r="JM89" s="1785"/>
      <c r="JN89" s="1785"/>
      <c r="JO89" s="1785"/>
      <c r="JP89" s="1785"/>
      <c r="JQ89" s="1785"/>
      <c r="JR89" s="1785"/>
      <c r="JS89" s="1785"/>
      <c r="JT89" s="1785"/>
      <c r="JU89" s="1785"/>
      <c r="JV89" s="1785"/>
      <c r="JW89" s="1785"/>
      <c r="JX89" s="1785"/>
      <c r="JY89" s="1785"/>
      <c r="JZ89" s="1785"/>
      <c r="KA89" s="1785"/>
      <c r="KB89" s="1785"/>
      <c r="KC89" s="1785"/>
      <c r="KD89" s="1785"/>
      <c r="KE89" s="1785"/>
      <c r="KF89" s="1785"/>
      <c r="KG89" s="1785"/>
      <c r="KH89" s="1785"/>
      <c r="KI89" s="1785"/>
      <c r="KJ89" s="1785"/>
      <c r="KK89" s="1785"/>
      <c r="KL89" s="1785"/>
      <c r="KM89" s="1785"/>
      <c r="KN89" s="1785"/>
      <c r="KO89" s="1785"/>
      <c r="KP89" s="1785"/>
      <c r="KQ89" s="1785"/>
      <c r="KR89" s="1785"/>
      <c r="KS89" s="1785"/>
      <c r="KT89" s="1785"/>
      <c r="KU89" s="1785"/>
      <c r="KV89" s="1785"/>
      <c r="KW89" s="1785"/>
      <c r="KX89" s="1785"/>
      <c r="KY89" s="1785"/>
      <c r="KZ89" s="1785"/>
      <c r="LA89" s="1785"/>
      <c r="LB89" s="1785"/>
      <c r="LC89" s="1785"/>
      <c r="LD89" s="1785"/>
      <c r="LE89" s="1785"/>
      <c r="LF89" s="1785"/>
      <c r="LG89" s="1785"/>
      <c r="LH89" s="1785"/>
      <c r="LI89" s="1785"/>
      <c r="LJ89" s="1785"/>
      <c r="LK89" s="1785"/>
      <c r="LL89" s="1785"/>
      <c r="LM89" s="1785"/>
      <c r="LN89" s="1785"/>
      <c r="LO89" s="1785"/>
      <c r="LP89" s="1785"/>
      <c r="LQ89" s="1785"/>
      <c r="LR89" s="1785"/>
      <c r="LS89" s="1785"/>
      <c r="LT89" s="1785"/>
      <c r="LU89" s="1785"/>
      <c r="LV89" s="1785"/>
      <c r="LW89" s="1785"/>
      <c r="LX89" s="1785"/>
      <c r="LY89" s="1785"/>
      <c r="LZ89" s="1785"/>
      <c r="MA89" s="1785"/>
      <c r="MB89" s="1785"/>
      <c r="MC89" s="1785"/>
      <c r="MD89" s="1785"/>
      <c r="ME89" s="1785"/>
      <c r="MF89" s="1785"/>
      <c r="MG89" s="1785"/>
      <c r="MH89" s="1785"/>
      <c r="MI89" s="1785"/>
      <c r="MJ89" s="1785"/>
      <c r="MK89" s="1785"/>
      <c r="ML89" s="1785"/>
      <c r="MM89" s="1785"/>
      <c r="MN89" s="1785"/>
      <c r="MO89" s="1785"/>
      <c r="MP89" s="1785"/>
      <c r="MQ89" s="1785"/>
      <c r="MR89" s="1785"/>
      <c r="MS89" s="1785"/>
      <c r="MT89" s="1785"/>
      <c r="MU89" s="1785"/>
      <c r="MV89" s="1785"/>
      <c r="MW89" s="1785"/>
      <c r="MX89" s="1785"/>
      <c r="MY89" s="1785"/>
      <c r="MZ89" s="1785"/>
      <c r="NA89" s="1785"/>
      <c r="NB89" s="1785"/>
      <c r="NC89" s="1785"/>
      <c r="ND89" s="1785"/>
      <c r="NE89" s="1785"/>
      <c r="NF89" s="1785"/>
      <c r="NG89" s="1785"/>
      <c r="NH89" s="1785"/>
      <c r="NI89" s="1785"/>
      <c r="NJ89" s="1785"/>
      <c r="NK89" s="1785"/>
      <c r="NL89" s="1785"/>
      <c r="NM89" s="1785"/>
      <c r="NN89" s="1785"/>
      <c r="NO89" s="1785"/>
      <c r="NP89" s="1785"/>
      <c r="NQ89" s="1785"/>
      <c r="NR89" s="1785"/>
      <c r="NS89" s="1785"/>
      <c r="NT89" s="1785"/>
      <c r="NU89" s="1785"/>
      <c r="NV89" s="1785"/>
      <c r="NW89" s="1785"/>
      <c r="NX89" s="1785"/>
      <c r="NY89" s="1785"/>
      <c r="NZ89" s="1785"/>
      <c r="OA89" s="1785"/>
      <c r="OB89" s="1785"/>
      <c r="OC89" s="1785"/>
      <c r="OD89" s="1785"/>
      <c r="OE89" s="1785"/>
      <c r="OF89" s="1785"/>
      <c r="OG89" s="1785"/>
      <c r="OH89" s="1785"/>
      <c r="OI89" s="1785"/>
      <c r="OJ89" s="1785"/>
      <c r="OK89" s="1785"/>
      <c r="OL89" s="1785"/>
      <c r="OM89" s="1785"/>
      <c r="ON89" s="1785"/>
      <c r="OO89" s="1785"/>
      <c r="OP89" s="1785"/>
      <c r="OQ89" s="1785"/>
      <c r="OR89" s="1785"/>
      <c r="OS89" s="1785"/>
      <c r="OT89" s="1785"/>
      <c r="OU89" s="1785"/>
      <c r="OV89" s="1785"/>
      <c r="OW89" s="1785"/>
      <c r="OX89" s="1785"/>
      <c r="OY89" s="1785"/>
      <c r="OZ89" s="1785"/>
      <c r="PA89" s="1785"/>
      <c r="PB89" s="1785"/>
      <c r="PC89" s="1785"/>
      <c r="PD89" s="1785"/>
      <c r="PE89" s="1785"/>
      <c r="PF89" s="1785"/>
      <c r="PG89" s="1785"/>
      <c r="PH89" s="1785"/>
      <c r="PI89" s="1785"/>
      <c r="PJ89" s="1785"/>
      <c r="PK89" s="1785"/>
      <c r="PL89" s="1785"/>
      <c r="PM89" s="1785"/>
      <c r="PN89" s="1785"/>
      <c r="PO89" s="1785"/>
      <c r="PP89" s="1785"/>
      <c r="PQ89" s="1785"/>
      <c r="PR89" s="1785"/>
      <c r="PS89" s="1785"/>
      <c r="PT89" s="1785"/>
      <c r="PU89" s="1785"/>
      <c r="PV89" s="1785"/>
      <c r="PW89" s="1785"/>
      <c r="PX89" s="1785"/>
      <c r="PY89" s="1785"/>
      <c r="PZ89" s="1785"/>
      <c r="QA89" s="1785"/>
      <c r="QB89" s="1785"/>
      <c r="QC89" s="1785"/>
      <c r="QD89" s="1785"/>
      <c r="QE89" s="1785"/>
      <c r="QF89" s="1785"/>
      <c r="QG89" s="1785"/>
      <c r="QH89" s="1785"/>
      <c r="QI89" s="1785"/>
      <c r="QJ89" s="1785"/>
      <c r="QK89" s="1785"/>
      <c r="QL89" s="1785"/>
      <c r="QM89" s="1785"/>
      <c r="QN89" s="1785"/>
      <c r="QO89" s="1785"/>
      <c r="QP89" s="1785"/>
      <c r="QQ89" s="1785"/>
      <c r="QR89" s="1785"/>
      <c r="QS89" s="1785"/>
      <c r="QT89" s="1785"/>
      <c r="QU89" s="1785"/>
      <c r="QV89" s="1785"/>
      <c r="QW89" s="1785"/>
      <c r="QX89" s="1785"/>
      <c r="QY89" s="1785"/>
      <c r="QZ89" s="1785"/>
      <c r="RA89" s="1785"/>
      <c r="RB89" s="1785"/>
      <c r="RC89" s="1785"/>
      <c r="RD89" s="1785"/>
      <c r="RE89" s="1785"/>
      <c r="RF89" s="1785"/>
      <c r="RG89" s="1785"/>
      <c r="RH89" s="1785"/>
      <c r="RI89" s="1785"/>
      <c r="RJ89" s="1785"/>
      <c r="RK89" s="1785"/>
      <c r="RL89" s="1785"/>
      <c r="RM89" s="1785"/>
      <c r="RN89" s="1785"/>
      <c r="RO89" s="1785"/>
      <c r="RP89" s="1785"/>
      <c r="RQ89" s="1785"/>
      <c r="RR89" s="1785"/>
      <c r="RS89" s="1785"/>
      <c r="RT89" s="1785"/>
      <c r="RU89" s="1785"/>
      <c r="RV89" s="1785"/>
      <c r="RW89" s="1785"/>
      <c r="RX89" s="1785"/>
      <c r="RY89" s="1785"/>
      <c r="RZ89" s="1785"/>
      <c r="SA89" s="1785"/>
      <c r="SB89" s="1785"/>
      <c r="SC89" s="1785"/>
      <c r="SD89" s="1785"/>
      <c r="SE89" s="1785"/>
      <c r="SF89" s="1785"/>
      <c r="SG89" s="1785"/>
      <c r="SH89" s="1785"/>
      <c r="SI89" s="1785"/>
      <c r="SJ89" s="1785"/>
      <c r="SK89" s="1785"/>
      <c r="SL89" s="1785"/>
      <c r="SM89" s="1785"/>
      <c r="SN89" s="1785"/>
      <c r="SO89" s="1785"/>
      <c r="SP89" s="1785"/>
      <c r="SQ89" s="1785"/>
      <c r="SR89" s="1785"/>
      <c r="SS89" s="1785"/>
      <c r="ST89" s="1785"/>
      <c r="SU89" s="1785"/>
      <c r="SV89" s="1785"/>
      <c r="SW89" s="1785"/>
      <c r="SX89" s="1785"/>
      <c r="SY89" s="1785"/>
      <c r="SZ89" s="1785"/>
      <c r="TA89" s="1785"/>
      <c r="TB89" s="1785"/>
      <c r="TC89" s="1785"/>
      <c r="TD89" s="1785"/>
      <c r="TE89" s="1785"/>
      <c r="TF89" s="1785"/>
      <c r="TG89" s="1785"/>
      <c r="TH89" s="1785"/>
      <c r="TI89" s="1785"/>
      <c r="TJ89" s="1785"/>
      <c r="TK89" s="1785"/>
      <c r="TL89" s="1785"/>
      <c r="TM89" s="1785"/>
      <c r="TN89" s="1785"/>
      <c r="TO89" s="1785"/>
      <c r="TP89" s="1785"/>
      <c r="TQ89" s="1785"/>
      <c r="TR89" s="1785"/>
      <c r="TS89" s="1785"/>
      <c r="TT89" s="1785"/>
      <c r="TU89" s="1785"/>
      <c r="TV89" s="1785"/>
      <c r="TW89" s="1785"/>
      <c r="TX89" s="1785"/>
      <c r="TY89" s="1785"/>
      <c r="TZ89" s="1785"/>
      <c r="UA89" s="1785"/>
      <c r="UB89" s="1785"/>
      <c r="UC89" s="1785"/>
      <c r="UD89" s="1785"/>
      <c r="UE89" s="1785"/>
      <c r="UF89" s="1785"/>
      <c r="UG89" s="1785"/>
      <c r="UH89" s="1785"/>
      <c r="UI89" s="1785"/>
      <c r="UJ89" s="1785"/>
      <c r="UK89" s="1785"/>
      <c r="UL89" s="1785"/>
      <c r="UM89" s="1785"/>
      <c r="UN89" s="1785"/>
      <c r="UO89" s="1785"/>
      <c r="UP89" s="1785"/>
      <c r="UQ89" s="1785"/>
      <c r="UR89" s="1785"/>
      <c r="US89" s="1785"/>
      <c r="UT89" s="1785"/>
      <c r="UU89" s="1785"/>
      <c r="UV89" s="1785"/>
      <c r="UW89" s="1785"/>
      <c r="UX89" s="1785"/>
      <c r="UY89" s="1785"/>
      <c r="UZ89" s="1785"/>
      <c r="VA89" s="1785"/>
      <c r="VB89" s="1785"/>
      <c r="VC89" s="1785"/>
      <c r="VD89" s="1785"/>
      <c r="VE89" s="1785"/>
      <c r="VF89" s="1785"/>
      <c r="VG89" s="1785"/>
      <c r="VH89" s="1785"/>
      <c r="VI89" s="1785"/>
      <c r="VJ89" s="1785"/>
      <c r="VK89" s="1785"/>
      <c r="VL89" s="1785"/>
      <c r="VM89" s="1785"/>
      <c r="VN89" s="1785"/>
      <c r="VO89" s="1785"/>
      <c r="VP89" s="1785"/>
      <c r="VQ89" s="1785"/>
      <c r="VR89" s="1785"/>
      <c r="VS89" s="1785"/>
      <c r="VT89" s="1785"/>
      <c r="VU89" s="1785"/>
      <c r="VV89" s="1785"/>
      <c r="VW89" s="1785"/>
      <c r="VX89" s="1785"/>
      <c r="VY89" s="1785"/>
      <c r="VZ89" s="1785"/>
      <c r="WA89" s="1785"/>
      <c r="WB89" s="1785"/>
      <c r="WC89" s="1785"/>
      <c r="WD89" s="1785"/>
      <c r="WE89" s="1785"/>
    </row>
    <row r="90" spans="1:1215" s="1865" customFormat="1" ht="15" customHeight="1" x14ac:dyDescent="0.25">
      <c r="A90" s="3883" t="s">
        <v>647</v>
      </c>
      <c r="B90" s="3896"/>
      <c r="C90" s="1795">
        <v>1</v>
      </c>
      <c r="D90" s="2227" t="s">
        <v>168</v>
      </c>
      <c r="E90" s="1867" t="s">
        <v>335</v>
      </c>
      <c r="F90" s="1866" t="s">
        <v>335</v>
      </c>
      <c r="G90" s="1866" t="s">
        <v>335</v>
      </c>
      <c r="H90" s="1866" t="s">
        <v>335</v>
      </c>
      <c r="I90" s="1866" t="s">
        <v>335</v>
      </c>
      <c r="J90" s="1866" t="s">
        <v>335</v>
      </c>
      <c r="K90" s="1866" t="s">
        <v>335</v>
      </c>
      <c r="L90" s="1866" t="s">
        <v>335</v>
      </c>
      <c r="M90" s="1866" t="s">
        <v>335</v>
      </c>
      <c r="N90" s="1984" t="s">
        <v>335</v>
      </c>
      <c r="O90" s="2286" t="s">
        <v>335</v>
      </c>
      <c r="P90" s="1868" t="s">
        <v>335</v>
      </c>
      <c r="Q90" s="1866" t="s">
        <v>335</v>
      </c>
      <c r="R90" s="1866" t="s">
        <v>335</v>
      </c>
      <c r="S90" s="1866" t="s">
        <v>335</v>
      </c>
      <c r="T90" s="1866" t="s">
        <v>335</v>
      </c>
      <c r="U90" s="1866" t="s">
        <v>335</v>
      </c>
      <c r="V90" s="2286" t="s">
        <v>335</v>
      </c>
      <c r="W90" s="2802" t="s">
        <v>335</v>
      </c>
      <c r="X90" s="2319"/>
      <c r="Y90" s="2319" t="s">
        <v>335</v>
      </c>
      <c r="Z90" s="2352" t="s">
        <v>547</v>
      </c>
      <c r="AA90" s="2153" t="s">
        <v>335</v>
      </c>
      <c r="AB90" s="2152"/>
      <c r="AC90" s="2076" t="s">
        <v>335</v>
      </c>
      <c r="AD90" s="2057"/>
      <c r="AE90" s="3133"/>
      <c r="AF90" s="2058"/>
      <c r="AG90" s="2879"/>
      <c r="AH90" s="2142" t="s">
        <v>335</v>
      </c>
      <c r="AI90" s="2147"/>
      <c r="AJ90" s="1877" t="s">
        <v>335</v>
      </c>
      <c r="AK90" s="2431">
        <v>0</v>
      </c>
      <c r="AL90" s="2529">
        <v>0</v>
      </c>
      <c r="AM90" s="2529">
        <v>0</v>
      </c>
      <c r="AN90" s="2534"/>
      <c r="AO90" s="2403">
        <v>0</v>
      </c>
      <c r="AP90" s="2403">
        <v>0</v>
      </c>
      <c r="AQ90" s="2477">
        <v>0</v>
      </c>
      <c r="AR90" s="2477"/>
      <c r="AS90" s="2403">
        <f t="shared" ref="AS90:AS93" si="175">AO90+AQ90</f>
        <v>0</v>
      </c>
      <c r="AT90" s="2011"/>
      <c r="AU90" s="2599">
        <v>0</v>
      </c>
      <c r="AV90" s="2011">
        <v>0</v>
      </c>
      <c r="AW90" s="2445">
        <f>AU90+AV90</f>
        <v>0</v>
      </c>
      <c r="AX90" s="2529">
        <v>0</v>
      </c>
      <c r="AY90" s="2529">
        <v>0</v>
      </c>
      <c r="AZ90" s="2534"/>
      <c r="BA90" s="3105">
        <v>0</v>
      </c>
      <c r="BB90" s="3105">
        <v>0</v>
      </c>
      <c r="BC90" s="3106">
        <v>0</v>
      </c>
      <c r="BD90" s="3106"/>
      <c r="BE90" s="3105">
        <f t="shared" ref="BE90:BE93" si="176">BA90+BC90</f>
        <v>0</v>
      </c>
      <c r="BF90" s="2011"/>
      <c r="BG90" s="2599">
        <v>0</v>
      </c>
      <c r="BH90" s="2011">
        <v>0</v>
      </c>
      <c r="BI90" s="2445">
        <f>BG90+BH90</f>
        <v>0</v>
      </c>
      <c r="BJ90" s="2555" t="s">
        <v>335</v>
      </c>
      <c r="BK90" s="1877"/>
      <c r="BL90" s="2555" t="s">
        <v>335</v>
      </c>
      <c r="BM90" s="2568" t="s">
        <v>335</v>
      </c>
      <c r="BN90" s="2702" t="s">
        <v>335</v>
      </c>
      <c r="BO90" s="2702"/>
      <c r="BP90" s="2552"/>
      <c r="BQ90" s="2702" t="s">
        <v>335</v>
      </c>
      <c r="BR90" s="2127">
        <f>AI90+AU90</f>
        <v>0</v>
      </c>
      <c r="BS90" s="1877" t="s">
        <v>335</v>
      </c>
      <c r="BT90" s="2431"/>
      <c r="BU90" s="628"/>
      <c r="BV90" s="3066"/>
      <c r="BW90" s="3066"/>
      <c r="BX90" s="3066"/>
      <c r="BY90" s="628"/>
      <c r="BZ90" s="628"/>
      <c r="CA90" s="1874"/>
      <c r="CB90" s="1874"/>
      <c r="CC90" s="1874"/>
      <c r="CD90" s="1874"/>
      <c r="CE90" s="1874"/>
      <c r="CF90" s="1874"/>
      <c r="CG90" s="1874"/>
      <c r="CH90" s="1874"/>
      <c r="CI90" s="1874"/>
      <c r="CJ90" s="1874"/>
      <c r="CK90" s="1874"/>
      <c r="CL90" s="1874"/>
      <c r="CM90" s="1874"/>
      <c r="CN90" s="1874"/>
      <c r="CO90" s="1874"/>
      <c r="CP90" s="1874"/>
      <c r="CQ90" s="1874"/>
      <c r="CR90" s="1874"/>
      <c r="CS90" s="1874"/>
      <c r="CT90" s="1874"/>
      <c r="CU90" s="1874"/>
      <c r="CV90" s="1874"/>
      <c r="CW90" s="1874"/>
      <c r="CX90" s="1874"/>
      <c r="CY90" s="1874"/>
      <c r="CZ90" s="1874"/>
      <c r="DA90" s="1874"/>
      <c r="DB90" s="1874"/>
      <c r="DC90" s="1874"/>
      <c r="DD90" s="1874"/>
      <c r="DE90" s="1874"/>
      <c r="DF90" s="1874"/>
      <c r="DG90" s="1874"/>
      <c r="DH90" s="1874"/>
      <c r="DI90" s="1874"/>
      <c r="DJ90" s="1874"/>
      <c r="DK90" s="1874"/>
      <c r="DL90" s="1874"/>
      <c r="DM90" s="1874"/>
      <c r="DN90" s="1874"/>
      <c r="DO90" s="1874"/>
      <c r="DP90" s="1874"/>
      <c r="DQ90" s="1874"/>
      <c r="DR90" s="1874"/>
      <c r="DS90" s="1874"/>
      <c r="DT90" s="1874"/>
      <c r="DU90" s="1874"/>
      <c r="DV90" s="1874"/>
      <c r="DW90" s="1874"/>
      <c r="DX90" s="1874"/>
      <c r="DY90" s="1874"/>
      <c r="DZ90" s="1874"/>
      <c r="EA90" s="1874"/>
      <c r="EB90" s="1874"/>
      <c r="EC90" s="1874"/>
      <c r="ED90" s="1874"/>
      <c r="EE90" s="1874"/>
      <c r="EF90" s="1874"/>
      <c r="EG90" s="1874"/>
      <c r="EH90" s="1874"/>
      <c r="EI90" s="1874"/>
      <c r="EJ90" s="1874"/>
      <c r="EK90" s="1874"/>
      <c r="EL90" s="1874"/>
      <c r="EM90" s="1874"/>
      <c r="EN90" s="1874"/>
      <c r="EO90" s="1874"/>
      <c r="EP90" s="1874"/>
      <c r="EQ90" s="1874"/>
      <c r="ER90" s="1874"/>
      <c r="ES90" s="1874"/>
      <c r="ET90" s="1874"/>
      <c r="EU90" s="1874"/>
      <c r="EV90" s="1874"/>
      <c r="EW90" s="1874"/>
      <c r="EX90" s="1874"/>
      <c r="EY90" s="1874"/>
      <c r="EZ90" s="1874"/>
      <c r="FA90" s="1874"/>
      <c r="FB90" s="1874"/>
      <c r="FC90" s="1874"/>
      <c r="FD90" s="1874"/>
      <c r="FE90" s="1874"/>
      <c r="FF90" s="1874"/>
      <c r="FG90" s="1874"/>
      <c r="FH90" s="1875"/>
      <c r="FI90" s="1875"/>
      <c r="FJ90" s="1875"/>
      <c r="FK90" s="1875"/>
      <c r="FL90" s="1875"/>
      <c r="FM90" s="1875"/>
      <c r="FN90" s="1875"/>
      <c r="FO90" s="1875"/>
      <c r="FP90" s="1875"/>
      <c r="FQ90" s="1875"/>
      <c r="FR90" s="1875"/>
      <c r="FS90" s="1875"/>
      <c r="FT90" s="1875"/>
      <c r="FU90" s="1875"/>
      <c r="FV90" s="1875"/>
      <c r="FW90" s="1875"/>
      <c r="FX90" s="1875"/>
      <c r="FY90" s="1875"/>
      <c r="FZ90" s="1875"/>
      <c r="GA90" s="1875"/>
      <c r="GB90" s="1875"/>
      <c r="GC90" s="1875"/>
      <c r="GD90" s="1875"/>
      <c r="GE90" s="1875"/>
      <c r="GF90" s="1875"/>
      <c r="GG90" s="1875"/>
      <c r="GH90" s="1875"/>
      <c r="GI90" s="1875"/>
      <c r="GJ90" s="1875"/>
      <c r="GK90" s="1875"/>
      <c r="GL90" s="1875"/>
      <c r="GM90" s="1875"/>
      <c r="GN90" s="1875"/>
      <c r="GO90" s="1875"/>
      <c r="GP90" s="1875"/>
      <c r="GQ90" s="1875"/>
      <c r="GR90" s="1875"/>
      <c r="GS90" s="1875"/>
      <c r="GT90" s="1875"/>
      <c r="GU90" s="1875"/>
      <c r="GV90" s="1875"/>
      <c r="GW90" s="1875"/>
      <c r="GX90" s="1875"/>
      <c r="GY90" s="1875"/>
      <c r="GZ90" s="1875"/>
      <c r="HA90" s="1875"/>
      <c r="HB90" s="1875"/>
      <c r="HC90" s="1875"/>
      <c r="HD90" s="1875"/>
      <c r="HE90" s="1875"/>
      <c r="HF90" s="1875"/>
      <c r="HG90" s="1875"/>
      <c r="HH90" s="1875"/>
      <c r="HI90" s="1875"/>
      <c r="HJ90" s="1875"/>
      <c r="HK90" s="1875"/>
      <c r="HL90" s="1875"/>
      <c r="HM90" s="1875"/>
      <c r="HN90" s="1875"/>
      <c r="HO90" s="1875"/>
      <c r="HP90" s="1875"/>
      <c r="HQ90" s="1875"/>
      <c r="HR90" s="1875"/>
      <c r="HS90" s="1875"/>
      <c r="HT90" s="1875"/>
      <c r="HU90" s="1875"/>
      <c r="HV90" s="1875"/>
      <c r="HW90" s="1875"/>
      <c r="HX90" s="1875"/>
      <c r="HY90" s="1875"/>
      <c r="HZ90" s="1875"/>
      <c r="IA90" s="1875"/>
      <c r="IB90" s="1875"/>
      <c r="IC90" s="1875"/>
      <c r="ID90" s="1875"/>
      <c r="IE90" s="1875"/>
      <c r="IF90" s="1875"/>
      <c r="IG90" s="1875"/>
      <c r="IH90" s="1875"/>
      <c r="II90" s="1875"/>
      <c r="IJ90" s="1875"/>
      <c r="IK90" s="1875"/>
      <c r="IL90" s="1875"/>
      <c r="IM90" s="1875"/>
      <c r="IN90" s="1875"/>
      <c r="IO90" s="1875"/>
      <c r="IP90" s="1875"/>
      <c r="IQ90" s="1875"/>
      <c r="IR90" s="1875"/>
      <c r="IS90" s="1875"/>
      <c r="IT90" s="1875"/>
      <c r="IU90" s="1875"/>
      <c r="IV90" s="1875"/>
      <c r="IW90" s="1875"/>
      <c r="IX90" s="1875"/>
      <c r="IY90" s="1875"/>
      <c r="IZ90" s="1875"/>
      <c r="JA90" s="1875"/>
      <c r="JB90" s="1875"/>
      <c r="JC90" s="1875"/>
      <c r="JD90" s="1875"/>
      <c r="JE90" s="1875"/>
      <c r="JF90" s="1875"/>
      <c r="JG90" s="1875"/>
      <c r="JH90" s="1875"/>
      <c r="JI90" s="1875"/>
      <c r="JJ90" s="1875"/>
      <c r="JK90" s="1875"/>
      <c r="JL90" s="1875"/>
      <c r="JM90" s="1875"/>
      <c r="JN90" s="1875"/>
      <c r="JO90" s="1875"/>
      <c r="JP90" s="1875"/>
      <c r="JQ90" s="1875"/>
      <c r="JR90" s="1875"/>
      <c r="JS90" s="1875"/>
      <c r="JT90" s="1875"/>
      <c r="JU90" s="1875"/>
      <c r="JV90" s="1875"/>
      <c r="JW90" s="1875"/>
      <c r="JX90" s="1875"/>
      <c r="JY90" s="1875"/>
      <c r="JZ90" s="1875"/>
      <c r="KA90" s="1875"/>
      <c r="KB90" s="1875"/>
      <c r="KC90" s="1875"/>
      <c r="KD90" s="1875"/>
      <c r="KE90" s="1875"/>
      <c r="KF90" s="1875"/>
      <c r="KG90" s="1875"/>
      <c r="KH90" s="1875"/>
      <c r="KI90" s="1875"/>
      <c r="KJ90" s="1875"/>
      <c r="KK90" s="1875"/>
      <c r="KL90" s="1875"/>
      <c r="KM90" s="1875"/>
      <c r="KN90" s="1875"/>
      <c r="KO90" s="1875"/>
      <c r="KP90" s="1875"/>
      <c r="KQ90" s="1875"/>
      <c r="KR90" s="1875"/>
      <c r="KS90" s="1875"/>
      <c r="KT90" s="1875"/>
      <c r="KU90" s="1875"/>
      <c r="KV90" s="1875"/>
      <c r="KW90" s="1875"/>
      <c r="KX90" s="1875"/>
      <c r="KY90" s="1875"/>
      <c r="KZ90" s="1875"/>
      <c r="LA90" s="1875"/>
      <c r="LB90" s="1875"/>
      <c r="LC90" s="1875"/>
      <c r="LD90" s="1875"/>
      <c r="LE90" s="1875"/>
      <c r="LF90" s="1875"/>
      <c r="LG90" s="1875"/>
      <c r="LH90" s="1875"/>
      <c r="LI90" s="1875"/>
      <c r="LJ90" s="1875"/>
      <c r="LK90" s="1875"/>
      <c r="LL90" s="1875"/>
      <c r="LM90" s="1875"/>
      <c r="LN90" s="1875"/>
      <c r="LO90" s="1875"/>
      <c r="LP90" s="1875"/>
      <c r="LQ90" s="1875"/>
      <c r="LR90" s="1875"/>
      <c r="LS90" s="1875"/>
      <c r="LT90" s="1875"/>
      <c r="LU90" s="1875"/>
      <c r="LV90" s="1875"/>
      <c r="LW90" s="1875"/>
      <c r="LX90" s="1875"/>
      <c r="LY90" s="1875"/>
      <c r="LZ90" s="1875"/>
      <c r="MA90" s="1875"/>
      <c r="MB90" s="1875"/>
      <c r="MC90" s="1875"/>
      <c r="MD90" s="1875"/>
      <c r="ME90" s="1875"/>
      <c r="MF90" s="1875"/>
      <c r="MG90" s="1875"/>
      <c r="MH90" s="1875"/>
      <c r="MI90" s="1875"/>
      <c r="MJ90" s="1875"/>
      <c r="MK90" s="1875"/>
      <c r="ML90" s="1875"/>
      <c r="MM90" s="1875"/>
      <c r="MN90" s="1875"/>
      <c r="MO90" s="1875"/>
      <c r="MP90" s="1875"/>
      <c r="MQ90" s="1875"/>
      <c r="MR90" s="1875"/>
      <c r="MS90" s="1875"/>
      <c r="MT90" s="1875"/>
      <c r="MU90" s="1875"/>
      <c r="MV90" s="1875"/>
      <c r="MW90" s="1875"/>
      <c r="MX90" s="1875"/>
      <c r="MY90" s="1875"/>
      <c r="MZ90" s="1875"/>
      <c r="NA90" s="1875"/>
      <c r="NB90" s="1875"/>
      <c r="NC90" s="1875"/>
      <c r="ND90" s="1875"/>
      <c r="NE90" s="1875"/>
      <c r="NF90" s="1875"/>
      <c r="NG90" s="1875"/>
      <c r="NH90" s="1875"/>
      <c r="NI90" s="1875"/>
      <c r="NJ90" s="1875"/>
      <c r="NK90" s="1875"/>
      <c r="NL90" s="1875"/>
      <c r="NM90" s="1875"/>
      <c r="NN90" s="1875"/>
      <c r="NO90" s="1875"/>
      <c r="NP90" s="1875"/>
      <c r="NQ90" s="1875"/>
      <c r="NR90" s="1875"/>
      <c r="NS90" s="1875"/>
      <c r="NT90" s="1875"/>
      <c r="NU90" s="1875"/>
      <c r="NV90" s="1875"/>
      <c r="NW90" s="1875"/>
      <c r="NX90" s="1875"/>
      <c r="NY90" s="1875"/>
      <c r="NZ90" s="1875"/>
      <c r="OA90" s="1875"/>
      <c r="OB90" s="1875"/>
      <c r="OC90" s="1875"/>
      <c r="OD90" s="1875"/>
      <c r="OE90" s="1875"/>
      <c r="OF90" s="1875"/>
      <c r="OG90" s="1875"/>
      <c r="OH90" s="1875"/>
      <c r="OI90" s="1875"/>
      <c r="OJ90" s="1875"/>
      <c r="OK90" s="1875"/>
      <c r="OL90" s="1875"/>
      <c r="OM90" s="1875"/>
      <c r="ON90" s="1875"/>
      <c r="OO90" s="1875"/>
      <c r="OP90" s="1875"/>
      <c r="OQ90" s="1875"/>
      <c r="OR90" s="1875"/>
      <c r="OS90" s="1875"/>
      <c r="OT90" s="1875"/>
      <c r="OU90" s="1875"/>
      <c r="OV90" s="1875"/>
      <c r="OW90" s="1875"/>
      <c r="OX90" s="1875"/>
      <c r="OY90" s="1875"/>
      <c r="OZ90" s="1875"/>
      <c r="PA90" s="1875"/>
      <c r="PB90" s="1875"/>
      <c r="PC90" s="1875"/>
      <c r="PD90" s="1875"/>
      <c r="PE90" s="1875"/>
      <c r="PF90" s="1875"/>
      <c r="PG90" s="1875"/>
      <c r="PH90" s="1875"/>
      <c r="PI90" s="1875"/>
      <c r="PJ90" s="1875"/>
      <c r="PK90" s="1875"/>
      <c r="PL90" s="1875"/>
      <c r="PM90" s="1875"/>
      <c r="PN90" s="1875"/>
      <c r="PO90" s="1875"/>
      <c r="PP90" s="1875"/>
      <c r="PQ90" s="1875"/>
      <c r="PR90" s="1875"/>
      <c r="PS90" s="1875"/>
      <c r="PT90" s="1875"/>
      <c r="PU90" s="1875"/>
      <c r="PV90" s="1875"/>
      <c r="PW90" s="1875"/>
      <c r="PX90" s="1875"/>
      <c r="PY90" s="1875"/>
      <c r="PZ90" s="1875"/>
      <c r="QA90" s="1875"/>
      <c r="QB90" s="1875"/>
      <c r="QC90" s="1875"/>
      <c r="QD90" s="1875"/>
      <c r="QE90" s="1875"/>
      <c r="QF90" s="1875"/>
      <c r="QG90" s="1875"/>
      <c r="QH90" s="1875"/>
      <c r="QI90" s="1875"/>
      <c r="QJ90" s="1875"/>
      <c r="QK90" s="1875"/>
      <c r="QL90" s="1875"/>
      <c r="QM90" s="1875"/>
      <c r="QN90" s="1875"/>
      <c r="QO90" s="1875"/>
      <c r="QP90" s="1875"/>
      <c r="QQ90" s="1875"/>
      <c r="QR90" s="1875"/>
      <c r="QS90" s="1875"/>
      <c r="QT90" s="1875"/>
      <c r="QU90" s="1875"/>
      <c r="QV90" s="1875"/>
      <c r="QW90" s="1875"/>
      <c r="QX90" s="1875"/>
      <c r="QY90" s="1875"/>
      <c r="QZ90" s="1875"/>
      <c r="RA90" s="1875"/>
      <c r="RB90" s="1875"/>
      <c r="RC90" s="1875"/>
      <c r="RD90" s="1875"/>
      <c r="RE90" s="1875"/>
      <c r="RF90" s="1875"/>
      <c r="RG90" s="1875"/>
      <c r="RH90" s="1875"/>
      <c r="RI90" s="1875"/>
      <c r="RJ90" s="1875"/>
      <c r="RK90" s="1875"/>
      <c r="RL90" s="1875"/>
      <c r="RM90" s="1875"/>
      <c r="RN90" s="1875"/>
      <c r="RO90" s="1875"/>
      <c r="RP90" s="1875"/>
      <c r="RQ90" s="1875"/>
      <c r="RR90" s="1875"/>
      <c r="RS90" s="1875"/>
      <c r="RT90" s="1875"/>
      <c r="RU90" s="1875"/>
      <c r="RV90" s="1875"/>
      <c r="RW90" s="1875"/>
      <c r="RX90" s="1875"/>
      <c r="RY90" s="1875"/>
      <c r="RZ90" s="1875"/>
      <c r="SA90" s="1875"/>
      <c r="SB90" s="1875"/>
      <c r="SC90" s="1875"/>
      <c r="SD90" s="1875"/>
      <c r="SE90" s="1875"/>
      <c r="SF90" s="1875"/>
      <c r="SG90" s="1875"/>
      <c r="SH90" s="1875"/>
      <c r="SI90" s="1875"/>
      <c r="SJ90" s="1875"/>
      <c r="SK90" s="1875"/>
      <c r="SL90" s="1875"/>
      <c r="SM90" s="1875"/>
      <c r="SN90" s="1875"/>
      <c r="SO90" s="1875"/>
      <c r="SP90" s="1875"/>
      <c r="SQ90" s="1875"/>
      <c r="SR90" s="1875"/>
      <c r="SS90" s="1875"/>
      <c r="ST90" s="1875"/>
      <c r="SU90" s="1875"/>
      <c r="SV90" s="1875"/>
      <c r="SW90" s="1875"/>
      <c r="SX90" s="1875"/>
      <c r="SY90" s="1875"/>
      <c r="SZ90" s="1875"/>
      <c r="TA90" s="1875"/>
      <c r="TB90" s="1875"/>
      <c r="TC90" s="1875"/>
      <c r="TD90" s="1875"/>
      <c r="TE90" s="1875"/>
      <c r="TF90" s="1875"/>
      <c r="TG90" s="1875"/>
      <c r="TH90" s="1875"/>
      <c r="TI90" s="1875"/>
      <c r="TJ90" s="1875"/>
      <c r="TK90" s="1875"/>
      <c r="TL90" s="1875"/>
      <c r="TM90" s="1875"/>
      <c r="TN90" s="1875"/>
      <c r="TO90" s="1875"/>
      <c r="TP90" s="1875"/>
      <c r="TQ90" s="1875"/>
      <c r="TR90" s="1875"/>
      <c r="TS90" s="1875"/>
      <c r="TT90" s="1875"/>
      <c r="TU90" s="1875"/>
      <c r="TV90" s="1875"/>
      <c r="TW90" s="1875"/>
      <c r="TX90" s="1875"/>
      <c r="TY90" s="1875"/>
      <c r="TZ90" s="1875"/>
      <c r="UA90" s="1875"/>
      <c r="UB90" s="1875"/>
      <c r="UC90" s="1875"/>
      <c r="UD90" s="1875"/>
      <c r="UE90" s="1875"/>
      <c r="UF90" s="1875"/>
      <c r="UG90" s="1875"/>
      <c r="UH90" s="1875"/>
      <c r="UI90" s="1875"/>
      <c r="UJ90" s="1875"/>
      <c r="UK90" s="1875"/>
      <c r="UL90" s="1875"/>
      <c r="UM90" s="1875"/>
      <c r="UN90" s="1875"/>
      <c r="UO90" s="1875"/>
      <c r="UP90" s="1875"/>
      <c r="UQ90" s="1875"/>
      <c r="UR90" s="1875"/>
      <c r="US90" s="1875"/>
      <c r="UT90" s="1875"/>
      <c r="UU90" s="1875"/>
      <c r="UV90" s="1875"/>
      <c r="UW90" s="1875"/>
      <c r="UX90" s="1875"/>
      <c r="UY90" s="1875"/>
      <c r="UZ90" s="1875"/>
      <c r="VA90" s="1875"/>
      <c r="VB90" s="1875"/>
      <c r="VC90" s="1875"/>
      <c r="VD90" s="1875"/>
      <c r="VE90" s="1875"/>
      <c r="VF90" s="1875"/>
      <c r="VG90" s="1875"/>
      <c r="VH90" s="1875"/>
      <c r="VI90" s="1875"/>
      <c r="VJ90" s="1875"/>
      <c r="VK90" s="1875"/>
      <c r="VL90" s="1875"/>
      <c r="VM90" s="1875"/>
      <c r="VN90" s="1875"/>
      <c r="VO90" s="1875"/>
      <c r="VP90" s="1875"/>
      <c r="VQ90" s="1875"/>
      <c r="VR90" s="1875"/>
      <c r="VS90" s="1875"/>
      <c r="VT90" s="1875"/>
      <c r="VU90" s="1875"/>
      <c r="VV90" s="1875"/>
      <c r="VW90" s="1875"/>
      <c r="VX90" s="1875"/>
      <c r="VY90" s="1875"/>
      <c r="VZ90" s="1875"/>
      <c r="WA90" s="1875"/>
      <c r="WB90" s="1875"/>
      <c r="WC90" s="1875"/>
      <c r="WD90" s="1875"/>
      <c r="WE90" s="1875"/>
    </row>
    <row r="91" spans="1:1215" s="1953" customFormat="1" ht="15" customHeight="1" x14ac:dyDescent="0.25">
      <c r="A91" s="3884"/>
      <c r="B91" s="3897"/>
      <c r="C91" s="1792">
        <v>2</v>
      </c>
      <c r="D91" s="2212" t="s">
        <v>560</v>
      </c>
      <c r="E91" s="1822" t="s">
        <v>335</v>
      </c>
      <c r="F91" s="1812" t="s">
        <v>335</v>
      </c>
      <c r="G91" s="1812" t="s">
        <v>335</v>
      </c>
      <c r="H91" s="1812" t="s">
        <v>335</v>
      </c>
      <c r="I91" s="1812" t="s">
        <v>335</v>
      </c>
      <c r="J91" s="1812" t="s">
        <v>335</v>
      </c>
      <c r="K91" s="1812" t="s">
        <v>335</v>
      </c>
      <c r="L91" s="1812" t="s">
        <v>335</v>
      </c>
      <c r="M91" s="1812" t="s">
        <v>335</v>
      </c>
      <c r="N91" s="1812" t="s">
        <v>335</v>
      </c>
      <c r="O91" s="2138" t="s">
        <v>335</v>
      </c>
      <c r="P91" s="1822" t="s">
        <v>335</v>
      </c>
      <c r="Q91" s="1866" t="s">
        <v>335</v>
      </c>
      <c r="R91" s="1866" t="s">
        <v>335</v>
      </c>
      <c r="S91" s="1866" t="s">
        <v>335</v>
      </c>
      <c r="T91" s="1866" t="s">
        <v>335</v>
      </c>
      <c r="U91" s="1812" t="s">
        <v>335</v>
      </c>
      <c r="V91" s="2320" t="s">
        <v>335</v>
      </c>
      <c r="W91" s="2320" t="s">
        <v>335</v>
      </c>
      <c r="X91" s="2320"/>
      <c r="Y91" s="2320" t="s">
        <v>335</v>
      </c>
      <c r="Z91" s="2353" t="s">
        <v>547</v>
      </c>
      <c r="AA91" s="2153" t="s">
        <v>335</v>
      </c>
      <c r="AB91" s="2153"/>
      <c r="AC91" s="2077" t="s">
        <v>335</v>
      </c>
      <c r="AD91" s="2059"/>
      <c r="AE91" s="3134"/>
      <c r="AF91" s="2060"/>
      <c r="AG91" s="2880"/>
      <c r="AH91" s="2143" t="s">
        <v>335</v>
      </c>
      <c r="AI91" s="2141"/>
      <c r="AJ91" s="2133" t="s">
        <v>335</v>
      </c>
      <c r="AK91" s="2432">
        <v>0</v>
      </c>
      <c r="AL91" s="2530">
        <v>0</v>
      </c>
      <c r="AM91" s="2530">
        <v>0</v>
      </c>
      <c r="AN91" s="2535"/>
      <c r="AO91" s="2404">
        <v>0</v>
      </c>
      <c r="AP91" s="2404">
        <v>0</v>
      </c>
      <c r="AQ91" s="2478">
        <v>0</v>
      </c>
      <c r="AR91" s="2478"/>
      <c r="AS91" s="2404">
        <f t="shared" si="175"/>
        <v>0</v>
      </c>
      <c r="AT91" s="2398"/>
      <c r="AU91" s="2600">
        <v>0</v>
      </c>
      <c r="AV91" s="2398">
        <v>0</v>
      </c>
      <c r="AW91" s="2446">
        <f>AU91+AV91</f>
        <v>0</v>
      </c>
      <c r="AX91" s="2530">
        <v>0</v>
      </c>
      <c r="AY91" s="2530">
        <v>0</v>
      </c>
      <c r="AZ91" s="2535"/>
      <c r="BA91" s="3107">
        <v>0</v>
      </c>
      <c r="BB91" s="3107">
        <v>0</v>
      </c>
      <c r="BC91" s="3108">
        <v>0</v>
      </c>
      <c r="BD91" s="3108"/>
      <c r="BE91" s="3107">
        <f t="shared" si="176"/>
        <v>0</v>
      </c>
      <c r="BF91" s="2398"/>
      <c r="BG91" s="2600">
        <v>0</v>
      </c>
      <c r="BH91" s="2398">
        <v>0</v>
      </c>
      <c r="BI91" s="2446">
        <f>BG91+BH91</f>
        <v>0</v>
      </c>
      <c r="BJ91" s="2556" t="s">
        <v>335</v>
      </c>
      <c r="BK91" s="2133"/>
      <c r="BL91" s="2556" t="s">
        <v>335</v>
      </c>
      <c r="BM91" s="2569" t="s">
        <v>335</v>
      </c>
      <c r="BN91" s="2703" t="s">
        <v>335</v>
      </c>
      <c r="BO91" s="2703"/>
      <c r="BP91" s="2553"/>
      <c r="BQ91" s="2703" t="s">
        <v>335</v>
      </c>
      <c r="BR91" s="1873">
        <f>AI91+AU91</f>
        <v>0</v>
      </c>
      <c r="BS91" s="2133" t="s">
        <v>335</v>
      </c>
      <c r="BT91" s="2432"/>
      <c r="BU91" s="2202"/>
      <c r="BV91" s="3066"/>
      <c r="BW91" s="3066"/>
      <c r="BX91" s="3066"/>
      <c r="BY91" s="2202"/>
      <c r="BZ91" s="2202"/>
    </row>
    <row r="92" spans="1:1215" s="1953" customFormat="1" ht="15" customHeight="1" x14ac:dyDescent="0.25">
      <c r="A92" s="3884"/>
      <c r="B92" s="3897"/>
      <c r="C92" s="1935">
        <v>3</v>
      </c>
      <c r="D92" s="2228" t="s">
        <v>663</v>
      </c>
      <c r="E92" s="1936" t="s">
        <v>335</v>
      </c>
      <c r="F92" s="1937" t="s">
        <v>335</v>
      </c>
      <c r="G92" s="1937" t="s">
        <v>335</v>
      </c>
      <c r="H92" s="1937" t="s">
        <v>335</v>
      </c>
      <c r="I92" s="1937" t="s">
        <v>335</v>
      </c>
      <c r="J92" s="1937" t="s">
        <v>335</v>
      </c>
      <c r="K92" s="1937" t="s">
        <v>335</v>
      </c>
      <c r="L92" s="1937" t="s">
        <v>335</v>
      </c>
      <c r="M92" s="1937" t="s">
        <v>335</v>
      </c>
      <c r="N92" s="1937" t="s">
        <v>335</v>
      </c>
      <c r="O92" s="2138" t="s">
        <v>335</v>
      </c>
      <c r="P92" s="1936" t="s">
        <v>335</v>
      </c>
      <c r="Q92" s="1866" t="s">
        <v>335</v>
      </c>
      <c r="R92" s="1866" t="s">
        <v>335</v>
      </c>
      <c r="S92" s="1866" t="s">
        <v>335</v>
      </c>
      <c r="T92" s="1866" t="s">
        <v>335</v>
      </c>
      <c r="U92" s="1937" t="s">
        <v>335</v>
      </c>
      <c r="V92" s="2321" t="s">
        <v>335</v>
      </c>
      <c r="W92" s="2321" t="s">
        <v>335</v>
      </c>
      <c r="X92" s="2321"/>
      <c r="Y92" s="2321" t="s">
        <v>335</v>
      </c>
      <c r="Z92" s="1938" t="s">
        <v>335</v>
      </c>
      <c r="AA92" s="2543" t="s">
        <v>335</v>
      </c>
      <c r="AB92" s="2153"/>
      <c r="AC92" s="2544" t="s">
        <v>335</v>
      </c>
      <c r="AD92" s="2061"/>
      <c r="AE92" s="3135"/>
      <c r="AF92" s="1939"/>
      <c r="AG92" s="2485"/>
      <c r="AH92" s="2086">
        <f>AD92+AF92</f>
        <v>0</v>
      </c>
      <c r="AI92" s="1940"/>
      <c r="AJ92" s="1870">
        <v>0</v>
      </c>
      <c r="AK92" s="2432">
        <f>AI92+AJ92</f>
        <v>0</v>
      </c>
      <c r="AL92" s="2530">
        <v>0</v>
      </c>
      <c r="AM92" s="2530">
        <v>0</v>
      </c>
      <c r="AN92" s="2535"/>
      <c r="AO92" s="2404">
        <v>0</v>
      </c>
      <c r="AP92" s="2404">
        <v>0</v>
      </c>
      <c r="AQ92" s="2478">
        <v>0</v>
      </c>
      <c r="AR92" s="2478">
        <v>348951.76</v>
      </c>
      <c r="AS92" s="2404">
        <f>+AO92+AP92+AQ92+AR92</f>
        <v>348951.76</v>
      </c>
      <c r="AT92" s="2398"/>
      <c r="AU92" s="2600">
        <v>348951.76</v>
      </c>
      <c r="AV92" s="2398">
        <v>0</v>
      </c>
      <c r="AW92" s="2446">
        <f>AU92+AV92</f>
        <v>348951.76</v>
      </c>
      <c r="AX92" s="2530">
        <v>0</v>
      </c>
      <c r="AY92" s="2530">
        <v>0</v>
      </c>
      <c r="AZ92" s="2535"/>
      <c r="BA92" s="3107">
        <v>0</v>
      </c>
      <c r="BB92" s="3107">
        <v>0</v>
      </c>
      <c r="BC92" s="3108">
        <v>0</v>
      </c>
      <c r="BD92" s="3108"/>
      <c r="BE92" s="3107">
        <f t="shared" si="176"/>
        <v>0</v>
      </c>
      <c r="BF92" s="2398"/>
      <c r="BG92" s="2600">
        <v>0</v>
      </c>
      <c r="BH92" s="2398">
        <v>0</v>
      </c>
      <c r="BI92" s="2446">
        <f>BG92+BH92</f>
        <v>0</v>
      </c>
      <c r="BJ92" s="2556" t="s">
        <v>335</v>
      </c>
      <c r="BK92" s="2133"/>
      <c r="BL92" s="2556" t="s">
        <v>335</v>
      </c>
      <c r="BM92" s="1871">
        <f>AD92+AO92</f>
        <v>0</v>
      </c>
      <c r="BN92" s="1872">
        <f>AF92+AQ92</f>
        <v>0</v>
      </c>
      <c r="BO92" s="1872"/>
      <c r="BP92" s="2483">
        <f t="shared" ref="BP92:BP93" si="177">BM92+BO92</f>
        <v>0</v>
      </c>
      <c r="BQ92" s="2870">
        <f>+BM92+BN92+BO92+BP92</f>
        <v>0</v>
      </c>
      <c r="BR92" s="1873">
        <v>0</v>
      </c>
      <c r="BS92" s="1870">
        <f>AJ92+AV92</f>
        <v>0</v>
      </c>
      <c r="BT92" s="2432">
        <f t="shared" ref="BT92" si="178">BR92+BS92</f>
        <v>0</v>
      </c>
      <c r="BV92" s="3066"/>
      <c r="BW92" s="3066"/>
      <c r="BX92" s="3066"/>
    </row>
    <row r="93" spans="1:1215" s="1953" customFormat="1" ht="15" customHeight="1" x14ac:dyDescent="0.25">
      <c r="A93" s="3898"/>
      <c r="B93" s="3899"/>
      <c r="C93" s="1793">
        <v>4</v>
      </c>
      <c r="D93" s="2229" t="s">
        <v>608</v>
      </c>
      <c r="E93" s="1878" t="s">
        <v>134</v>
      </c>
      <c r="F93" s="1806" t="s">
        <v>134</v>
      </c>
      <c r="G93" s="1807" t="s">
        <v>134</v>
      </c>
      <c r="H93" s="1864"/>
      <c r="I93" s="1802"/>
      <c r="J93" s="1802"/>
      <c r="K93" s="2080" t="s">
        <v>335</v>
      </c>
      <c r="L93" s="2080" t="s">
        <v>335</v>
      </c>
      <c r="M93" s="2080" t="s">
        <v>335</v>
      </c>
      <c r="N93" s="1802"/>
      <c r="O93" s="2092" t="s">
        <v>335</v>
      </c>
      <c r="P93" s="1958" t="s">
        <v>335</v>
      </c>
      <c r="Q93" s="1959" t="s">
        <v>335</v>
      </c>
      <c r="R93" s="1959" t="s">
        <v>335</v>
      </c>
      <c r="S93" s="1959" t="s">
        <v>335</v>
      </c>
      <c r="T93" s="1959" t="s">
        <v>335</v>
      </c>
      <c r="U93" s="1807" t="s">
        <v>335</v>
      </c>
      <c r="V93" s="2322" t="s">
        <v>335</v>
      </c>
      <c r="W93" s="2322" t="s">
        <v>335</v>
      </c>
      <c r="X93" s="2322"/>
      <c r="Y93" s="2322" t="s">
        <v>335</v>
      </c>
      <c r="Z93" s="1883" t="s">
        <v>335</v>
      </c>
      <c r="AA93" s="2545" t="s">
        <v>335</v>
      </c>
      <c r="AB93" s="2546"/>
      <c r="AC93" s="2547" t="s">
        <v>335</v>
      </c>
      <c r="AD93" s="1827"/>
      <c r="AE93" s="2374"/>
      <c r="AF93" s="1895"/>
      <c r="AG93" s="2881"/>
      <c r="AH93" s="1994">
        <f>AD93+AF93</f>
        <v>0</v>
      </c>
      <c r="AI93" s="1829"/>
      <c r="AJ93" s="1831">
        <v>0</v>
      </c>
      <c r="AK93" s="2433">
        <v>0</v>
      </c>
      <c r="AL93" s="2531">
        <v>0</v>
      </c>
      <c r="AM93" s="2531">
        <v>0</v>
      </c>
      <c r="AN93" s="2536"/>
      <c r="AO93" s="2405">
        <v>0</v>
      </c>
      <c r="AP93" s="2405">
        <v>0</v>
      </c>
      <c r="AQ93" s="2479">
        <v>0</v>
      </c>
      <c r="AR93" s="2479"/>
      <c r="AS93" s="2405">
        <f t="shared" si="175"/>
        <v>0</v>
      </c>
      <c r="AT93" s="2012"/>
      <c r="AU93" s="2601">
        <v>0</v>
      </c>
      <c r="AV93" s="2012">
        <v>0</v>
      </c>
      <c r="AW93" s="2447">
        <f>AU93+AV93</f>
        <v>0</v>
      </c>
      <c r="AX93" s="2531">
        <v>0</v>
      </c>
      <c r="AY93" s="2531">
        <v>0</v>
      </c>
      <c r="AZ93" s="2536"/>
      <c r="BA93" s="3109">
        <v>0</v>
      </c>
      <c r="BB93" s="3109">
        <v>0</v>
      </c>
      <c r="BC93" s="3110">
        <v>0</v>
      </c>
      <c r="BD93" s="3110"/>
      <c r="BE93" s="3109">
        <f t="shared" si="176"/>
        <v>0</v>
      </c>
      <c r="BF93" s="2012"/>
      <c r="BG93" s="2601">
        <v>0</v>
      </c>
      <c r="BH93" s="2012">
        <v>0</v>
      </c>
      <c r="BI93" s="2447">
        <f>BG93+BH93</f>
        <v>0</v>
      </c>
      <c r="BJ93" s="2557" t="s">
        <v>335</v>
      </c>
      <c r="BK93" s="1923"/>
      <c r="BL93" s="2557" t="s">
        <v>335</v>
      </c>
      <c r="BM93" s="2054">
        <f>AD93+AO93</f>
        <v>0</v>
      </c>
      <c r="BN93" s="2055">
        <f>AF93+AQ93</f>
        <v>0</v>
      </c>
      <c r="BO93" s="2484"/>
      <c r="BP93" s="2484">
        <f t="shared" si="177"/>
        <v>0</v>
      </c>
      <c r="BQ93" s="2055">
        <f t="shared" ref="BQ93" si="179">BM93+BN93</f>
        <v>0</v>
      </c>
      <c r="BR93" s="1933">
        <f>AI93+AU93</f>
        <v>0</v>
      </c>
      <c r="BS93" s="1831">
        <f>AJ93+AV93</f>
        <v>0</v>
      </c>
      <c r="BT93" s="2433"/>
      <c r="BV93" s="3066"/>
      <c r="BW93" s="3066"/>
      <c r="BX93" s="3066"/>
    </row>
    <row r="94" spans="1:1215" s="628" customFormat="1" ht="15" customHeight="1" x14ac:dyDescent="0.2">
      <c r="A94" s="2090"/>
      <c r="B94" s="2024"/>
      <c r="C94" s="2230"/>
      <c r="D94" s="2763" t="s">
        <v>589</v>
      </c>
      <c r="E94" s="1949"/>
      <c r="F94" s="1950"/>
      <c r="G94" s="1951"/>
      <c r="H94" s="1952"/>
      <c r="I94" s="1887"/>
      <c r="J94" s="1887"/>
      <c r="K94" s="2139"/>
      <c r="L94" s="1950"/>
      <c r="M94" s="1950"/>
      <c r="N94" s="1887"/>
      <c r="O94" s="2441"/>
      <c r="P94" s="1887"/>
      <c r="Q94" s="1887"/>
      <c r="R94" s="1887"/>
      <c r="S94" s="1887"/>
      <c r="T94" s="1887"/>
      <c r="U94" s="1951"/>
      <c r="V94" s="1951"/>
      <c r="W94" s="1951"/>
      <c r="X94" s="1951"/>
      <c r="Y94" s="1951"/>
      <c r="Z94" s="2812"/>
      <c r="AA94" s="1887">
        <v>0</v>
      </c>
      <c r="AB94" s="1887"/>
      <c r="AC94" s="1887">
        <v>0</v>
      </c>
      <c r="AD94" s="1887">
        <f>SUM(AD90:AD93)</f>
        <v>0</v>
      </c>
      <c r="AE94" s="1887"/>
      <c r="AF94" s="1887">
        <v>0</v>
      </c>
      <c r="AG94" s="1887"/>
      <c r="AH94" s="1887">
        <f>AD94+AF94</f>
        <v>0</v>
      </c>
      <c r="AI94" s="1887">
        <f>AI92+AI93</f>
        <v>0</v>
      </c>
      <c r="AJ94" s="1887">
        <f>AJ92+AJ93</f>
        <v>0</v>
      </c>
      <c r="AK94" s="2441"/>
      <c r="AL94" s="1887">
        <f>SUM(AL90:AL93)</f>
        <v>0</v>
      </c>
      <c r="AM94" s="1887">
        <f>SUM(AM90:AM93)</f>
        <v>0</v>
      </c>
      <c r="AN94" s="1887"/>
      <c r="AO94" s="1887">
        <f>SUM(AO90:AO93)</f>
        <v>0</v>
      </c>
      <c r="AP94" s="1887"/>
      <c r="AQ94" s="1887">
        <f>SUM(AQ90:AQ93)</f>
        <v>0</v>
      </c>
      <c r="AR94" s="1887"/>
      <c r="AS94" s="1887">
        <f>AO94+AQ94</f>
        <v>0</v>
      </c>
      <c r="AT94" s="1887"/>
      <c r="AU94" s="1887">
        <f>SUM(AU90:AU93)</f>
        <v>348951.76</v>
      </c>
      <c r="AV94" s="1887">
        <f>SUM(AV90:AV93)</f>
        <v>0</v>
      </c>
      <c r="AW94" s="2441">
        <f>AU94+AV94</f>
        <v>348951.76</v>
      </c>
      <c r="AX94" s="1887">
        <f>SUM(AX90:AX93)</f>
        <v>0</v>
      </c>
      <c r="AY94" s="1887">
        <f>SUM(AY90:AY93)</f>
        <v>0</v>
      </c>
      <c r="AZ94" s="1887"/>
      <c r="BA94" s="1887">
        <f>SUM(BA90:BA93)</f>
        <v>0</v>
      </c>
      <c r="BB94" s="1887"/>
      <c r="BC94" s="1887">
        <f>SUM(BC90:BC93)</f>
        <v>0</v>
      </c>
      <c r="BD94" s="1887"/>
      <c r="BE94" s="1887">
        <f>BA94+BC94</f>
        <v>0</v>
      </c>
      <c r="BF94" s="1887"/>
      <c r="BG94" s="1887">
        <f>SUM(BG90:BG93)</f>
        <v>0</v>
      </c>
      <c r="BH94" s="1887">
        <f>SUM(BH90:BH93)</f>
        <v>0</v>
      </c>
      <c r="BI94" s="2441">
        <f>BG94+BH94</f>
        <v>0</v>
      </c>
      <c r="BJ94" s="1887"/>
      <c r="BK94" s="1887"/>
      <c r="BL94" s="1887"/>
      <c r="BM94" s="1887">
        <f>SUM(BM90:BM93)</f>
        <v>0</v>
      </c>
      <c r="BN94" s="1887">
        <f>SUM(BN90:BN93)</f>
        <v>0</v>
      </c>
      <c r="BO94" s="1887"/>
      <c r="BP94" s="1887"/>
      <c r="BQ94" s="1954">
        <f>BM94+BN94</f>
        <v>0</v>
      </c>
      <c r="BR94" s="1954">
        <f>BR92+BR93</f>
        <v>0</v>
      </c>
      <c r="BS94" s="1887">
        <f>SUM(BS90:BS93)</f>
        <v>0</v>
      </c>
      <c r="BT94" s="2422"/>
      <c r="BU94" s="1953"/>
      <c r="BV94" s="3066"/>
      <c r="BW94" s="3066"/>
      <c r="BX94" s="3066"/>
      <c r="BY94" s="1953"/>
      <c r="BZ94" s="1953"/>
      <c r="FH94" s="1785"/>
      <c r="FI94" s="1785"/>
      <c r="FJ94" s="1785"/>
      <c r="FK94" s="1785"/>
      <c r="FL94" s="1785"/>
      <c r="FM94" s="1785"/>
      <c r="FN94" s="1785"/>
      <c r="FO94" s="1785"/>
      <c r="FP94" s="1785"/>
      <c r="FQ94" s="1785"/>
      <c r="FR94" s="1785"/>
      <c r="FS94" s="1785"/>
      <c r="FT94" s="1785"/>
      <c r="FU94" s="1785"/>
      <c r="FV94" s="1785"/>
      <c r="FW94" s="1785"/>
      <c r="FX94" s="1785"/>
      <c r="FY94" s="1785"/>
      <c r="FZ94" s="1785"/>
      <c r="GA94" s="1785"/>
      <c r="GB94" s="1785"/>
      <c r="GC94" s="1785"/>
      <c r="GD94" s="1785"/>
      <c r="GE94" s="1785"/>
      <c r="GF94" s="1785"/>
      <c r="GG94" s="1785"/>
      <c r="GH94" s="1785"/>
      <c r="GI94" s="1785"/>
      <c r="GJ94" s="1785"/>
      <c r="GK94" s="1785"/>
      <c r="GL94" s="1785"/>
      <c r="GM94" s="1785"/>
      <c r="GN94" s="1785"/>
      <c r="GO94" s="1785"/>
      <c r="GP94" s="1785"/>
      <c r="GQ94" s="1785"/>
      <c r="GR94" s="1785"/>
      <c r="GS94" s="1785"/>
      <c r="GT94" s="1785"/>
      <c r="GU94" s="1785"/>
      <c r="GV94" s="1785"/>
      <c r="GW94" s="1785"/>
      <c r="GX94" s="1785"/>
      <c r="GY94" s="1785"/>
      <c r="GZ94" s="1785"/>
      <c r="HA94" s="1785"/>
      <c r="HB94" s="1785"/>
      <c r="HC94" s="1785"/>
      <c r="HD94" s="1785"/>
      <c r="HE94" s="1785"/>
      <c r="HF94" s="1785"/>
      <c r="HG94" s="1785"/>
      <c r="HH94" s="1785"/>
      <c r="HI94" s="1785"/>
      <c r="HJ94" s="1785"/>
      <c r="HK94" s="1785"/>
      <c r="HL94" s="1785"/>
      <c r="HM94" s="1785"/>
      <c r="HN94" s="1785"/>
      <c r="HO94" s="1785"/>
      <c r="HP94" s="1785"/>
      <c r="HQ94" s="1785"/>
      <c r="HR94" s="1785"/>
      <c r="HS94" s="1785"/>
      <c r="HT94" s="1785"/>
      <c r="HU94" s="1785"/>
      <c r="HV94" s="1785"/>
      <c r="HW94" s="1785"/>
      <c r="HX94" s="1785"/>
      <c r="HY94" s="1785"/>
      <c r="HZ94" s="1785"/>
      <c r="IA94" s="1785"/>
      <c r="IB94" s="1785"/>
      <c r="IC94" s="1785"/>
      <c r="ID94" s="1785"/>
      <c r="IE94" s="1785"/>
      <c r="IF94" s="1785"/>
      <c r="IG94" s="1785"/>
      <c r="IH94" s="1785"/>
      <c r="II94" s="1785"/>
      <c r="IJ94" s="1785"/>
      <c r="IK94" s="1785"/>
      <c r="IL94" s="1785"/>
      <c r="IM94" s="1785"/>
      <c r="IN94" s="1785"/>
      <c r="IO94" s="1785"/>
      <c r="IP94" s="1785"/>
      <c r="IQ94" s="1785"/>
      <c r="IR94" s="1785"/>
      <c r="IS94" s="1785"/>
      <c r="IT94" s="1785"/>
      <c r="IU94" s="1785"/>
      <c r="IV94" s="1785"/>
      <c r="IW94" s="1785"/>
      <c r="IX94" s="1785"/>
      <c r="IY94" s="1785"/>
      <c r="IZ94" s="1785"/>
      <c r="JA94" s="1785"/>
      <c r="JB94" s="1785"/>
      <c r="JC94" s="1785"/>
      <c r="JD94" s="1785"/>
      <c r="JE94" s="1785"/>
      <c r="JF94" s="1785"/>
      <c r="JG94" s="1785"/>
      <c r="JH94" s="1785"/>
      <c r="JI94" s="1785"/>
      <c r="JJ94" s="1785"/>
      <c r="JK94" s="1785"/>
      <c r="JL94" s="1785"/>
      <c r="JM94" s="1785"/>
      <c r="JN94" s="1785"/>
      <c r="JO94" s="1785"/>
      <c r="JP94" s="1785"/>
      <c r="JQ94" s="1785"/>
      <c r="JR94" s="1785"/>
      <c r="JS94" s="1785"/>
      <c r="JT94" s="1785"/>
      <c r="JU94" s="1785"/>
      <c r="JV94" s="1785"/>
      <c r="JW94" s="1785"/>
      <c r="JX94" s="1785"/>
      <c r="JY94" s="1785"/>
      <c r="JZ94" s="1785"/>
      <c r="KA94" s="1785"/>
      <c r="KB94" s="1785"/>
      <c r="KC94" s="1785"/>
      <c r="KD94" s="1785"/>
      <c r="KE94" s="1785"/>
      <c r="KF94" s="1785"/>
      <c r="KG94" s="1785"/>
      <c r="KH94" s="1785"/>
      <c r="KI94" s="1785"/>
      <c r="KJ94" s="1785"/>
      <c r="KK94" s="1785"/>
      <c r="KL94" s="1785"/>
      <c r="KM94" s="1785"/>
      <c r="KN94" s="1785"/>
      <c r="KO94" s="1785"/>
      <c r="KP94" s="1785"/>
      <c r="KQ94" s="1785"/>
      <c r="KR94" s="1785"/>
      <c r="KS94" s="1785"/>
      <c r="KT94" s="1785"/>
      <c r="KU94" s="1785"/>
      <c r="KV94" s="1785"/>
      <c r="KW94" s="1785"/>
      <c r="KX94" s="1785"/>
      <c r="KY94" s="1785"/>
      <c r="KZ94" s="1785"/>
      <c r="LA94" s="1785"/>
      <c r="LB94" s="1785"/>
      <c r="LC94" s="1785"/>
      <c r="LD94" s="1785"/>
      <c r="LE94" s="1785"/>
      <c r="LF94" s="1785"/>
      <c r="LG94" s="1785"/>
      <c r="LH94" s="1785"/>
      <c r="LI94" s="1785"/>
      <c r="LJ94" s="1785"/>
      <c r="LK94" s="1785"/>
      <c r="LL94" s="1785"/>
      <c r="LM94" s="1785"/>
      <c r="LN94" s="1785"/>
      <c r="LO94" s="1785"/>
      <c r="LP94" s="1785"/>
      <c r="LQ94" s="1785"/>
      <c r="LR94" s="1785"/>
      <c r="LS94" s="1785"/>
      <c r="LT94" s="1785"/>
      <c r="LU94" s="1785"/>
      <c r="LV94" s="1785"/>
      <c r="LW94" s="1785"/>
      <c r="LX94" s="1785"/>
      <c r="LY94" s="1785"/>
      <c r="LZ94" s="1785"/>
      <c r="MA94" s="1785"/>
      <c r="MB94" s="1785"/>
      <c r="MC94" s="1785"/>
      <c r="MD94" s="1785"/>
      <c r="ME94" s="1785"/>
      <c r="MF94" s="1785"/>
      <c r="MG94" s="1785"/>
      <c r="MH94" s="1785"/>
      <c r="MI94" s="1785"/>
      <c r="MJ94" s="1785"/>
      <c r="MK94" s="1785"/>
      <c r="ML94" s="1785"/>
      <c r="MM94" s="1785"/>
      <c r="MN94" s="1785"/>
      <c r="MO94" s="1785"/>
      <c r="MP94" s="1785"/>
      <c r="MQ94" s="1785"/>
      <c r="MR94" s="1785"/>
      <c r="MS94" s="1785"/>
      <c r="MT94" s="1785"/>
      <c r="MU94" s="1785"/>
      <c r="MV94" s="1785"/>
      <c r="MW94" s="1785"/>
      <c r="MX94" s="1785"/>
      <c r="MY94" s="1785"/>
      <c r="MZ94" s="1785"/>
      <c r="NA94" s="1785"/>
      <c r="NB94" s="1785"/>
      <c r="NC94" s="1785"/>
      <c r="ND94" s="1785"/>
      <c r="NE94" s="1785"/>
      <c r="NF94" s="1785"/>
      <c r="NG94" s="1785"/>
      <c r="NH94" s="1785"/>
      <c r="NI94" s="1785"/>
      <c r="NJ94" s="1785"/>
      <c r="NK94" s="1785"/>
      <c r="NL94" s="1785"/>
      <c r="NM94" s="1785"/>
      <c r="NN94" s="1785"/>
      <c r="NO94" s="1785"/>
      <c r="NP94" s="1785"/>
      <c r="NQ94" s="1785"/>
      <c r="NR94" s="1785"/>
      <c r="NS94" s="1785"/>
      <c r="NT94" s="1785"/>
      <c r="NU94" s="1785"/>
      <c r="NV94" s="1785"/>
      <c r="NW94" s="1785"/>
      <c r="NX94" s="1785"/>
      <c r="NY94" s="1785"/>
      <c r="NZ94" s="1785"/>
      <c r="OA94" s="1785"/>
      <c r="OB94" s="1785"/>
      <c r="OC94" s="1785"/>
      <c r="OD94" s="1785"/>
      <c r="OE94" s="1785"/>
      <c r="OF94" s="1785"/>
      <c r="OG94" s="1785"/>
      <c r="OH94" s="1785"/>
      <c r="OI94" s="1785"/>
      <c r="OJ94" s="1785"/>
      <c r="OK94" s="1785"/>
      <c r="OL94" s="1785"/>
      <c r="OM94" s="1785"/>
      <c r="ON94" s="1785"/>
      <c r="OO94" s="1785"/>
      <c r="OP94" s="1785"/>
      <c r="OQ94" s="1785"/>
      <c r="OR94" s="1785"/>
      <c r="OS94" s="1785"/>
      <c r="OT94" s="1785"/>
      <c r="OU94" s="1785"/>
      <c r="OV94" s="1785"/>
      <c r="OW94" s="1785"/>
      <c r="OX94" s="1785"/>
      <c r="OY94" s="1785"/>
      <c r="OZ94" s="1785"/>
      <c r="PA94" s="1785"/>
      <c r="PB94" s="1785"/>
      <c r="PC94" s="1785"/>
      <c r="PD94" s="1785"/>
      <c r="PE94" s="1785"/>
      <c r="PF94" s="1785"/>
      <c r="PG94" s="1785"/>
      <c r="PH94" s="1785"/>
      <c r="PI94" s="1785"/>
      <c r="PJ94" s="1785"/>
      <c r="PK94" s="1785"/>
      <c r="PL94" s="1785"/>
      <c r="PM94" s="1785"/>
      <c r="PN94" s="1785"/>
      <c r="PO94" s="1785"/>
      <c r="PP94" s="1785"/>
      <c r="PQ94" s="1785"/>
      <c r="PR94" s="1785"/>
      <c r="PS94" s="1785"/>
      <c r="PT94" s="1785"/>
      <c r="PU94" s="1785"/>
      <c r="PV94" s="1785"/>
      <c r="PW94" s="1785"/>
      <c r="PX94" s="1785"/>
      <c r="PY94" s="1785"/>
      <c r="PZ94" s="1785"/>
      <c r="QA94" s="1785"/>
      <c r="QB94" s="1785"/>
      <c r="QC94" s="1785"/>
      <c r="QD94" s="1785"/>
      <c r="QE94" s="1785"/>
      <c r="QF94" s="1785"/>
      <c r="QG94" s="1785"/>
      <c r="QH94" s="1785"/>
      <c r="QI94" s="1785"/>
      <c r="QJ94" s="1785"/>
      <c r="QK94" s="1785"/>
      <c r="QL94" s="1785"/>
      <c r="QM94" s="1785"/>
      <c r="QN94" s="1785"/>
      <c r="QO94" s="1785"/>
      <c r="QP94" s="1785"/>
      <c r="QQ94" s="1785"/>
      <c r="QR94" s="1785"/>
      <c r="QS94" s="1785"/>
      <c r="QT94" s="1785"/>
      <c r="QU94" s="1785"/>
      <c r="QV94" s="1785"/>
      <c r="QW94" s="1785"/>
      <c r="QX94" s="1785"/>
      <c r="QY94" s="1785"/>
      <c r="QZ94" s="1785"/>
      <c r="RA94" s="1785"/>
      <c r="RB94" s="1785"/>
      <c r="RC94" s="1785"/>
      <c r="RD94" s="1785"/>
      <c r="RE94" s="1785"/>
      <c r="RF94" s="1785"/>
      <c r="RG94" s="1785"/>
      <c r="RH94" s="1785"/>
      <c r="RI94" s="1785"/>
      <c r="RJ94" s="1785"/>
      <c r="RK94" s="1785"/>
      <c r="RL94" s="1785"/>
      <c r="RM94" s="1785"/>
      <c r="RN94" s="1785"/>
      <c r="RO94" s="1785"/>
      <c r="RP94" s="1785"/>
      <c r="RQ94" s="1785"/>
      <c r="RR94" s="1785"/>
      <c r="RS94" s="1785"/>
      <c r="RT94" s="1785"/>
      <c r="RU94" s="1785"/>
      <c r="RV94" s="1785"/>
      <c r="RW94" s="1785"/>
      <c r="RX94" s="1785"/>
      <c r="RY94" s="1785"/>
      <c r="RZ94" s="1785"/>
      <c r="SA94" s="1785"/>
      <c r="SB94" s="1785"/>
      <c r="SC94" s="1785"/>
      <c r="SD94" s="1785"/>
      <c r="SE94" s="1785"/>
      <c r="SF94" s="1785"/>
      <c r="SG94" s="1785"/>
      <c r="SH94" s="1785"/>
      <c r="SI94" s="1785"/>
      <c r="SJ94" s="1785"/>
      <c r="SK94" s="1785"/>
      <c r="SL94" s="1785"/>
      <c r="SM94" s="1785"/>
      <c r="SN94" s="1785"/>
      <c r="SO94" s="1785"/>
      <c r="SP94" s="1785"/>
      <c r="SQ94" s="1785"/>
      <c r="SR94" s="1785"/>
      <c r="SS94" s="1785"/>
      <c r="ST94" s="1785"/>
      <c r="SU94" s="1785"/>
      <c r="SV94" s="1785"/>
      <c r="SW94" s="1785"/>
      <c r="SX94" s="1785"/>
      <c r="SY94" s="1785"/>
      <c r="SZ94" s="1785"/>
      <c r="TA94" s="1785"/>
      <c r="TB94" s="1785"/>
      <c r="TC94" s="1785"/>
      <c r="TD94" s="1785"/>
      <c r="TE94" s="1785"/>
      <c r="TF94" s="1785"/>
      <c r="TG94" s="1785"/>
      <c r="TH94" s="1785"/>
      <c r="TI94" s="1785"/>
      <c r="TJ94" s="1785"/>
      <c r="TK94" s="1785"/>
      <c r="TL94" s="1785"/>
      <c r="TM94" s="1785"/>
      <c r="TN94" s="1785"/>
      <c r="TO94" s="1785"/>
      <c r="TP94" s="1785"/>
      <c r="TQ94" s="1785"/>
      <c r="TR94" s="1785"/>
      <c r="TS94" s="1785"/>
      <c r="TT94" s="1785"/>
      <c r="TU94" s="1785"/>
      <c r="TV94" s="1785"/>
      <c r="TW94" s="1785"/>
      <c r="TX94" s="1785"/>
      <c r="TY94" s="1785"/>
      <c r="TZ94" s="1785"/>
      <c r="UA94" s="1785"/>
      <c r="UB94" s="1785"/>
      <c r="UC94" s="1785"/>
      <c r="UD94" s="1785"/>
      <c r="UE94" s="1785"/>
      <c r="UF94" s="1785"/>
      <c r="UG94" s="1785"/>
      <c r="UH94" s="1785"/>
      <c r="UI94" s="1785"/>
      <c r="UJ94" s="1785"/>
      <c r="UK94" s="1785"/>
      <c r="UL94" s="1785"/>
      <c r="UM94" s="1785"/>
      <c r="UN94" s="1785"/>
      <c r="UO94" s="1785"/>
      <c r="UP94" s="1785"/>
      <c r="UQ94" s="1785"/>
      <c r="UR94" s="1785"/>
      <c r="US94" s="1785"/>
      <c r="UT94" s="1785"/>
      <c r="UU94" s="1785"/>
      <c r="UV94" s="1785"/>
      <c r="UW94" s="1785"/>
      <c r="UX94" s="1785"/>
      <c r="UY94" s="1785"/>
      <c r="UZ94" s="1785"/>
      <c r="VA94" s="1785"/>
      <c r="VB94" s="1785"/>
      <c r="VC94" s="1785"/>
      <c r="VD94" s="1785"/>
      <c r="VE94" s="1785"/>
      <c r="VF94" s="1785"/>
      <c r="VG94" s="1785"/>
      <c r="VH94" s="1785"/>
      <c r="VI94" s="1785"/>
      <c r="VJ94" s="1785"/>
      <c r="VK94" s="1785"/>
      <c r="VL94" s="1785"/>
      <c r="VM94" s="1785"/>
      <c r="VN94" s="1785"/>
      <c r="VO94" s="1785"/>
      <c r="VP94" s="1785"/>
      <c r="VQ94" s="1785"/>
      <c r="VR94" s="1785"/>
      <c r="VS94" s="1785"/>
      <c r="VT94" s="1785"/>
      <c r="VU94" s="1785"/>
      <c r="VV94" s="1785"/>
      <c r="VW94" s="1785"/>
      <c r="VX94" s="1785"/>
      <c r="VY94" s="1785"/>
      <c r="VZ94" s="1785"/>
      <c r="WA94" s="1785"/>
      <c r="WB94" s="1785"/>
      <c r="WC94" s="1785"/>
      <c r="WD94" s="1785"/>
      <c r="WE94" s="1785"/>
    </row>
    <row r="95" spans="1:1215" s="628" customFormat="1" ht="15" customHeight="1" x14ac:dyDescent="0.2">
      <c r="A95" s="3892"/>
      <c r="B95" s="3893"/>
      <c r="C95" s="2595"/>
      <c r="D95" s="2764"/>
      <c r="E95" s="2097"/>
      <c r="F95" s="2267"/>
      <c r="G95" s="2268"/>
      <c r="H95" s="2579"/>
      <c r="I95" s="2580"/>
      <c r="J95" s="2580"/>
      <c r="K95" s="2577"/>
      <c r="L95" s="2267"/>
      <c r="M95" s="2267"/>
      <c r="N95" s="2580"/>
      <c r="O95" s="2639"/>
      <c r="P95" s="2580"/>
      <c r="Q95" s="2580"/>
      <c r="R95" s="2580"/>
      <c r="S95" s="2580"/>
      <c r="T95" s="2580"/>
      <c r="U95" s="2268"/>
      <c r="V95" s="2268"/>
      <c r="W95" s="2268"/>
      <c r="X95" s="2268"/>
      <c r="Y95" s="2268"/>
      <c r="Z95" s="2813"/>
      <c r="AA95" s="2580"/>
      <c r="AB95" s="2580"/>
      <c r="AC95" s="2580"/>
      <c r="AD95" s="2580"/>
      <c r="AE95" s="2580"/>
      <c r="AF95" s="2580"/>
      <c r="AG95" s="2580"/>
      <c r="AH95" s="2580"/>
      <c r="AI95" s="2580"/>
      <c r="AJ95" s="2019"/>
      <c r="AK95" s="2578"/>
      <c r="AL95" s="2019"/>
      <c r="AM95" s="2019"/>
      <c r="AN95" s="2019"/>
      <c r="AO95" s="2019"/>
      <c r="AP95" s="2019"/>
      <c r="AQ95" s="2019"/>
      <c r="AR95" s="2019"/>
      <c r="AS95" s="2019"/>
      <c r="AT95" s="2019"/>
      <c r="AU95" s="2019"/>
      <c r="AV95" s="2019"/>
      <c r="AW95" s="2422"/>
      <c r="AX95" s="2019"/>
      <c r="AY95" s="2019"/>
      <c r="AZ95" s="2019"/>
      <c r="BA95" s="2019"/>
      <c r="BB95" s="2019"/>
      <c r="BC95" s="2019"/>
      <c r="BD95" s="2019"/>
      <c r="BE95" s="2019"/>
      <c r="BF95" s="2019"/>
      <c r="BG95" s="2019"/>
      <c r="BH95" s="2019"/>
      <c r="BI95" s="2422"/>
      <c r="BJ95" s="2019"/>
      <c r="BK95" s="2019"/>
      <c r="BL95" s="2019"/>
      <c r="BM95" s="2019"/>
      <c r="BN95" s="2019"/>
      <c r="BO95" s="2019"/>
      <c r="BP95" s="2019"/>
      <c r="BQ95" s="2019"/>
      <c r="BR95" s="2019"/>
      <c r="BS95" s="2019"/>
      <c r="BT95" s="2578"/>
      <c r="BV95" s="3066"/>
      <c r="BW95" s="3066"/>
      <c r="BX95" s="3066"/>
      <c r="FH95" s="1785"/>
      <c r="FI95" s="1785"/>
      <c r="FJ95" s="1785"/>
      <c r="FK95" s="1785"/>
      <c r="FL95" s="1785"/>
      <c r="FM95" s="1785"/>
      <c r="FN95" s="1785"/>
      <c r="FO95" s="1785"/>
      <c r="FP95" s="1785"/>
      <c r="FQ95" s="1785"/>
      <c r="FR95" s="1785"/>
      <c r="FS95" s="1785"/>
      <c r="FT95" s="1785"/>
      <c r="FU95" s="1785"/>
      <c r="FV95" s="1785"/>
      <c r="FW95" s="1785"/>
      <c r="FX95" s="1785"/>
      <c r="FY95" s="1785"/>
      <c r="FZ95" s="1785"/>
      <c r="GA95" s="1785"/>
      <c r="GB95" s="1785"/>
      <c r="GC95" s="1785"/>
      <c r="GD95" s="1785"/>
      <c r="GE95" s="1785"/>
      <c r="GF95" s="1785"/>
      <c r="GG95" s="1785"/>
      <c r="GH95" s="1785"/>
      <c r="GI95" s="1785"/>
      <c r="GJ95" s="1785"/>
      <c r="GK95" s="1785"/>
      <c r="GL95" s="1785"/>
      <c r="GM95" s="1785"/>
      <c r="GN95" s="1785"/>
      <c r="GO95" s="1785"/>
      <c r="GP95" s="1785"/>
      <c r="GQ95" s="1785"/>
      <c r="GR95" s="1785"/>
      <c r="GS95" s="1785"/>
      <c r="GT95" s="1785"/>
      <c r="GU95" s="1785"/>
      <c r="GV95" s="1785"/>
      <c r="GW95" s="1785"/>
      <c r="GX95" s="1785"/>
      <c r="GY95" s="1785"/>
      <c r="GZ95" s="1785"/>
      <c r="HA95" s="1785"/>
      <c r="HB95" s="1785"/>
      <c r="HC95" s="1785"/>
      <c r="HD95" s="1785"/>
      <c r="HE95" s="1785"/>
      <c r="HF95" s="1785"/>
      <c r="HG95" s="1785"/>
      <c r="HH95" s="1785"/>
      <c r="HI95" s="1785"/>
      <c r="HJ95" s="1785"/>
      <c r="HK95" s="1785"/>
      <c r="HL95" s="1785"/>
      <c r="HM95" s="1785"/>
      <c r="HN95" s="1785"/>
      <c r="HO95" s="1785"/>
      <c r="HP95" s="1785"/>
      <c r="HQ95" s="1785"/>
      <c r="HR95" s="1785"/>
      <c r="HS95" s="1785"/>
      <c r="HT95" s="1785"/>
      <c r="HU95" s="1785"/>
      <c r="HV95" s="1785"/>
      <c r="HW95" s="1785"/>
      <c r="HX95" s="1785"/>
      <c r="HY95" s="1785"/>
      <c r="HZ95" s="1785"/>
      <c r="IA95" s="1785"/>
      <c r="IB95" s="1785"/>
      <c r="IC95" s="1785"/>
      <c r="ID95" s="1785"/>
      <c r="IE95" s="1785"/>
      <c r="IF95" s="1785"/>
      <c r="IG95" s="1785"/>
      <c r="IH95" s="1785"/>
      <c r="II95" s="1785"/>
      <c r="IJ95" s="1785"/>
      <c r="IK95" s="1785"/>
      <c r="IL95" s="1785"/>
      <c r="IM95" s="1785"/>
      <c r="IN95" s="1785"/>
      <c r="IO95" s="1785"/>
      <c r="IP95" s="1785"/>
      <c r="IQ95" s="1785"/>
      <c r="IR95" s="1785"/>
      <c r="IS95" s="1785"/>
      <c r="IT95" s="1785"/>
      <c r="IU95" s="1785"/>
      <c r="IV95" s="1785"/>
      <c r="IW95" s="1785"/>
      <c r="IX95" s="1785"/>
      <c r="IY95" s="1785"/>
      <c r="IZ95" s="1785"/>
      <c r="JA95" s="1785"/>
      <c r="JB95" s="1785"/>
      <c r="JC95" s="1785"/>
      <c r="JD95" s="1785"/>
      <c r="JE95" s="1785"/>
      <c r="JF95" s="1785"/>
      <c r="JG95" s="1785"/>
      <c r="JH95" s="1785"/>
      <c r="JI95" s="1785"/>
      <c r="JJ95" s="1785"/>
      <c r="JK95" s="1785"/>
      <c r="JL95" s="1785"/>
      <c r="JM95" s="1785"/>
      <c r="JN95" s="1785"/>
      <c r="JO95" s="1785"/>
      <c r="JP95" s="1785"/>
      <c r="JQ95" s="1785"/>
      <c r="JR95" s="1785"/>
      <c r="JS95" s="1785"/>
      <c r="JT95" s="1785"/>
      <c r="JU95" s="1785"/>
      <c r="JV95" s="1785"/>
      <c r="JW95" s="1785"/>
      <c r="JX95" s="1785"/>
      <c r="JY95" s="1785"/>
      <c r="JZ95" s="1785"/>
      <c r="KA95" s="1785"/>
      <c r="KB95" s="1785"/>
      <c r="KC95" s="1785"/>
      <c r="KD95" s="1785"/>
      <c r="KE95" s="1785"/>
      <c r="KF95" s="1785"/>
      <c r="KG95" s="1785"/>
      <c r="KH95" s="1785"/>
      <c r="KI95" s="1785"/>
      <c r="KJ95" s="1785"/>
      <c r="KK95" s="1785"/>
      <c r="KL95" s="1785"/>
      <c r="KM95" s="1785"/>
      <c r="KN95" s="1785"/>
      <c r="KO95" s="1785"/>
      <c r="KP95" s="1785"/>
      <c r="KQ95" s="1785"/>
      <c r="KR95" s="1785"/>
      <c r="KS95" s="1785"/>
      <c r="KT95" s="1785"/>
      <c r="KU95" s="1785"/>
      <c r="KV95" s="1785"/>
      <c r="KW95" s="1785"/>
      <c r="KX95" s="1785"/>
      <c r="KY95" s="1785"/>
      <c r="KZ95" s="1785"/>
      <c r="LA95" s="1785"/>
      <c r="LB95" s="1785"/>
      <c r="LC95" s="1785"/>
      <c r="LD95" s="1785"/>
      <c r="LE95" s="1785"/>
      <c r="LF95" s="1785"/>
      <c r="LG95" s="1785"/>
      <c r="LH95" s="1785"/>
      <c r="LI95" s="1785"/>
      <c r="LJ95" s="1785"/>
      <c r="LK95" s="1785"/>
      <c r="LL95" s="1785"/>
      <c r="LM95" s="1785"/>
      <c r="LN95" s="1785"/>
      <c r="LO95" s="1785"/>
      <c r="LP95" s="1785"/>
      <c r="LQ95" s="1785"/>
      <c r="LR95" s="1785"/>
      <c r="LS95" s="1785"/>
      <c r="LT95" s="1785"/>
      <c r="LU95" s="1785"/>
      <c r="LV95" s="1785"/>
      <c r="LW95" s="1785"/>
      <c r="LX95" s="1785"/>
      <c r="LY95" s="1785"/>
      <c r="LZ95" s="1785"/>
      <c r="MA95" s="1785"/>
      <c r="MB95" s="1785"/>
      <c r="MC95" s="1785"/>
      <c r="MD95" s="1785"/>
      <c r="ME95" s="1785"/>
      <c r="MF95" s="1785"/>
      <c r="MG95" s="1785"/>
      <c r="MH95" s="1785"/>
      <c r="MI95" s="1785"/>
      <c r="MJ95" s="1785"/>
      <c r="MK95" s="1785"/>
      <c r="ML95" s="1785"/>
      <c r="MM95" s="1785"/>
      <c r="MN95" s="1785"/>
      <c r="MO95" s="1785"/>
      <c r="MP95" s="1785"/>
      <c r="MQ95" s="1785"/>
      <c r="MR95" s="1785"/>
      <c r="MS95" s="1785"/>
      <c r="MT95" s="1785"/>
      <c r="MU95" s="1785"/>
      <c r="MV95" s="1785"/>
      <c r="MW95" s="1785"/>
      <c r="MX95" s="1785"/>
      <c r="MY95" s="1785"/>
      <c r="MZ95" s="1785"/>
      <c r="NA95" s="1785"/>
      <c r="NB95" s="1785"/>
      <c r="NC95" s="1785"/>
      <c r="ND95" s="1785"/>
      <c r="NE95" s="1785"/>
      <c r="NF95" s="1785"/>
      <c r="NG95" s="1785"/>
      <c r="NH95" s="1785"/>
      <c r="NI95" s="1785"/>
      <c r="NJ95" s="1785"/>
      <c r="NK95" s="1785"/>
      <c r="NL95" s="1785"/>
      <c r="NM95" s="1785"/>
      <c r="NN95" s="1785"/>
      <c r="NO95" s="1785"/>
      <c r="NP95" s="1785"/>
      <c r="NQ95" s="1785"/>
      <c r="NR95" s="1785"/>
      <c r="NS95" s="1785"/>
      <c r="NT95" s="1785"/>
      <c r="NU95" s="1785"/>
      <c r="NV95" s="1785"/>
      <c r="NW95" s="1785"/>
      <c r="NX95" s="1785"/>
      <c r="NY95" s="1785"/>
      <c r="NZ95" s="1785"/>
      <c r="OA95" s="1785"/>
      <c r="OB95" s="1785"/>
      <c r="OC95" s="1785"/>
      <c r="OD95" s="1785"/>
      <c r="OE95" s="1785"/>
      <c r="OF95" s="1785"/>
      <c r="OG95" s="1785"/>
      <c r="OH95" s="1785"/>
      <c r="OI95" s="1785"/>
      <c r="OJ95" s="1785"/>
      <c r="OK95" s="1785"/>
      <c r="OL95" s="1785"/>
      <c r="OM95" s="1785"/>
      <c r="ON95" s="1785"/>
      <c r="OO95" s="1785"/>
      <c r="OP95" s="1785"/>
      <c r="OQ95" s="1785"/>
      <c r="OR95" s="1785"/>
      <c r="OS95" s="1785"/>
      <c r="OT95" s="1785"/>
      <c r="OU95" s="1785"/>
      <c r="OV95" s="1785"/>
      <c r="OW95" s="1785"/>
      <c r="OX95" s="1785"/>
      <c r="OY95" s="1785"/>
      <c r="OZ95" s="1785"/>
      <c r="PA95" s="1785"/>
      <c r="PB95" s="1785"/>
      <c r="PC95" s="1785"/>
      <c r="PD95" s="1785"/>
      <c r="PE95" s="1785"/>
      <c r="PF95" s="1785"/>
      <c r="PG95" s="1785"/>
      <c r="PH95" s="1785"/>
      <c r="PI95" s="1785"/>
      <c r="PJ95" s="1785"/>
      <c r="PK95" s="1785"/>
      <c r="PL95" s="1785"/>
      <c r="PM95" s="1785"/>
      <c r="PN95" s="1785"/>
      <c r="PO95" s="1785"/>
      <c r="PP95" s="1785"/>
      <c r="PQ95" s="1785"/>
      <c r="PR95" s="1785"/>
      <c r="PS95" s="1785"/>
      <c r="PT95" s="1785"/>
      <c r="PU95" s="1785"/>
      <c r="PV95" s="1785"/>
      <c r="PW95" s="1785"/>
      <c r="PX95" s="1785"/>
      <c r="PY95" s="1785"/>
      <c r="PZ95" s="1785"/>
      <c r="QA95" s="1785"/>
      <c r="QB95" s="1785"/>
      <c r="QC95" s="1785"/>
      <c r="QD95" s="1785"/>
      <c r="QE95" s="1785"/>
      <c r="QF95" s="1785"/>
      <c r="QG95" s="1785"/>
      <c r="QH95" s="1785"/>
      <c r="QI95" s="1785"/>
      <c r="QJ95" s="1785"/>
      <c r="QK95" s="1785"/>
      <c r="QL95" s="1785"/>
      <c r="QM95" s="1785"/>
      <c r="QN95" s="1785"/>
      <c r="QO95" s="1785"/>
      <c r="QP95" s="1785"/>
      <c r="QQ95" s="1785"/>
      <c r="QR95" s="1785"/>
      <c r="QS95" s="1785"/>
      <c r="QT95" s="1785"/>
      <c r="QU95" s="1785"/>
      <c r="QV95" s="1785"/>
      <c r="QW95" s="1785"/>
      <c r="QX95" s="1785"/>
      <c r="QY95" s="1785"/>
      <c r="QZ95" s="1785"/>
      <c r="RA95" s="1785"/>
      <c r="RB95" s="1785"/>
      <c r="RC95" s="1785"/>
      <c r="RD95" s="1785"/>
      <c r="RE95" s="1785"/>
      <c r="RF95" s="1785"/>
      <c r="RG95" s="1785"/>
      <c r="RH95" s="1785"/>
      <c r="RI95" s="1785"/>
      <c r="RJ95" s="1785"/>
      <c r="RK95" s="1785"/>
      <c r="RL95" s="1785"/>
      <c r="RM95" s="1785"/>
      <c r="RN95" s="1785"/>
      <c r="RO95" s="1785"/>
      <c r="RP95" s="1785"/>
      <c r="RQ95" s="1785"/>
      <c r="RR95" s="1785"/>
      <c r="RS95" s="1785"/>
      <c r="RT95" s="1785"/>
      <c r="RU95" s="1785"/>
      <c r="RV95" s="1785"/>
      <c r="RW95" s="1785"/>
      <c r="RX95" s="1785"/>
      <c r="RY95" s="1785"/>
      <c r="RZ95" s="1785"/>
      <c r="SA95" s="1785"/>
      <c r="SB95" s="1785"/>
      <c r="SC95" s="1785"/>
      <c r="SD95" s="1785"/>
      <c r="SE95" s="1785"/>
      <c r="SF95" s="1785"/>
      <c r="SG95" s="1785"/>
      <c r="SH95" s="1785"/>
      <c r="SI95" s="1785"/>
      <c r="SJ95" s="1785"/>
      <c r="SK95" s="1785"/>
      <c r="SL95" s="1785"/>
      <c r="SM95" s="1785"/>
      <c r="SN95" s="1785"/>
      <c r="SO95" s="1785"/>
      <c r="SP95" s="1785"/>
      <c r="SQ95" s="1785"/>
      <c r="SR95" s="1785"/>
      <c r="SS95" s="1785"/>
      <c r="ST95" s="1785"/>
      <c r="SU95" s="1785"/>
      <c r="SV95" s="1785"/>
      <c r="SW95" s="1785"/>
      <c r="SX95" s="1785"/>
      <c r="SY95" s="1785"/>
      <c r="SZ95" s="1785"/>
      <c r="TA95" s="1785"/>
      <c r="TB95" s="1785"/>
      <c r="TC95" s="1785"/>
      <c r="TD95" s="1785"/>
      <c r="TE95" s="1785"/>
      <c r="TF95" s="1785"/>
      <c r="TG95" s="1785"/>
      <c r="TH95" s="1785"/>
      <c r="TI95" s="1785"/>
      <c r="TJ95" s="1785"/>
      <c r="TK95" s="1785"/>
      <c r="TL95" s="1785"/>
      <c r="TM95" s="1785"/>
      <c r="TN95" s="1785"/>
      <c r="TO95" s="1785"/>
      <c r="TP95" s="1785"/>
      <c r="TQ95" s="1785"/>
      <c r="TR95" s="1785"/>
      <c r="TS95" s="1785"/>
      <c r="TT95" s="1785"/>
      <c r="TU95" s="1785"/>
      <c r="TV95" s="1785"/>
      <c r="TW95" s="1785"/>
      <c r="TX95" s="1785"/>
      <c r="TY95" s="1785"/>
      <c r="TZ95" s="1785"/>
      <c r="UA95" s="1785"/>
      <c r="UB95" s="1785"/>
      <c r="UC95" s="1785"/>
      <c r="UD95" s="1785"/>
      <c r="UE95" s="1785"/>
      <c r="UF95" s="1785"/>
      <c r="UG95" s="1785"/>
      <c r="UH95" s="1785"/>
      <c r="UI95" s="1785"/>
      <c r="UJ95" s="1785"/>
      <c r="UK95" s="1785"/>
      <c r="UL95" s="1785"/>
      <c r="UM95" s="1785"/>
      <c r="UN95" s="1785"/>
      <c r="UO95" s="1785"/>
      <c r="UP95" s="1785"/>
      <c r="UQ95" s="1785"/>
      <c r="UR95" s="1785"/>
      <c r="US95" s="1785"/>
      <c r="UT95" s="1785"/>
      <c r="UU95" s="1785"/>
      <c r="UV95" s="1785"/>
      <c r="UW95" s="1785"/>
      <c r="UX95" s="1785"/>
      <c r="UY95" s="1785"/>
      <c r="UZ95" s="1785"/>
      <c r="VA95" s="1785"/>
      <c r="VB95" s="1785"/>
      <c r="VC95" s="1785"/>
      <c r="VD95" s="1785"/>
      <c r="VE95" s="1785"/>
      <c r="VF95" s="1785"/>
      <c r="VG95" s="1785"/>
      <c r="VH95" s="1785"/>
      <c r="VI95" s="1785"/>
      <c r="VJ95" s="1785"/>
      <c r="VK95" s="1785"/>
      <c r="VL95" s="1785"/>
      <c r="VM95" s="1785"/>
      <c r="VN95" s="1785"/>
      <c r="VO95" s="1785"/>
      <c r="VP95" s="1785"/>
      <c r="VQ95" s="1785"/>
      <c r="VR95" s="1785"/>
      <c r="VS95" s="1785"/>
      <c r="VT95" s="1785"/>
      <c r="VU95" s="1785"/>
      <c r="VV95" s="1785"/>
      <c r="VW95" s="1785"/>
      <c r="VX95" s="1785"/>
      <c r="VY95" s="1785"/>
      <c r="VZ95" s="1785"/>
      <c r="WA95" s="1785"/>
      <c r="WB95" s="1785"/>
      <c r="WC95" s="1785"/>
      <c r="WD95" s="1785"/>
      <c r="WE95" s="1785"/>
    </row>
    <row r="96" spans="1:1215" s="628" customFormat="1" ht="15" customHeight="1" x14ac:dyDescent="0.2">
      <c r="A96" s="3894" t="s">
        <v>604</v>
      </c>
      <c r="B96" s="3895"/>
      <c r="C96" s="2596"/>
      <c r="D96" s="2765" t="s">
        <v>596</v>
      </c>
      <c r="E96" s="2761"/>
      <c r="F96" s="2584"/>
      <c r="G96" s="2585"/>
      <c r="H96" s="2586"/>
      <c r="I96" s="2587"/>
      <c r="J96" s="2587"/>
      <c r="K96" s="2588"/>
      <c r="L96" s="2584"/>
      <c r="M96" s="2710"/>
      <c r="N96" s="2066"/>
      <c r="O96" s="2441"/>
      <c r="P96" s="1954"/>
      <c r="Q96" s="1954"/>
      <c r="R96" s="1954"/>
      <c r="S96" s="1954"/>
      <c r="T96" s="1954"/>
      <c r="U96" s="2583"/>
      <c r="V96" s="2583"/>
      <c r="W96" s="2589"/>
      <c r="X96" s="2583"/>
      <c r="Y96" s="2583"/>
      <c r="Z96" s="2812"/>
      <c r="AA96" s="2717"/>
      <c r="AB96" s="2590"/>
      <c r="AC96" s="2590"/>
      <c r="AD96" s="2590"/>
      <c r="AE96" s="2590"/>
      <c r="AF96" s="2590"/>
      <c r="AG96" s="2590"/>
      <c r="AH96" s="2590"/>
      <c r="AI96" s="2590"/>
      <c r="AJ96" s="2590"/>
      <c r="AK96" s="2842"/>
      <c r="AL96" s="1954"/>
      <c r="AM96" s="2591"/>
      <c r="AN96" s="1954"/>
      <c r="AO96" s="2706">
        <v>0</v>
      </c>
      <c r="AP96" s="2707"/>
      <c r="AQ96" s="2594">
        <v>0</v>
      </c>
      <c r="AR96" s="2709"/>
      <c r="AS96" s="2708">
        <f>AO96+AQ96</f>
        <v>0</v>
      </c>
      <c r="AT96" s="3483"/>
      <c r="AU96" s="2602">
        <v>0</v>
      </c>
      <c r="AV96" s="2696">
        <v>0</v>
      </c>
      <c r="AW96" s="2843">
        <f>AU96+AV96</f>
        <v>0</v>
      </c>
      <c r="AX96" s="1954"/>
      <c r="AY96" s="2591"/>
      <c r="AZ96" s="1954"/>
      <c r="BA96" s="3111">
        <v>0</v>
      </c>
      <c r="BB96" s="3112"/>
      <c r="BC96" s="3113">
        <v>0</v>
      </c>
      <c r="BD96" s="3114"/>
      <c r="BE96" s="3115">
        <f>BA96+BC96</f>
        <v>0</v>
      </c>
      <c r="BF96" s="2593"/>
      <c r="BG96" s="2602">
        <v>0</v>
      </c>
      <c r="BH96" s="2696">
        <v>0</v>
      </c>
      <c r="BI96" s="2843">
        <f>BG96+BH96</f>
        <v>0</v>
      </c>
      <c r="BJ96" s="2593"/>
      <c r="BK96" s="2591"/>
      <c r="BL96" s="2591"/>
      <c r="BM96" s="2591"/>
      <c r="BN96" s="2591"/>
      <c r="BO96" s="2591"/>
      <c r="BP96" s="2591"/>
      <c r="BQ96" s="2591"/>
      <c r="BR96" s="2591"/>
      <c r="BS96" s="2591"/>
      <c r="BT96" s="2592"/>
      <c r="BV96" s="3066"/>
      <c r="BW96" s="3066"/>
      <c r="BX96" s="3066"/>
      <c r="FH96" s="1785"/>
      <c r="FI96" s="1785"/>
      <c r="FJ96" s="1785"/>
      <c r="FK96" s="1785"/>
      <c r="FL96" s="1785"/>
      <c r="FM96" s="1785"/>
      <c r="FN96" s="1785"/>
      <c r="FO96" s="1785"/>
      <c r="FP96" s="1785"/>
      <c r="FQ96" s="1785"/>
      <c r="FR96" s="1785"/>
      <c r="FS96" s="1785"/>
      <c r="FT96" s="1785"/>
      <c r="FU96" s="1785"/>
      <c r="FV96" s="1785"/>
      <c r="FW96" s="1785"/>
      <c r="FX96" s="1785"/>
      <c r="FY96" s="1785"/>
      <c r="FZ96" s="1785"/>
      <c r="GA96" s="1785"/>
      <c r="GB96" s="1785"/>
      <c r="GC96" s="1785"/>
      <c r="GD96" s="1785"/>
      <c r="GE96" s="1785"/>
      <c r="GF96" s="1785"/>
      <c r="GG96" s="1785"/>
      <c r="GH96" s="1785"/>
      <c r="GI96" s="1785"/>
      <c r="GJ96" s="1785"/>
      <c r="GK96" s="1785"/>
      <c r="GL96" s="1785"/>
      <c r="GM96" s="1785"/>
      <c r="GN96" s="1785"/>
      <c r="GO96" s="1785"/>
      <c r="GP96" s="1785"/>
      <c r="GQ96" s="1785"/>
      <c r="GR96" s="1785"/>
      <c r="GS96" s="1785"/>
      <c r="GT96" s="1785"/>
      <c r="GU96" s="1785"/>
      <c r="GV96" s="1785"/>
      <c r="GW96" s="1785"/>
      <c r="GX96" s="1785"/>
      <c r="GY96" s="1785"/>
      <c r="GZ96" s="1785"/>
      <c r="HA96" s="1785"/>
      <c r="HB96" s="1785"/>
      <c r="HC96" s="1785"/>
      <c r="HD96" s="1785"/>
      <c r="HE96" s="1785"/>
      <c r="HF96" s="1785"/>
      <c r="HG96" s="1785"/>
      <c r="HH96" s="1785"/>
      <c r="HI96" s="1785"/>
      <c r="HJ96" s="1785"/>
      <c r="HK96" s="1785"/>
      <c r="HL96" s="1785"/>
      <c r="HM96" s="1785"/>
      <c r="HN96" s="1785"/>
      <c r="HO96" s="1785"/>
      <c r="HP96" s="1785"/>
      <c r="HQ96" s="1785"/>
      <c r="HR96" s="1785"/>
      <c r="HS96" s="1785"/>
      <c r="HT96" s="1785"/>
      <c r="HU96" s="1785"/>
      <c r="HV96" s="1785"/>
      <c r="HW96" s="1785"/>
      <c r="HX96" s="1785"/>
      <c r="HY96" s="1785"/>
      <c r="HZ96" s="1785"/>
      <c r="IA96" s="1785"/>
      <c r="IB96" s="1785"/>
      <c r="IC96" s="1785"/>
      <c r="ID96" s="1785"/>
      <c r="IE96" s="1785"/>
      <c r="IF96" s="1785"/>
      <c r="IG96" s="1785"/>
      <c r="IH96" s="1785"/>
      <c r="II96" s="1785"/>
      <c r="IJ96" s="1785"/>
      <c r="IK96" s="1785"/>
      <c r="IL96" s="1785"/>
      <c r="IM96" s="1785"/>
      <c r="IN96" s="1785"/>
      <c r="IO96" s="1785"/>
      <c r="IP96" s="1785"/>
      <c r="IQ96" s="1785"/>
      <c r="IR96" s="1785"/>
      <c r="IS96" s="1785"/>
      <c r="IT96" s="1785"/>
      <c r="IU96" s="1785"/>
      <c r="IV96" s="1785"/>
      <c r="IW96" s="1785"/>
      <c r="IX96" s="1785"/>
      <c r="IY96" s="1785"/>
      <c r="IZ96" s="1785"/>
      <c r="JA96" s="1785"/>
      <c r="JB96" s="1785"/>
      <c r="JC96" s="1785"/>
      <c r="JD96" s="1785"/>
      <c r="JE96" s="1785"/>
      <c r="JF96" s="1785"/>
      <c r="JG96" s="1785"/>
      <c r="JH96" s="1785"/>
      <c r="JI96" s="1785"/>
      <c r="JJ96" s="1785"/>
      <c r="JK96" s="1785"/>
      <c r="JL96" s="1785"/>
      <c r="JM96" s="1785"/>
      <c r="JN96" s="1785"/>
      <c r="JO96" s="1785"/>
      <c r="JP96" s="1785"/>
      <c r="JQ96" s="1785"/>
      <c r="JR96" s="1785"/>
      <c r="JS96" s="1785"/>
      <c r="JT96" s="1785"/>
      <c r="JU96" s="1785"/>
      <c r="JV96" s="1785"/>
      <c r="JW96" s="1785"/>
      <c r="JX96" s="1785"/>
      <c r="JY96" s="1785"/>
      <c r="JZ96" s="1785"/>
      <c r="KA96" s="1785"/>
      <c r="KB96" s="1785"/>
      <c r="KC96" s="1785"/>
      <c r="KD96" s="1785"/>
      <c r="KE96" s="1785"/>
      <c r="KF96" s="1785"/>
      <c r="KG96" s="1785"/>
      <c r="KH96" s="1785"/>
      <c r="KI96" s="1785"/>
      <c r="KJ96" s="1785"/>
      <c r="KK96" s="1785"/>
      <c r="KL96" s="1785"/>
      <c r="KM96" s="1785"/>
      <c r="KN96" s="1785"/>
      <c r="KO96" s="1785"/>
      <c r="KP96" s="1785"/>
      <c r="KQ96" s="1785"/>
      <c r="KR96" s="1785"/>
      <c r="KS96" s="1785"/>
      <c r="KT96" s="1785"/>
      <c r="KU96" s="1785"/>
      <c r="KV96" s="1785"/>
      <c r="KW96" s="1785"/>
      <c r="KX96" s="1785"/>
      <c r="KY96" s="1785"/>
      <c r="KZ96" s="1785"/>
      <c r="LA96" s="1785"/>
      <c r="LB96" s="1785"/>
      <c r="LC96" s="1785"/>
      <c r="LD96" s="1785"/>
      <c r="LE96" s="1785"/>
      <c r="LF96" s="1785"/>
      <c r="LG96" s="1785"/>
      <c r="LH96" s="1785"/>
      <c r="LI96" s="1785"/>
      <c r="LJ96" s="1785"/>
      <c r="LK96" s="1785"/>
      <c r="LL96" s="1785"/>
      <c r="LM96" s="1785"/>
      <c r="LN96" s="1785"/>
      <c r="LO96" s="1785"/>
      <c r="LP96" s="1785"/>
      <c r="LQ96" s="1785"/>
      <c r="LR96" s="1785"/>
      <c r="LS96" s="1785"/>
      <c r="LT96" s="1785"/>
      <c r="LU96" s="1785"/>
      <c r="LV96" s="1785"/>
      <c r="LW96" s="1785"/>
      <c r="LX96" s="1785"/>
      <c r="LY96" s="1785"/>
      <c r="LZ96" s="1785"/>
      <c r="MA96" s="1785"/>
      <c r="MB96" s="1785"/>
      <c r="MC96" s="1785"/>
      <c r="MD96" s="1785"/>
      <c r="ME96" s="1785"/>
      <c r="MF96" s="1785"/>
      <c r="MG96" s="1785"/>
      <c r="MH96" s="1785"/>
      <c r="MI96" s="1785"/>
      <c r="MJ96" s="1785"/>
      <c r="MK96" s="1785"/>
      <c r="ML96" s="1785"/>
      <c r="MM96" s="1785"/>
      <c r="MN96" s="1785"/>
      <c r="MO96" s="1785"/>
      <c r="MP96" s="1785"/>
      <c r="MQ96" s="1785"/>
      <c r="MR96" s="1785"/>
      <c r="MS96" s="1785"/>
      <c r="MT96" s="1785"/>
      <c r="MU96" s="1785"/>
      <c r="MV96" s="1785"/>
      <c r="MW96" s="1785"/>
      <c r="MX96" s="1785"/>
      <c r="MY96" s="1785"/>
      <c r="MZ96" s="1785"/>
      <c r="NA96" s="1785"/>
      <c r="NB96" s="1785"/>
      <c r="NC96" s="1785"/>
      <c r="ND96" s="1785"/>
      <c r="NE96" s="1785"/>
      <c r="NF96" s="1785"/>
      <c r="NG96" s="1785"/>
      <c r="NH96" s="1785"/>
      <c r="NI96" s="1785"/>
      <c r="NJ96" s="1785"/>
      <c r="NK96" s="1785"/>
      <c r="NL96" s="1785"/>
      <c r="NM96" s="1785"/>
      <c r="NN96" s="1785"/>
      <c r="NO96" s="1785"/>
      <c r="NP96" s="1785"/>
      <c r="NQ96" s="1785"/>
      <c r="NR96" s="1785"/>
      <c r="NS96" s="1785"/>
      <c r="NT96" s="1785"/>
      <c r="NU96" s="1785"/>
      <c r="NV96" s="1785"/>
      <c r="NW96" s="1785"/>
      <c r="NX96" s="1785"/>
      <c r="NY96" s="1785"/>
      <c r="NZ96" s="1785"/>
      <c r="OA96" s="1785"/>
      <c r="OB96" s="1785"/>
      <c r="OC96" s="1785"/>
      <c r="OD96" s="1785"/>
      <c r="OE96" s="1785"/>
      <c r="OF96" s="1785"/>
      <c r="OG96" s="1785"/>
      <c r="OH96" s="1785"/>
      <c r="OI96" s="1785"/>
      <c r="OJ96" s="1785"/>
      <c r="OK96" s="1785"/>
      <c r="OL96" s="1785"/>
      <c r="OM96" s="1785"/>
      <c r="ON96" s="1785"/>
      <c r="OO96" s="1785"/>
      <c r="OP96" s="1785"/>
      <c r="OQ96" s="1785"/>
      <c r="OR96" s="1785"/>
      <c r="OS96" s="1785"/>
      <c r="OT96" s="1785"/>
      <c r="OU96" s="1785"/>
      <c r="OV96" s="1785"/>
      <c r="OW96" s="1785"/>
      <c r="OX96" s="1785"/>
      <c r="OY96" s="1785"/>
      <c r="OZ96" s="1785"/>
      <c r="PA96" s="1785"/>
      <c r="PB96" s="1785"/>
      <c r="PC96" s="1785"/>
      <c r="PD96" s="1785"/>
      <c r="PE96" s="1785"/>
      <c r="PF96" s="1785"/>
      <c r="PG96" s="1785"/>
      <c r="PH96" s="1785"/>
      <c r="PI96" s="1785"/>
      <c r="PJ96" s="1785"/>
      <c r="PK96" s="1785"/>
      <c r="PL96" s="1785"/>
      <c r="PM96" s="1785"/>
      <c r="PN96" s="1785"/>
      <c r="PO96" s="1785"/>
      <c r="PP96" s="1785"/>
      <c r="PQ96" s="1785"/>
      <c r="PR96" s="1785"/>
      <c r="PS96" s="1785"/>
      <c r="PT96" s="1785"/>
      <c r="PU96" s="1785"/>
      <c r="PV96" s="1785"/>
      <c r="PW96" s="1785"/>
      <c r="PX96" s="1785"/>
      <c r="PY96" s="1785"/>
      <c r="PZ96" s="1785"/>
      <c r="QA96" s="1785"/>
      <c r="QB96" s="1785"/>
      <c r="QC96" s="1785"/>
      <c r="QD96" s="1785"/>
      <c r="QE96" s="1785"/>
      <c r="QF96" s="1785"/>
      <c r="QG96" s="1785"/>
      <c r="QH96" s="1785"/>
      <c r="QI96" s="1785"/>
      <c r="QJ96" s="1785"/>
      <c r="QK96" s="1785"/>
      <c r="QL96" s="1785"/>
      <c r="QM96" s="1785"/>
      <c r="QN96" s="1785"/>
      <c r="QO96" s="1785"/>
      <c r="QP96" s="1785"/>
      <c r="QQ96" s="1785"/>
      <c r="QR96" s="1785"/>
      <c r="QS96" s="1785"/>
      <c r="QT96" s="1785"/>
      <c r="QU96" s="1785"/>
      <c r="QV96" s="1785"/>
      <c r="QW96" s="1785"/>
      <c r="QX96" s="1785"/>
      <c r="QY96" s="1785"/>
      <c r="QZ96" s="1785"/>
      <c r="RA96" s="1785"/>
      <c r="RB96" s="1785"/>
      <c r="RC96" s="1785"/>
      <c r="RD96" s="1785"/>
      <c r="RE96" s="1785"/>
      <c r="RF96" s="1785"/>
      <c r="RG96" s="1785"/>
      <c r="RH96" s="1785"/>
      <c r="RI96" s="1785"/>
      <c r="RJ96" s="1785"/>
      <c r="RK96" s="1785"/>
      <c r="RL96" s="1785"/>
      <c r="RM96" s="1785"/>
      <c r="RN96" s="1785"/>
      <c r="RO96" s="1785"/>
      <c r="RP96" s="1785"/>
      <c r="RQ96" s="1785"/>
      <c r="RR96" s="1785"/>
      <c r="RS96" s="1785"/>
      <c r="RT96" s="1785"/>
      <c r="RU96" s="1785"/>
      <c r="RV96" s="1785"/>
      <c r="RW96" s="1785"/>
      <c r="RX96" s="1785"/>
      <c r="RY96" s="1785"/>
      <c r="RZ96" s="1785"/>
      <c r="SA96" s="1785"/>
      <c r="SB96" s="1785"/>
      <c r="SC96" s="1785"/>
      <c r="SD96" s="1785"/>
      <c r="SE96" s="1785"/>
      <c r="SF96" s="1785"/>
      <c r="SG96" s="1785"/>
      <c r="SH96" s="1785"/>
      <c r="SI96" s="1785"/>
      <c r="SJ96" s="1785"/>
      <c r="SK96" s="1785"/>
      <c r="SL96" s="1785"/>
      <c r="SM96" s="1785"/>
      <c r="SN96" s="1785"/>
      <c r="SO96" s="1785"/>
      <c r="SP96" s="1785"/>
      <c r="SQ96" s="1785"/>
      <c r="SR96" s="1785"/>
      <c r="SS96" s="1785"/>
      <c r="ST96" s="1785"/>
      <c r="SU96" s="1785"/>
      <c r="SV96" s="1785"/>
      <c r="SW96" s="1785"/>
      <c r="SX96" s="1785"/>
      <c r="SY96" s="1785"/>
      <c r="SZ96" s="1785"/>
      <c r="TA96" s="1785"/>
      <c r="TB96" s="1785"/>
      <c r="TC96" s="1785"/>
      <c r="TD96" s="1785"/>
      <c r="TE96" s="1785"/>
      <c r="TF96" s="1785"/>
      <c r="TG96" s="1785"/>
      <c r="TH96" s="1785"/>
      <c r="TI96" s="1785"/>
      <c r="TJ96" s="1785"/>
      <c r="TK96" s="1785"/>
      <c r="TL96" s="1785"/>
      <c r="TM96" s="1785"/>
      <c r="TN96" s="1785"/>
      <c r="TO96" s="1785"/>
      <c r="TP96" s="1785"/>
      <c r="TQ96" s="1785"/>
      <c r="TR96" s="1785"/>
      <c r="TS96" s="1785"/>
      <c r="TT96" s="1785"/>
      <c r="TU96" s="1785"/>
      <c r="TV96" s="1785"/>
      <c r="TW96" s="1785"/>
      <c r="TX96" s="1785"/>
      <c r="TY96" s="1785"/>
      <c r="TZ96" s="1785"/>
      <c r="UA96" s="1785"/>
      <c r="UB96" s="1785"/>
      <c r="UC96" s="1785"/>
      <c r="UD96" s="1785"/>
      <c r="UE96" s="1785"/>
      <c r="UF96" s="1785"/>
      <c r="UG96" s="1785"/>
      <c r="UH96" s="1785"/>
      <c r="UI96" s="1785"/>
      <c r="UJ96" s="1785"/>
      <c r="UK96" s="1785"/>
      <c r="UL96" s="1785"/>
      <c r="UM96" s="1785"/>
      <c r="UN96" s="1785"/>
      <c r="UO96" s="1785"/>
      <c r="UP96" s="1785"/>
      <c r="UQ96" s="1785"/>
      <c r="UR96" s="1785"/>
      <c r="US96" s="1785"/>
      <c r="UT96" s="1785"/>
      <c r="UU96" s="1785"/>
      <c r="UV96" s="1785"/>
      <c r="UW96" s="1785"/>
      <c r="UX96" s="1785"/>
      <c r="UY96" s="1785"/>
      <c r="UZ96" s="1785"/>
      <c r="VA96" s="1785"/>
      <c r="VB96" s="1785"/>
      <c r="VC96" s="1785"/>
      <c r="VD96" s="1785"/>
      <c r="VE96" s="1785"/>
      <c r="VF96" s="1785"/>
      <c r="VG96" s="1785"/>
      <c r="VH96" s="1785"/>
      <c r="VI96" s="1785"/>
      <c r="VJ96" s="1785"/>
      <c r="VK96" s="1785"/>
      <c r="VL96" s="1785"/>
      <c r="VM96" s="1785"/>
      <c r="VN96" s="1785"/>
      <c r="VO96" s="1785"/>
      <c r="VP96" s="1785"/>
      <c r="VQ96" s="1785"/>
      <c r="VR96" s="1785"/>
      <c r="VS96" s="1785"/>
      <c r="VT96" s="1785"/>
      <c r="VU96" s="1785"/>
      <c r="VV96" s="1785"/>
      <c r="VW96" s="1785"/>
      <c r="VX96" s="1785"/>
      <c r="VY96" s="1785"/>
      <c r="VZ96" s="1785"/>
      <c r="WA96" s="1785"/>
      <c r="WB96" s="1785"/>
      <c r="WC96" s="1785"/>
      <c r="WD96" s="1785"/>
      <c r="WE96" s="1785"/>
    </row>
    <row r="97" spans="1:603" s="628" customFormat="1" ht="15" customHeight="1" x14ac:dyDescent="0.25">
      <c r="A97" s="2231"/>
      <c r="B97" s="2232"/>
      <c r="C97" s="1794"/>
      <c r="D97" s="2745"/>
      <c r="E97" s="2762"/>
      <c r="F97" s="2581"/>
      <c r="G97" s="2581"/>
      <c r="H97" s="2582"/>
      <c r="I97" s="2270"/>
      <c r="J97" s="2270"/>
      <c r="K97" s="2269"/>
      <c r="L97" s="2270"/>
      <c r="M97" s="2711"/>
      <c r="N97" s="2271"/>
      <c r="O97" s="2801"/>
      <c r="P97" s="2271"/>
      <c r="Q97" s="2271"/>
      <c r="R97" s="2271"/>
      <c r="S97" s="2271"/>
      <c r="T97" s="2271"/>
      <c r="U97" s="2271"/>
      <c r="V97" s="2271"/>
      <c r="W97" s="2271"/>
      <c r="X97" s="2271"/>
      <c r="Y97" s="2271"/>
      <c r="Z97" s="2814"/>
      <c r="AA97" s="2711"/>
      <c r="AB97" s="2270"/>
      <c r="AC97" s="2270"/>
      <c r="AD97" s="2271"/>
      <c r="AE97" s="2271"/>
      <c r="AF97" s="2271"/>
      <c r="AG97" s="2271"/>
      <c r="AH97" s="2271"/>
      <c r="AI97" s="2271"/>
      <c r="AJ97" s="2271"/>
      <c r="AK97" s="2801"/>
      <c r="AL97" s="2271"/>
      <c r="AM97" s="2271"/>
      <c r="AN97" s="2271"/>
      <c r="AO97" s="2271"/>
      <c r="AP97" s="2271"/>
      <c r="AQ97" s="2271"/>
      <c r="AR97" s="2271"/>
      <c r="AS97" s="2271"/>
      <c r="AT97" s="2271"/>
      <c r="AU97" s="2271"/>
      <c r="AV97" s="2271"/>
      <c r="AW97" s="2801"/>
      <c r="AX97" s="2271"/>
      <c r="AY97" s="2271"/>
      <c r="AZ97" s="2271"/>
      <c r="BA97" s="2271"/>
      <c r="BB97" s="2271"/>
      <c r="BC97" s="2271"/>
      <c r="BD97" s="2271"/>
      <c r="BE97" s="2271"/>
      <c r="BF97" s="2271"/>
      <c r="BG97" s="2271"/>
      <c r="BH97" s="2271"/>
      <c r="BI97" s="2801"/>
      <c r="BJ97" s="2718"/>
      <c r="BK97" s="2271"/>
      <c r="BL97" s="2271"/>
      <c r="BM97" s="2271"/>
      <c r="BN97" s="2271"/>
      <c r="BO97" s="2271"/>
      <c r="BP97" s="2271"/>
      <c r="BQ97" s="2271"/>
      <c r="BR97" s="2271"/>
      <c r="BS97" s="2271"/>
      <c r="BT97" s="2801"/>
      <c r="BV97" s="3066"/>
      <c r="BW97" s="3066"/>
      <c r="BX97" s="3066"/>
      <c r="FH97" s="1785"/>
      <c r="FI97" s="1785"/>
      <c r="FJ97" s="1785"/>
      <c r="FK97" s="1785"/>
      <c r="FL97" s="1785"/>
      <c r="FM97" s="1785"/>
      <c r="FN97" s="1785"/>
      <c r="FO97" s="1785"/>
      <c r="FP97" s="1785"/>
      <c r="FQ97" s="1785"/>
      <c r="FR97" s="1785"/>
      <c r="FS97" s="1785"/>
      <c r="FT97" s="1785"/>
      <c r="FU97" s="1785"/>
      <c r="FV97" s="1785"/>
      <c r="FW97" s="1785"/>
      <c r="FX97" s="1785"/>
      <c r="FY97" s="1785"/>
      <c r="FZ97" s="1785"/>
      <c r="GA97" s="1785"/>
      <c r="GB97" s="1785"/>
      <c r="GC97" s="1785"/>
      <c r="GD97" s="1785"/>
      <c r="GE97" s="1785"/>
      <c r="GF97" s="1785"/>
      <c r="GG97" s="1785"/>
      <c r="GH97" s="1785"/>
      <c r="GI97" s="1785"/>
      <c r="GJ97" s="1785"/>
      <c r="GK97" s="1785"/>
      <c r="GL97" s="1785"/>
      <c r="GM97" s="1785"/>
      <c r="GN97" s="1785"/>
      <c r="GO97" s="1785"/>
      <c r="GP97" s="1785"/>
      <c r="GQ97" s="1785"/>
      <c r="GR97" s="1785"/>
      <c r="GS97" s="1785"/>
      <c r="GT97" s="1785"/>
      <c r="GU97" s="1785"/>
      <c r="GV97" s="1785"/>
      <c r="GW97" s="1785"/>
      <c r="GX97" s="1785"/>
      <c r="GY97" s="1785"/>
      <c r="GZ97" s="1785"/>
      <c r="HA97" s="1785"/>
      <c r="HB97" s="1785"/>
      <c r="HC97" s="1785"/>
      <c r="HD97" s="1785"/>
      <c r="HE97" s="1785"/>
      <c r="HF97" s="1785"/>
      <c r="HG97" s="1785"/>
      <c r="HH97" s="1785"/>
      <c r="HI97" s="1785"/>
      <c r="HJ97" s="1785"/>
      <c r="HK97" s="1785"/>
      <c r="HL97" s="1785"/>
      <c r="HM97" s="1785"/>
      <c r="HN97" s="1785"/>
      <c r="HO97" s="1785"/>
      <c r="HP97" s="1785"/>
      <c r="HQ97" s="1785"/>
      <c r="HR97" s="1785"/>
      <c r="HS97" s="1785"/>
      <c r="HT97" s="1785"/>
      <c r="HU97" s="1785"/>
      <c r="HV97" s="1785"/>
      <c r="HW97" s="1785"/>
      <c r="HX97" s="1785"/>
      <c r="HY97" s="1785"/>
      <c r="HZ97" s="1785"/>
      <c r="IA97" s="1785"/>
      <c r="IB97" s="1785"/>
      <c r="IC97" s="1785"/>
      <c r="ID97" s="1785"/>
      <c r="IE97" s="1785"/>
      <c r="IF97" s="1785"/>
      <c r="IG97" s="1785"/>
      <c r="IH97" s="1785"/>
      <c r="II97" s="1785"/>
      <c r="IJ97" s="1785"/>
      <c r="IK97" s="1785"/>
      <c r="IL97" s="1785"/>
      <c r="IM97" s="1785"/>
      <c r="IN97" s="1785"/>
      <c r="IO97" s="1785"/>
      <c r="IP97" s="1785"/>
      <c r="IQ97" s="1785"/>
      <c r="IR97" s="1785"/>
      <c r="IS97" s="1785"/>
      <c r="IT97" s="1785"/>
      <c r="IU97" s="1785"/>
      <c r="IV97" s="1785"/>
      <c r="IW97" s="1785"/>
      <c r="IX97" s="1785"/>
      <c r="IY97" s="1785"/>
      <c r="IZ97" s="1785"/>
      <c r="JA97" s="1785"/>
      <c r="JB97" s="1785"/>
      <c r="JC97" s="1785"/>
      <c r="JD97" s="1785"/>
      <c r="JE97" s="1785"/>
      <c r="JF97" s="1785"/>
      <c r="JG97" s="1785"/>
      <c r="JH97" s="1785"/>
      <c r="JI97" s="1785"/>
      <c r="JJ97" s="1785"/>
      <c r="JK97" s="1785"/>
      <c r="JL97" s="1785"/>
      <c r="JM97" s="1785"/>
      <c r="JN97" s="1785"/>
      <c r="JO97" s="1785"/>
      <c r="JP97" s="1785"/>
      <c r="JQ97" s="1785"/>
      <c r="JR97" s="1785"/>
      <c r="JS97" s="1785"/>
      <c r="JT97" s="1785"/>
      <c r="JU97" s="1785"/>
      <c r="JV97" s="1785"/>
      <c r="JW97" s="1785"/>
      <c r="JX97" s="1785"/>
      <c r="JY97" s="1785"/>
      <c r="JZ97" s="1785"/>
      <c r="KA97" s="1785"/>
      <c r="KB97" s="1785"/>
      <c r="KC97" s="1785"/>
      <c r="KD97" s="1785"/>
      <c r="KE97" s="1785"/>
      <c r="KF97" s="1785"/>
      <c r="KG97" s="1785"/>
      <c r="KH97" s="1785"/>
      <c r="KI97" s="1785"/>
      <c r="KJ97" s="1785"/>
      <c r="KK97" s="1785"/>
      <c r="KL97" s="1785"/>
      <c r="KM97" s="1785"/>
      <c r="KN97" s="1785"/>
      <c r="KO97" s="1785"/>
      <c r="KP97" s="1785"/>
      <c r="KQ97" s="1785"/>
      <c r="KR97" s="1785"/>
      <c r="KS97" s="1785"/>
      <c r="KT97" s="1785"/>
      <c r="KU97" s="1785"/>
      <c r="KV97" s="1785"/>
      <c r="KW97" s="1785"/>
      <c r="KX97" s="1785"/>
      <c r="KY97" s="1785"/>
      <c r="KZ97" s="1785"/>
      <c r="LA97" s="1785"/>
      <c r="LB97" s="1785"/>
      <c r="LC97" s="1785"/>
      <c r="LD97" s="1785"/>
      <c r="LE97" s="1785"/>
      <c r="LF97" s="1785"/>
      <c r="LG97" s="1785"/>
      <c r="LH97" s="1785"/>
      <c r="LI97" s="1785"/>
      <c r="LJ97" s="1785"/>
      <c r="LK97" s="1785"/>
      <c r="LL97" s="1785"/>
      <c r="LM97" s="1785"/>
      <c r="LN97" s="1785"/>
      <c r="LO97" s="1785"/>
      <c r="LP97" s="1785"/>
      <c r="LQ97" s="1785"/>
      <c r="LR97" s="1785"/>
      <c r="LS97" s="1785"/>
      <c r="LT97" s="1785"/>
      <c r="LU97" s="1785"/>
      <c r="LV97" s="1785"/>
      <c r="LW97" s="1785"/>
      <c r="LX97" s="1785"/>
      <c r="LY97" s="1785"/>
      <c r="LZ97" s="1785"/>
      <c r="MA97" s="1785"/>
      <c r="MB97" s="1785"/>
      <c r="MC97" s="1785"/>
      <c r="MD97" s="1785"/>
      <c r="ME97" s="1785"/>
      <c r="MF97" s="1785"/>
      <c r="MG97" s="1785"/>
      <c r="MH97" s="1785"/>
      <c r="MI97" s="1785"/>
      <c r="MJ97" s="1785"/>
      <c r="MK97" s="1785"/>
      <c r="ML97" s="1785"/>
      <c r="MM97" s="1785"/>
      <c r="MN97" s="1785"/>
      <c r="MO97" s="1785"/>
      <c r="MP97" s="1785"/>
      <c r="MQ97" s="1785"/>
      <c r="MR97" s="1785"/>
      <c r="MS97" s="1785"/>
      <c r="MT97" s="1785"/>
      <c r="MU97" s="1785"/>
      <c r="MV97" s="1785"/>
      <c r="MW97" s="1785"/>
      <c r="MX97" s="1785"/>
      <c r="MY97" s="1785"/>
      <c r="MZ97" s="1785"/>
      <c r="NA97" s="1785"/>
      <c r="NB97" s="1785"/>
      <c r="NC97" s="1785"/>
      <c r="ND97" s="1785"/>
      <c r="NE97" s="1785"/>
      <c r="NF97" s="1785"/>
      <c r="NG97" s="1785"/>
      <c r="NH97" s="1785"/>
      <c r="NI97" s="1785"/>
      <c r="NJ97" s="1785"/>
      <c r="NK97" s="1785"/>
      <c r="NL97" s="1785"/>
      <c r="NM97" s="1785"/>
      <c r="NN97" s="1785"/>
      <c r="NO97" s="1785"/>
      <c r="NP97" s="1785"/>
      <c r="NQ97" s="1785"/>
      <c r="NR97" s="1785"/>
      <c r="NS97" s="1785"/>
      <c r="NT97" s="1785"/>
      <c r="NU97" s="1785"/>
      <c r="NV97" s="1785"/>
      <c r="NW97" s="1785"/>
      <c r="NX97" s="1785"/>
      <c r="NY97" s="1785"/>
      <c r="NZ97" s="1785"/>
      <c r="OA97" s="1785"/>
      <c r="OB97" s="1785"/>
      <c r="OC97" s="1785"/>
      <c r="OD97" s="1785"/>
      <c r="OE97" s="1785"/>
      <c r="OF97" s="1785"/>
      <c r="OG97" s="1785"/>
      <c r="OH97" s="1785"/>
      <c r="OI97" s="1785"/>
      <c r="OJ97" s="1785"/>
      <c r="OK97" s="1785"/>
      <c r="OL97" s="1785"/>
      <c r="OM97" s="1785"/>
      <c r="ON97" s="1785"/>
      <c r="OO97" s="1785"/>
      <c r="OP97" s="1785"/>
      <c r="OQ97" s="1785"/>
      <c r="OR97" s="1785"/>
      <c r="OS97" s="1785"/>
      <c r="OT97" s="1785"/>
      <c r="OU97" s="1785"/>
      <c r="OV97" s="1785"/>
      <c r="OW97" s="1785"/>
      <c r="OX97" s="1785"/>
      <c r="OY97" s="1785"/>
      <c r="OZ97" s="1785"/>
      <c r="PA97" s="1785"/>
      <c r="PB97" s="1785"/>
      <c r="PC97" s="1785"/>
      <c r="PD97" s="1785"/>
      <c r="PE97" s="1785"/>
      <c r="PF97" s="1785"/>
      <c r="PG97" s="1785"/>
      <c r="PH97" s="1785"/>
      <c r="PI97" s="1785"/>
      <c r="PJ97" s="1785"/>
      <c r="PK97" s="1785"/>
      <c r="PL97" s="1785"/>
      <c r="PM97" s="1785"/>
      <c r="PN97" s="1785"/>
      <c r="PO97" s="1785"/>
      <c r="PP97" s="1785"/>
      <c r="PQ97" s="1785"/>
      <c r="PR97" s="1785"/>
      <c r="PS97" s="1785"/>
      <c r="PT97" s="1785"/>
      <c r="PU97" s="1785"/>
      <c r="PV97" s="1785"/>
      <c r="PW97" s="1785"/>
      <c r="PX97" s="1785"/>
      <c r="PY97" s="1785"/>
      <c r="PZ97" s="1785"/>
      <c r="QA97" s="1785"/>
      <c r="QB97" s="1785"/>
      <c r="QC97" s="1785"/>
      <c r="QD97" s="1785"/>
      <c r="QE97" s="1785"/>
      <c r="QF97" s="1785"/>
      <c r="QG97" s="1785"/>
      <c r="QH97" s="1785"/>
      <c r="QI97" s="1785"/>
      <c r="QJ97" s="1785"/>
      <c r="QK97" s="1785"/>
      <c r="QL97" s="1785"/>
      <c r="QM97" s="1785"/>
      <c r="QN97" s="1785"/>
      <c r="QO97" s="1785"/>
      <c r="QP97" s="1785"/>
      <c r="QQ97" s="1785"/>
      <c r="QR97" s="1785"/>
      <c r="QS97" s="1785"/>
      <c r="QT97" s="1785"/>
      <c r="QU97" s="1785"/>
      <c r="QV97" s="1785"/>
      <c r="QW97" s="1785"/>
      <c r="QX97" s="1785"/>
      <c r="QY97" s="1785"/>
      <c r="QZ97" s="1785"/>
      <c r="RA97" s="1785"/>
      <c r="RB97" s="1785"/>
      <c r="RC97" s="1785"/>
      <c r="RD97" s="1785"/>
      <c r="RE97" s="1785"/>
      <c r="RF97" s="1785"/>
      <c r="RG97" s="1785"/>
      <c r="RH97" s="1785"/>
      <c r="RI97" s="1785"/>
      <c r="RJ97" s="1785"/>
      <c r="RK97" s="1785"/>
      <c r="RL97" s="1785"/>
      <c r="RM97" s="1785"/>
      <c r="RN97" s="1785"/>
      <c r="RO97" s="1785"/>
      <c r="RP97" s="1785"/>
      <c r="RQ97" s="1785"/>
      <c r="RR97" s="1785"/>
      <c r="RS97" s="1785"/>
      <c r="RT97" s="1785"/>
      <c r="RU97" s="1785"/>
      <c r="RV97" s="1785"/>
      <c r="RW97" s="1785"/>
      <c r="RX97" s="1785"/>
      <c r="RY97" s="1785"/>
      <c r="RZ97" s="1785"/>
      <c r="SA97" s="1785"/>
      <c r="SB97" s="1785"/>
      <c r="SC97" s="1785"/>
      <c r="SD97" s="1785"/>
      <c r="SE97" s="1785"/>
      <c r="SF97" s="1785"/>
      <c r="SG97" s="1785"/>
      <c r="SH97" s="1785"/>
      <c r="SI97" s="1785"/>
      <c r="SJ97" s="1785"/>
      <c r="SK97" s="1785"/>
      <c r="SL97" s="1785"/>
      <c r="SM97" s="1785"/>
      <c r="SN97" s="1785"/>
      <c r="SO97" s="1785"/>
      <c r="SP97" s="1785"/>
      <c r="SQ97" s="1785"/>
      <c r="SR97" s="1785"/>
      <c r="SS97" s="1785"/>
      <c r="ST97" s="1785"/>
      <c r="SU97" s="1785"/>
      <c r="SV97" s="1785"/>
      <c r="SW97" s="1785"/>
      <c r="SX97" s="1785"/>
      <c r="SY97" s="1785"/>
      <c r="SZ97" s="1785"/>
      <c r="TA97" s="1785"/>
      <c r="TB97" s="1785"/>
      <c r="TC97" s="1785"/>
      <c r="TD97" s="1785"/>
      <c r="TE97" s="1785"/>
      <c r="TF97" s="1785"/>
      <c r="TG97" s="1785"/>
      <c r="TH97" s="1785"/>
      <c r="TI97" s="1785"/>
      <c r="TJ97" s="1785"/>
      <c r="TK97" s="1785"/>
      <c r="TL97" s="1785"/>
      <c r="TM97" s="1785"/>
      <c r="TN97" s="1785"/>
      <c r="TO97" s="1785"/>
      <c r="TP97" s="1785"/>
      <c r="TQ97" s="1785"/>
      <c r="TR97" s="1785"/>
      <c r="TS97" s="1785"/>
      <c r="TT97" s="1785"/>
      <c r="TU97" s="1785"/>
      <c r="TV97" s="1785"/>
      <c r="TW97" s="1785"/>
      <c r="TX97" s="1785"/>
      <c r="TY97" s="1785"/>
      <c r="TZ97" s="1785"/>
      <c r="UA97" s="1785"/>
      <c r="UB97" s="1785"/>
      <c r="UC97" s="1785"/>
      <c r="UD97" s="1785"/>
      <c r="UE97" s="1785"/>
      <c r="UF97" s="1785"/>
      <c r="UG97" s="1785"/>
      <c r="UH97" s="1785"/>
      <c r="UI97" s="1785"/>
      <c r="UJ97" s="1785"/>
      <c r="UK97" s="1785"/>
      <c r="UL97" s="1785"/>
      <c r="UM97" s="1785"/>
      <c r="UN97" s="1785"/>
      <c r="UO97" s="1785"/>
      <c r="UP97" s="1785"/>
      <c r="UQ97" s="1785"/>
      <c r="UR97" s="1785"/>
      <c r="US97" s="1785"/>
      <c r="UT97" s="1785"/>
      <c r="UU97" s="1785"/>
      <c r="UV97" s="1785"/>
      <c r="UW97" s="1785"/>
      <c r="UX97" s="1785"/>
      <c r="UY97" s="1785"/>
      <c r="UZ97" s="1785"/>
      <c r="VA97" s="1785"/>
      <c r="VB97" s="1785"/>
      <c r="VC97" s="1785"/>
      <c r="VD97" s="1785"/>
      <c r="VE97" s="1785"/>
      <c r="VF97" s="1785"/>
      <c r="VG97" s="1785"/>
      <c r="VH97" s="1785"/>
      <c r="VI97" s="1785"/>
      <c r="VJ97" s="1785"/>
      <c r="VK97" s="1785"/>
      <c r="VL97" s="1785"/>
      <c r="VM97" s="1785"/>
      <c r="VN97" s="1785"/>
      <c r="VO97" s="1785"/>
      <c r="VP97" s="1785"/>
      <c r="VQ97" s="1785"/>
      <c r="VR97" s="1785"/>
      <c r="VS97" s="1785"/>
      <c r="VT97" s="1785"/>
      <c r="VU97" s="1785"/>
      <c r="VV97" s="1785"/>
      <c r="VW97" s="1785"/>
      <c r="VX97" s="1785"/>
      <c r="VY97" s="1785"/>
      <c r="VZ97" s="1785"/>
      <c r="WA97" s="1785"/>
      <c r="WB97" s="1785"/>
      <c r="WC97" s="1785"/>
      <c r="WD97" s="1785"/>
      <c r="WE97" s="1785"/>
    </row>
    <row r="98" spans="1:603" s="628" customFormat="1" ht="15" customHeight="1" x14ac:dyDescent="0.35">
      <c r="A98" s="3924" t="s">
        <v>644</v>
      </c>
      <c r="B98" s="3925"/>
      <c r="C98" s="2098">
        <v>1</v>
      </c>
      <c r="D98" s="2492"/>
      <c r="E98" s="1879" t="s">
        <v>335</v>
      </c>
      <c r="F98" s="1937" t="s">
        <v>335</v>
      </c>
      <c r="G98" s="1804" t="s">
        <v>335</v>
      </c>
      <c r="H98" s="1937" t="s">
        <v>335</v>
      </c>
      <c r="I98" s="1937" t="s">
        <v>335</v>
      </c>
      <c r="J98" s="1937" t="s">
        <v>335</v>
      </c>
      <c r="K98" s="1937" t="s">
        <v>335</v>
      </c>
      <c r="L98" s="1937" t="s">
        <v>335</v>
      </c>
      <c r="M98" s="1937" t="s">
        <v>335</v>
      </c>
      <c r="N98" s="2081" t="s">
        <v>335</v>
      </c>
      <c r="O98" s="2288" t="s">
        <v>335</v>
      </c>
      <c r="P98" s="1936" t="s">
        <v>335</v>
      </c>
      <c r="Q98" s="1937" t="s">
        <v>335</v>
      </c>
      <c r="R98" s="1937" t="s">
        <v>335</v>
      </c>
      <c r="S98" s="1937" t="s">
        <v>335</v>
      </c>
      <c r="T98" s="1937" t="s">
        <v>335</v>
      </c>
      <c r="U98" s="1937" t="s">
        <v>335</v>
      </c>
      <c r="V98" s="2323" t="s">
        <v>335</v>
      </c>
      <c r="W98" s="2323" t="s">
        <v>335</v>
      </c>
      <c r="X98" s="2323"/>
      <c r="Y98" s="2323" t="s">
        <v>335</v>
      </c>
      <c r="Z98" s="2354"/>
      <c r="AA98" s="2674">
        <v>0</v>
      </c>
      <c r="AB98" s="1869">
        <v>0</v>
      </c>
      <c r="AC98" s="1869">
        <f t="shared" ref="AC98:AC101" si="180">AA98-AB98</f>
        <v>0</v>
      </c>
      <c r="AD98" s="2061">
        <v>0</v>
      </c>
      <c r="AE98" s="3135"/>
      <c r="AF98" s="1939">
        <v>0</v>
      </c>
      <c r="AG98" s="2485"/>
      <c r="AH98" s="2144">
        <f>AD98+AF98</f>
        <v>0</v>
      </c>
      <c r="AI98" s="2389">
        <v>0</v>
      </c>
      <c r="AJ98" s="1941">
        <v>0</v>
      </c>
      <c r="AK98" s="2434">
        <v>0</v>
      </c>
      <c r="AL98" s="2399">
        <v>0</v>
      </c>
      <c r="AM98" s="2399">
        <v>0</v>
      </c>
      <c r="AN98" s="2540">
        <f>AL98-AM98</f>
        <v>0</v>
      </c>
      <c r="AO98" s="2537">
        <v>0</v>
      </c>
      <c r="AP98" s="2406">
        <v>0</v>
      </c>
      <c r="AQ98" s="2406">
        <v>0</v>
      </c>
      <c r="AR98" s="2406"/>
      <c r="AS98" s="2406">
        <f>AO98+AP98</f>
        <v>0</v>
      </c>
      <c r="AT98" s="2399"/>
      <c r="AU98" s="2471">
        <v>0</v>
      </c>
      <c r="AV98" s="2399">
        <v>0</v>
      </c>
      <c r="AW98" s="2448">
        <f>AU98+AV98</f>
        <v>0</v>
      </c>
      <c r="AX98" s="2399">
        <v>0</v>
      </c>
      <c r="AY98" s="2399">
        <v>0</v>
      </c>
      <c r="AZ98" s="2540">
        <f>AX98-AY98</f>
        <v>0</v>
      </c>
      <c r="BA98" s="3116">
        <v>0</v>
      </c>
      <c r="BB98" s="3117">
        <v>0</v>
      </c>
      <c r="BC98" s="3117">
        <v>0</v>
      </c>
      <c r="BD98" s="3117"/>
      <c r="BE98" s="3117">
        <f>BA98+BB98</f>
        <v>0</v>
      </c>
      <c r="BF98" s="2399"/>
      <c r="BG98" s="2471">
        <v>0</v>
      </c>
      <c r="BH98" s="2399">
        <v>0</v>
      </c>
      <c r="BI98" s="2448">
        <f>BG98+BH98</f>
        <v>0</v>
      </c>
      <c r="BJ98" s="2390">
        <f>BM98</f>
        <v>0</v>
      </c>
      <c r="BK98" s="2390">
        <f>BJ98</f>
        <v>0</v>
      </c>
      <c r="BL98" s="2560">
        <f t="shared" ref="BL98:BL101" si="181">BJ98-BK98</f>
        <v>0</v>
      </c>
      <c r="BM98" s="2570">
        <f>AD98+AO98</f>
        <v>0</v>
      </c>
      <c r="BN98" s="2485">
        <f>AF98+AQ98</f>
        <v>0</v>
      </c>
      <c r="BO98" s="2485">
        <f t="shared" ref="BO98:BO101" si="182">BM98-BN98</f>
        <v>0</v>
      </c>
      <c r="BP98" s="2485">
        <f t="shared" ref="BP98:BP101" si="183">BM98+BO98</f>
        <v>0</v>
      </c>
      <c r="BQ98" s="2705">
        <f t="shared" ref="BQ98:BQ102" si="184">BM98+BN98</f>
        <v>0</v>
      </c>
      <c r="BR98" s="2414">
        <f t="shared" ref="BR98:BS101" si="185">AI98+AU98</f>
        <v>0</v>
      </c>
      <c r="BS98" s="2390">
        <f t="shared" si="185"/>
        <v>0</v>
      </c>
      <c r="BT98" s="2902">
        <f>BR98+BS98</f>
        <v>0</v>
      </c>
      <c r="BV98" s="3066"/>
      <c r="BW98" s="3066"/>
      <c r="BX98" s="3066"/>
      <c r="BY98" s="2203"/>
      <c r="FH98" s="1785"/>
      <c r="FI98" s="1785"/>
      <c r="FJ98" s="1785"/>
      <c r="FK98" s="1785"/>
      <c r="FL98" s="1785"/>
      <c r="FM98" s="1785"/>
      <c r="FN98" s="1785"/>
      <c r="FO98" s="1785"/>
      <c r="FP98" s="1785"/>
      <c r="FQ98" s="1785"/>
      <c r="FR98" s="1785"/>
      <c r="FS98" s="1785"/>
      <c r="FT98" s="1785"/>
      <c r="FU98" s="1785"/>
      <c r="FV98" s="1785"/>
      <c r="FW98" s="1785"/>
      <c r="FX98" s="1785"/>
      <c r="FY98" s="1785"/>
      <c r="FZ98" s="1785"/>
      <c r="GA98" s="1785"/>
      <c r="GB98" s="1785"/>
      <c r="GC98" s="1785"/>
      <c r="GD98" s="1785"/>
      <c r="GE98" s="1785"/>
      <c r="GF98" s="1785"/>
      <c r="GG98" s="1785"/>
      <c r="GH98" s="1785"/>
      <c r="GI98" s="1785"/>
      <c r="GJ98" s="1785"/>
      <c r="GK98" s="1785"/>
      <c r="GL98" s="1785"/>
      <c r="GM98" s="1785"/>
      <c r="GN98" s="1785"/>
      <c r="GO98" s="1785"/>
      <c r="GP98" s="1785"/>
      <c r="GQ98" s="1785"/>
      <c r="GR98" s="1785"/>
      <c r="GS98" s="1785"/>
      <c r="GT98" s="1785"/>
      <c r="GU98" s="1785"/>
      <c r="GV98" s="1785"/>
      <c r="GW98" s="1785"/>
      <c r="GX98" s="1785"/>
      <c r="GY98" s="1785"/>
      <c r="GZ98" s="1785"/>
      <c r="HA98" s="1785"/>
      <c r="HB98" s="1785"/>
      <c r="HC98" s="1785"/>
      <c r="HD98" s="1785"/>
      <c r="HE98" s="1785"/>
      <c r="HF98" s="1785"/>
      <c r="HG98" s="1785"/>
      <c r="HH98" s="1785"/>
      <c r="HI98" s="1785"/>
      <c r="HJ98" s="1785"/>
      <c r="HK98" s="1785"/>
      <c r="HL98" s="1785"/>
      <c r="HM98" s="1785"/>
      <c r="HN98" s="1785"/>
      <c r="HO98" s="1785"/>
      <c r="HP98" s="1785"/>
      <c r="HQ98" s="1785"/>
      <c r="HR98" s="1785"/>
      <c r="HS98" s="1785"/>
      <c r="HT98" s="1785"/>
      <c r="HU98" s="1785"/>
      <c r="HV98" s="1785"/>
      <c r="HW98" s="1785"/>
      <c r="HX98" s="1785"/>
      <c r="HY98" s="1785"/>
      <c r="HZ98" s="1785"/>
      <c r="IA98" s="1785"/>
      <c r="IB98" s="1785"/>
      <c r="IC98" s="1785"/>
      <c r="ID98" s="1785"/>
      <c r="IE98" s="1785"/>
      <c r="IF98" s="1785"/>
      <c r="IG98" s="1785"/>
      <c r="IH98" s="1785"/>
      <c r="II98" s="1785"/>
      <c r="IJ98" s="1785"/>
      <c r="IK98" s="1785"/>
      <c r="IL98" s="1785"/>
      <c r="IM98" s="1785"/>
      <c r="IN98" s="1785"/>
      <c r="IO98" s="1785"/>
      <c r="IP98" s="1785"/>
      <c r="IQ98" s="1785"/>
      <c r="IR98" s="1785"/>
      <c r="IS98" s="1785"/>
      <c r="IT98" s="1785"/>
      <c r="IU98" s="1785"/>
      <c r="IV98" s="1785"/>
      <c r="IW98" s="1785"/>
      <c r="IX98" s="1785"/>
      <c r="IY98" s="1785"/>
      <c r="IZ98" s="1785"/>
      <c r="JA98" s="1785"/>
      <c r="JB98" s="1785"/>
      <c r="JC98" s="1785"/>
      <c r="JD98" s="1785"/>
      <c r="JE98" s="1785"/>
      <c r="JF98" s="1785"/>
      <c r="JG98" s="1785"/>
      <c r="JH98" s="1785"/>
      <c r="JI98" s="1785"/>
      <c r="JJ98" s="1785"/>
      <c r="JK98" s="1785"/>
      <c r="JL98" s="1785"/>
      <c r="JM98" s="1785"/>
      <c r="JN98" s="1785"/>
      <c r="JO98" s="1785"/>
      <c r="JP98" s="1785"/>
      <c r="JQ98" s="1785"/>
      <c r="JR98" s="1785"/>
      <c r="JS98" s="1785"/>
      <c r="JT98" s="1785"/>
      <c r="JU98" s="1785"/>
      <c r="JV98" s="1785"/>
      <c r="JW98" s="1785"/>
      <c r="JX98" s="1785"/>
      <c r="JY98" s="1785"/>
      <c r="JZ98" s="1785"/>
      <c r="KA98" s="1785"/>
      <c r="KB98" s="1785"/>
      <c r="KC98" s="1785"/>
      <c r="KD98" s="1785"/>
      <c r="KE98" s="1785"/>
      <c r="KF98" s="1785"/>
      <c r="KG98" s="1785"/>
      <c r="KH98" s="1785"/>
      <c r="KI98" s="1785"/>
      <c r="KJ98" s="1785"/>
      <c r="KK98" s="1785"/>
      <c r="KL98" s="1785"/>
      <c r="KM98" s="1785"/>
      <c r="KN98" s="1785"/>
      <c r="KO98" s="1785"/>
      <c r="KP98" s="1785"/>
      <c r="KQ98" s="1785"/>
      <c r="KR98" s="1785"/>
      <c r="KS98" s="1785"/>
      <c r="KT98" s="1785"/>
      <c r="KU98" s="1785"/>
      <c r="KV98" s="1785"/>
      <c r="KW98" s="1785"/>
      <c r="KX98" s="1785"/>
      <c r="KY98" s="1785"/>
      <c r="KZ98" s="1785"/>
      <c r="LA98" s="1785"/>
      <c r="LB98" s="1785"/>
      <c r="LC98" s="1785"/>
      <c r="LD98" s="1785"/>
      <c r="LE98" s="1785"/>
      <c r="LF98" s="1785"/>
      <c r="LG98" s="1785"/>
      <c r="LH98" s="1785"/>
      <c r="LI98" s="1785"/>
      <c r="LJ98" s="1785"/>
      <c r="LK98" s="1785"/>
      <c r="LL98" s="1785"/>
      <c r="LM98" s="1785"/>
      <c r="LN98" s="1785"/>
      <c r="LO98" s="1785"/>
      <c r="LP98" s="1785"/>
      <c r="LQ98" s="1785"/>
      <c r="LR98" s="1785"/>
      <c r="LS98" s="1785"/>
      <c r="LT98" s="1785"/>
      <c r="LU98" s="1785"/>
      <c r="LV98" s="1785"/>
      <c r="LW98" s="1785"/>
      <c r="LX98" s="1785"/>
      <c r="LY98" s="1785"/>
      <c r="LZ98" s="1785"/>
      <c r="MA98" s="1785"/>
      <c r="MB98" s="1785"/>
      <c r="MC98" s="1785"/>
      <c r="MD98" s="1785"/>
      <c r="ME98" s="1785"/>
      <c r="MF98" s="1785"/>
      <c r="MG98" s="1785"/>
      <c r="MH98" s="1785"/>
      <c r="MI98" s="1785"/>
      <c r="MJ98" s="1785"/>
      <c r="MK98" s="1785"/>
      <c r="ML98" s="1785"/>
      <c r="MM98" s="1785"/>
      <c r="MN98" s="1785"/>
      <c r="MO98" s="1785"/>
      <c r="MP98" s="1785"/>
      <c r="MQ98" s="1785"/>
      <c r="MR98" s="1785"/>
      <c r="MS98" s="1785"/>
      <c r="MT98" s="1785"/>
      <c r="MU98" s="1785"/>
      <c r="MV98" s="1785"/>
      <c r="MW98" s="1785"/>
      <c r="MX98" s="1785"/>
      <c r="MY98" s="1785"/>
      <c r="MZ98" s="1785"/>
      <c r="NA98" s="1785"/>
      <c r="NB98" s="1785"/>
      <c r="NC98" s="1785"/>
      <c r="ND98" s="1785"/>
      <c r="NE98" s="1785"/>
      <c r="NF98" s="1785"/>
      <c r="NG98" s="1785"/>
      <c r="NH98" s="1785"/>
      <c r="NI98" s="1785"/>
      <c r="NJ98" s="1785"/>
      <c r="NK98" s="1785"/>
      <c r="NL98" s="1785"/>
      <c r="NM98" s="1785"/>
      <c r="NN98" s="1785"/>
      <c r="NO98" s="1785"/>
      <c r="NP98" s="1785"/>
      <c r="NQ98" s="1785"/>
      <c r="NR98" s="1785"/>
      <c r="NS98" s="1785"/>
      <c r="NT98" s="1785"/>
      <c r="NU98" s="1785"/>
      <c r="NV98" s="1785"/>
      <c r="NW98" s="1785"/>
      <c r="NX98" s="1785"/>
      <c r="NY98" s="1785"/>
      <c r="NZ98" s="1785"/>
      <c r="OA98" s="1785"/>
      <c r="OB98" s="1785"/>
      <c r="OC98" s="1785"/>
      <c r="OD98" s="1785"/>
      <c r="OE98" s="1785"/>
      <c r="OF98" s="1785"/>
      <c r="OG98" s="1785"/>
      <c r="OH98" s="1785"/>
      <c r="OI98" s="1785"/>
      <c r="OJ98" s="1785"/>
      <c r="OK98" s="1785"/>
      <c r="OL98" s="1785"/>
      <c r="OM98" s="1785"/>
      <c r="ON98" s="1785"/>
      <c r="OO98" s="1785"/>
      <c r="OP98" s="1785"/>
      <c r="OQ98" s="1785"/>
      <c r="OR98" s="1785"/>
      <c r="OS98" s="1785"/>
      <c r="OT98" s="1785"/>
      <c r="OU98" s="1785"/>
      <c r="OV98" s="1785"/>
      <c r="OW98" s="1785"/>
      <c r="OX98" s="1785"/>
      <c r="OY98" s="1785"/>
      <c r="OZ98" s="1785"/>
      <c r="PA98" s="1785"/>
      <c r="PB98" s="1785"/>
      <c r="PC98" s="1785"/>
      <c r="PD98" s="1785"/>
      <c r="PE98" s="1785"/>
      <c r="PF98" s="1785"/>
      <c r="PG98" s="1785"/>
      <c r="PH98" s="1785"/>
      <c r="PI98" s="1785"/>
      <c r="PJ98" s="1785"/>
      <c r="PK98" s="1785"/>
      <c r="PL98" s="1785"/>
      <c r="PM98" s="1785"/>
      <c r="PN98" s="1785"/>
      <c r="PO98" s="1785"/>
      <c r="PP98" s="1785"/>
      <c r="PQ98" s="1785"/>
      <c r="PR98" s="1785"/>
      <c r="PS98" s="1785"/>
      <c r="PT98" s="1785"/>
      <c r="PU98" s="1785"/>
      <c r="PV98" s="1785"/>
      <c r="PW98" s="1785"/>
      <c r="PX98" s="1785"/>
      <c r="PY98" s="1785"/>
      <c r="PZ98" s="1785"/>
      <c r="QA98" s="1785"/>
      <c r="QB98" s="1785"/>
      <c r="QC98" s="1785"/>
      <c r="QD98" s="1785"/>
      <c r="QE98" s="1785"/>
      <c r="QF98" s="1785"/>
      <c r="QG98" s="1785"/>
      <c r="QH98" s="1785"/>
      <c r="QI98" s="1785"/>
      <c r="QJ98" s="1785"/>
      <c r="QK98" s="1785"/>
      <c r="QL98" s="1785"/>
      <c r="QM98" s="1785"/>
      <c r="QN98" s="1785"/>
      <c r="QO98" s="1785"/>
      <c r="QP98" s="1785"/>
      <c r="QQ98" s="1785"/>
      <c r="QR98" s="1785"/>
      <c r="QS98" s="1785"/>
      <c r="QT98" s="1785"/>
      <c r="QU98" s="1785"/>
      <c r="QV98" s="1785"/>
      <c r="QW98" s="1785"/>
      <c r="QX98" s="1785"/>
      <c r="QY98" s="1785"/>
      <c r="QZ98" s="1785"/>
      <c r="RA98" s="1785"/>
      <c r="RB98" s="1785"/>
      <c r="RC98" s="1785"/>
      <c r="RD98" s="1785"/>
      <c r="RE98" s="1785"/>
      <c r="RF98" s="1785"/>
      <c r="RG98" s="1785"/>
      <c r="RH98" s="1785"/>
      <c r="RI98" s="1785"/>
      <c r="RJ98" s="1785"/>
      <c r="RK98" s="1785"/>
      <c r="RL98" s="1785"/>
      <c r="RM98" s="1785"/>
      <c r="RN98" s="1785"/>
      <c r="RO98" s="1785"/>
      <c r="RP98" s="1785"/>
      <c r="RQ98" s="1785"/>
      <c r="RR98" s="1785"/>
      <c r="RS98" s="1785"/>
      <c r="RT98" s="1785"/>
      <c r="RU98" s="1785"/>
      <c r="RV98" s="1785"/>
      <c r="RW98" s="1785"/>
      <c r="RX98" s="1785"/>
      <c r="RY98" s="1785"/>
      <c r="RZ98" s="1785"/>
      <c r="SA98" s="1785"/>
      <c r="SB98" s="1785"/>
      <c r="SC98" s="1785"/>
      <c r="SD98" s="1785"/>
      <c r="SE98" s="1785"/>
      <c r="SF98" s="1785"/>
      <c r="SG98" s="1785"/>
      <c r="SH98" s="1785"/>
      <c r="SI98" s="1785"/>
      <c r="SJ98" s="1785"/>
      <c r="SK98" s="1785"/>
      <c r="SL98" s="1785"/>
      <c r="SM98" s="1785"/>
      <c r="SN98" s="1785"/>
      <c r="SO98" s="1785"/>
      <c r="SP98" s="1785"/>
      <c r="SQ98" s="1785"/>
      <c r="SR98" s="1785"/>
      <c r="SS98" s="1785"/>
      <c r="ST98" s="1785"/>
      <c r="SU98" s="1785"/>
      <c r="SV98" s="1785"/>
      <c r="SW98" s="1785"/>
      <c r="SX98" s="1785"/>
      <c r="SY98" s="1785"/>
      <c r="SZ98" s="1785"/>
      <c r="TA98" s="1785"/>
      <c r="TB98" s="1785"/>
      <c r="TC98" s="1785"/>
      <c r="TD98" s="1785"/>
      <c r="TE98" s="1785"/>
      <c r="TF98" s="1785"/>
      <c r="TG98" s="1785"/>
      <c r="TH98" s="1785"/>
      <c r="TI98" s="1785"/>
      <c r="TJ98" s="1785"/>
      <c r="TK98" s="1785"/>
      <c r="TL98" s="1785"/>
      <c r="TM98" s="1785"/>
      <c r="TN98" s="1785"/>
      <c r="TO98" s="1785"/>
      <c r="TP98" s="1785"/>
      <c r="TQ98" s="1785"/>
      <c r="TR98" s="1785"/>
      <c r="TS98" s="1785"/>
      <c r="TT98" s="1785"/>
      <c r="TU98" s="1785"/>
      <c r="TV98" s="1785"/>
      <c r="TW98" s="1785"/>
      <c r="TX98" s="1785"/>
      <c r="TY98" s="1785"/>
      <c r="TZ98" s="1785"/>
      <c r="UA98" s="1785"/>
      <c r="UB98" s="1785"/>
      <c r="UC98" s="1785"/>
      <c r="UD98" s="1785"/>
      <c r="UE98" s="1785"/>
      <c r="UF98" s="1785"/>
      <c r="UG98" s="1785"/>
      <c r="UH98" s="1785"/>
      <c r="UI98" s="1785"/>
      <c r="UJ98" s="1785"/>
      <c r="UK98" s="1785"/>
      <c r="UL98" s="1785"/>
      <c r="UM98" s="1785"/>
      <c r="UN98" s="1785"/>
      <c r="UO98" s="1785"/>
      <c r="UP98" s="1785"/>
      <c r="UQ98" s="1785"/>
      <c r="UR98" s="1785"/>
      <c r="US98" s="1785"/>
      <c r="UT98" s="1785"/>
      <c r="UU98" s="1785"/>
      <c r="UV98" s="1785"/>
      <c r="UW98" s="1785"/>
      <c r="UX98" s="1785"/>
      <c r="UY98" s="1785"/>
      <c r="UZ98" s="1785"/>
      <c r="VA98" s="1785"/>
      <c r="VB98" s="1785"/>
      <c r="VC98" s="1785"/>
      <c r="VD98" s="1785"/>
      <c r="VE98" s="1785"/>
      <c r="VF98" s="1785"/>
      <c r="VG98" s="1785"/>
      <c r="VH98" s="1785"/>
      <c r="VI98" s="1785"/>
      <c r="VJ98" s="1785"/>
      <c r="VK98" s="1785"/>
      <c r="VL98" s="1785"/>
      <c r="VM98" s="1785"/>
      <c r="VN98" s="1785"/>
      <c r="VO98" s="1785"/>
      <c r="VP98" s="1785"/>
      <c r="VQ98" s="1785"/>
      <c r="VR98" s="1785"/>
      <c r="VS98" s="1785"/>
      <c r="VT98" s="1785"/>
      <c r="VU98" s="1785"/>
      <c r="VV98" s="1785"/>
      <c r="VW98" s="1785"/>
      <c r="VX98" s="1785"/>
      <c r="VY98" s="1785"/>
      <c r="VZ98" s="1785"/>
      <c r="WA98" s="1785"/>
      <c r="WB98" s="1785"/>
      <c r="WC98" s="1785"/>
      <c r="WD98" s="1785"/>
      <c r="WE98" s="1785"/>
    </row>
    <row r="99" spans="1:603" s="101" customFormat="1" ht="15" customHeight="1" x14ac:dyDescent="0.35">
      <c r="A99" s="3926"/>
      <c r="B99" s="3927"/>
      <c r="C99" s="1797">
        <v>2</v>
      </c>
      <c r="D99" s="2550"/>
      <c r="E99" s="1879" t="s">
        <v>335</v>
      </c>
      <c r="F99" s="1937" t="s">
        <v>335</v>
      </c>
      <c r="G99" s="1804" t="s">
        <v>335</v>
      </c>
      <c r="H99" s="1804" t="s">
        <v>335</v>
      </c>
      <c r="I99" s="1804" t="s">
        <v>335</v>
      </c>
      <c r="J99" s="1804" t="s">
        <v>335</v>
      </c>
      <c r="K99" s="1804" t="s">
        <v>335</v>
      </c>
      <c r="L99" s="1804" t="s">
        <v>335</v>
      </c>
      <c r="M99" s="1804" t="s">
        <v>335</v>
      </c>
      <c r="N99" s="2272" t="s">
        <v>335</v>
      </c>
      <c r="O99" s="2289" t="s">
        <v>335</v>
      </c>
      <c r="P99" s="1879" t="s">
        <v>335</v>
      </c>
      <c r="Q99" s="1804" t="s">
        <v>335</v>
      </c>
      <c r="R99" s="1804" t="s">
        <v>335</v>
      </c>
      <c r="S99" s="1804" t="s">
        <v>335</v>
      </c>
      <c r="T99" s="1804" t="s">
        <v>335</v>
      </c>
      <c r="U99" s="1804" t="s">
        <v>335</v>
      </c>
      <c r="V99" s="2324" t="s">
        <v>335</v>
      </c>
      <c r="W99" s="2324" t="s">
        <v>335</v>
      </c>
      <c r="X99" s="2324"/>
      <c r="Y99" s="2324" t="s">
        <v>335</v>
      </c>
      <c r="Z99" s="2354"/>
      <c r="AA99" s="2675">
        <v>0</v>
      </c>
      <c r="AB99" s="1869">
        <v>0</v>
      </c>
      <c r="AC99" s="1989">
        <f t="shared" si="180"/>
        <v>0</v>
      </c>
      <c r="AD99" s="1824">
        <v>0</v>
      </c>
      <c r="AE99" s="3136"/>
      <c r="AF99" s="1825">
        <v>0</v>
      </c>
      <c r="AG99" s="2486"/>
      <c r="AH99" s="2145">
        <f>AD99+AF99</f>
        <v>0</v>
      </c>
      <c r="AI99" s="1841">
        <v>0</v>
      </c>
      <c r="AJ99" s="1826">
        <v>0</v>
      </c>
      <c r="AK99" s="2435">
        <v>0</v>
      </c>
      <c r="AL99" s="2400">
        <v>0</v>
      </c>
      <c r="AM99" s="2400">
        <v>0</v>
      </c>
      <c r="AN99" s="2541">
        <f t="shared" ref="AN99:AN102" si="186">AL99-AM99</f>
        <v>0</v>
      </c>
      <c r="AO99" s="2538">
        <v>0</v>
      </c>
      <c r="AP99" s="2407">
        <v>0</v>
      </c>
      <c r="AQ99" s="2407">
        <v>0</v>
      </c>
      <c r="AR99" s="2407"/>
      <c r="AS99" s="2406">
        <f t="shared" ref="AS99:AS101" si="187">AO99+AP99</f>
        <v>0</v>
      </c>
      <c r="AT99" s="2400"/>
      <c r="AU99" s="2472">
        <v>0</v>
      </c>
      <c r="AV99" s="2400">
        <v>0</v>
      </c>
      <c r="AW99" s="2449">
        <f>AU99+AV99</f>
        <v>0</v>
      </c>
      <c r="AX99" s="2400">
        <v>0</v>
      </c>
      <c r="AY99" s="2400">
        <v>0</v>
      </c>
      <c r="AZ99" s="2541">
        <f t="shared" ref="AZ99:AZ102" si="188">AX99-AY99</f>
        <v>0</v>
      </c>
      <c r="BA99" s="3118">
        <v>0</v>
      </c>
      <c r="BB99" s="3119">
        <v>0</v>
      </c>
      <c r="BC99" s="3119">
        <v>0</v>
      </c>
      <c r="BD99" s="3119"/>
      <c r="BE99" s="3117">
        <f t="shared" ref="BE99:BE101" si="189">BA99+BB99</f>
        <v>0</v>
      </c>
      <c r="BF99" s="2400"/>
      <c r="BG99" s="2472">
        <v>0</v>
      </c>
      <c r="BH99" s="2400">
        <v>0</v>
      </c>
      <c r="BI99" s="2449">
        <f>BG99+BH99</f>
        <v>0</v>
      </c>
      <c r="BJ99" s="2390">
        <f t="shared" ref="BJ99:BJ101" si="190">BM99</f>
        <v>0</v>
      </c>
      <c r="BK99" s="2390">
        <f t="shared" ref="BK99:BK101" si="191">BJ99</f>
        <v>0</v>
      </c>
      <c r="BL99" s="2391">
        <f t="shared" si="181"/>
        <v>0</v>
      </c>
      <c r="BM99" s="2571">
        <f>AD99+AO99</f>
        <v>0</v>
      </c>
      <c r="BN99" s="2486">
        <f>AF99+AQ99</f>
        <v>0</v>
      </c>
      <c r="BO99" s="2486">
        <f t="shared" si="182"/>
        <v>0</v>
      </c>
      <c r="BP99" s="2486">
        <f t="shared" si="183"/>
        <v>0</v>
      </c>
      <c r="BQ99" s="1825">
        <f t="shared" si="184"/>
        <v>0</v>
      </c>
      <c r="BR99" s="2415">
        <f t="shared" si="185"/>
        <v>0</v>
      </c>
      <c r="BS99" s="2391">
        <f t="shared" si="185"/>
        <v>0</v>
      </c>
      <c r="BT99" s="2903">
        <f t="shared" ref="BT99:BT101" si="192">BR99+BS99</f>
        <v>0</v>
      </c>
      <c r="BU99" s="628"/>
      <c r="BV99" s="3066"/>
      <c r="BW99" s="3066"/>
      <c r="BX99" s="3066"/>
      <c r="BY99" s="2203"/>
      <c r="BZ99" s="628"/>
      <c r="FH99" s="152"/>
      <c r="FI99" s="152"/>
      <c r="FJ99" s="152"/>
      <c r="FK99" s="152"/>
      <c r="FL99" s="152"/>
      <c r="FM99" s="152"/>
      <c r="FN99" s="152"/>
      <c r="FO99" s="152"/>
      <c r="FP99" s="152"/>
      <c r="FQ99" s="152"/>
      <c r="FR99" s="152"/>
      <c r="FS99" s="152"/>
      <c r="FT99" s="152"/>
      <c r="FU99" s="152"/>
      <c r="FV99" s="152"/>
      <c r="FW99" s="152"/>
      <c r="FX99" s="152"/>
      <c r="FY99" s="152"/>
      <c r="FZ99" s="152"/>
      <c r="GA99" s="152"/>
      <c r="GB99" s="152"/>
      <c r="GC99" s="152"/>
      <c r="GD99" s="152"/>
      <c r="GE99" s="152"/>
      <c r="GF99" s="152"/>
      <c r="GG99" s="152"/>
      <c r="GH99" s="152"/>
      <c r="GI99" s="152"/>
      <c r="GJ99" s="152"/>
      <c r="GK99" s="152"/>
      <c r="GL99" s="152"/>
      <c r="GM99" s="152"/>
      <c r="GN99" s="152"/>
      <c r="GO99" s="152"/>
      <c r="GP99" s="152"/>
      <c r="GQ99" s="152"/>
      <c r="GR99" s="152"/>
      <c r="GS99" s="152"/>
      <c r="GT99" s="152"/>
      <c r="GU99" s="152"/>
      <c r="GV99" s="152"/>
      <c r="GW99" s="152"/>
      <c r="GX99" s="152"/>
      <c r="GY99" s="152"/>
      <c r="GZ99" s="152"/>
      <c r="HA99" s="152"/>
      <c r="HB99" s="152"/>
      <c r="HC99" s="152"/>
      <c r="HD99" s="152"/>
      <c r="HE99" s="152"/>
      <c r="HF99" s="152"/>
      <c r="HG99" s="152"/>
      <c r="HH99" s="152"/>
      <c r="HI99" s="152"/>
      <c r="HJ99" s="152"/>
      <c r="HK99" s="152"/>
      <c r="HL99" s="152"/>
      <c r="HM99" s="152"/>
      <c r="HN99" s="152"/>
      <c r="HO99" s="152"/>
      <c r="HP99" s="152"/>
      <c r="HQ99" s="152"/>
      <c r="HR99" s="152"/>
      <c r="HS99" s="152"/>
      <c r="HT99" s="152"/>
      <c r="HU99" s="152"/>
      <c r="HV99" s="152"/>
      <c r="HW99" s="152"/>
      <c r="HX99" s="152"/>
      <c r="HY99" s="152"/>
      <c r="HZ99" s="152"/>
      <c r="IA99" s="152"/>
      <c r="IB99" s="152"/>
      <c r="IC99" s="152"/>
      <c r="ID99" s="152"/>
      <c r="IE99" s="152"/>
      <c r="IF99" s="152"/>
      <c r="IG99" s="152"/>
      <c r="IH99" s="152"/>
      <c r="II99" s="152"/>
      <c r="IJ99" s="152"/>
      <c r="IK99" s="152"/>
      <c r="IL99" s="152"/>
      <c r="IM99" s="152"/>
      <c r="IN99" s="152"/>
      <c r="IO99" s="152"/>
      <c r="IP99" s="152"/>
      <c r="IQ99" s="152"/>
      <c r="IR99" s="152"/>
      <c r="IS99" s="152"/>
      <c r="IT99" s="152"/>
      <c r="IU99" s="152"/>
      <c r="IV99" s="152"/>
      <c r="IW99" s="152"/>
      <c r="IX99" s="152"/>
      <c r="IY99" s="152"/>
      <c r="IZ99" s="152"/>
      <c r="JA99" s="152"/>
      <c r="JB99" s="152"/>
      <c r="JC99" s="152"/>
      <c r="JD99" s="152"/>
      <c r="JE99" s="152"/>
      <c r="JF99" s="152"/>
      <c r="JG99" s="152"/>
      <c r="JH99" s="152"/>
      <c r="JI99" s="152"/>
      <c r="JJ99" s="152"/>
      <c r="JK99" s="152"/>
      <c r="JL99" s="152"/>
      <c r="JM99" s="152"/>
      <c r="JN99" s="152"/>
      <c r="JO99" s="152"/>
      <c r="JP99" s="152"/>
      <c r="JQ99" s="152"/>
      <c r="JR99" s="152"/>
      <c r="JS99" s="152"/>
      <c r="JT99" s="152"/>
      <c r="JU99" s="152"/>
      <c r="JV99" s="152"/>
      <c r="JW99" s="152"/>
      <c r="JX99" s="152"/>
      <c r="JY99" s="152"/>
      <c r="JZ99" s="152"/>
      <c r="KA99" s="152"/>
      <c r="KB99" s="152"/>
      <c r="KC99" s="152"/>
      <c r="KD99" s="152"/>
      <c r="KE99" s="152"/>
      <c r="KF99" s="152"/>
      <c r="KG99" s="152"/>
      <c r="KH99" s="152"/>
      <c r="KI99" s="152"/>
      <c r="KJ99" s="152"/>
      <c r="KK99" s="152"/>
      <c r="KL99" s="152"/>
      <c r="KM99" s="152"/>
      <c r="KN99" s="152"/>
      <c r="KO99" s="152"/>
      <c r="KP99" s="152"/>
      <c r="KQ99" s="152"/>
      <c r="KR99" s="152"/>
      <c r="KS99" s="152"/>
      <c r="KT99" s="152"/>
      <c r="KU99" s="152"/>
      <c r="KV99" s="152"/>
      <c r="KW99" s="152"/>
      <c r="KX99" s="152"/>
      <c r="KY99" s="152"/>
      <c r="KZ99" s="152"/>
      <c r="LA99" s="152"/>
      <c r="LB99" s="152"/>
      <c r="LC99" s="152"/>
      <c r="LD99" s="152"/>
      <c r="LE99" s="152"/>
      <c r="LF99" s="152"/>
      <c r="LG99" s="152"/>
      <c r="LH99" s="152"/>
      <c r="LI99" s="152"/>
      <c r="LJ99" s="152"/>
      <c r="LK99" s="152"/>
      <c r="LL99" s="152"/>
      <c r="LM99" s="152"/>
      <c r="LN99" s="152"/>
      <c r="LO99" s="152"/>
      <c r="LP99" s="152"/>
      <c r="LQ99" s="152"/>
      <c r="LR99" s="152"/>
      <c r="LS99" s="152"/>
      <c r="LT99" s="152"/>
      <c r="LU99" s="152"/>
      <c r="LV99" s="152"/>
      <c r="LW99" s="152"/>
      <c r="LX99" s="152"/>
      <c r="LY99" s="152"/>
      <c r="LZ99" s="152"/>
      <c r="MA99" s="152"/>
      <c r="MB99" s="152"/>
      <c r="MC99" s="152"/>
      <c r="MD99" s="152"/>
      <c r="ME99" s="152"/>
      <c r="MF99" s="152"/>
      <c r="MG99" s="152"/>
      <c r="MH99" s="152"/>
      <c r="MI99" s="152"/>
      <c r="MJ99" s="152"/>
      <c r="MK99" s="152"/>
      <c r="ML99" s="152"/>
      <c r="MM99" s="152"/>
      <c r="MN99" s="152"/>
      <c r="MO99" s="152"/>
      <c r="MP99" s="152"/>
      <c r="MQ99" s="152"/>
      <c r="MR99" s="152"/>
      <c r="MS99" s="152"/>
      <c r="MT99" s="152"/>
      <c r="MU99" s="152"/>
      <c r="MV99" s="152"/>
      <c r="MW99" s="152"/>
      <c r="MX99" s="152"/>
      <c r="MY99" s="152"/>
      <c r="MZ99" s="152"/>
      <c r="NA99" s="152"/>
      <c r="NB99" s="152"/>
      <c r="NC99" s="152"/>
      <c r="ND99" s="152"/>
      <c r="NE99" s="152"/>
      <c r="NF99" s="152"/>
      <c r="NG99" s="152"/>
      <c r="NH99" s="152"/>
      <c r="NI99" s="152"/>
      <c r="NJ99" s="152"/>
      <c r="NK99" s="152"/>
      <c r="NL99" s="152"/>
      <c r="NM99" s="152"/>
      <c r="NN99" s="152"/>
      <c r="NO99" s="152"/>
      <c r="NP99" s="152"/>
      <c r="NQ99" s="152"/>
      <c r="NR99" s="152"/>
      <c r="NS99" s="152"/>
      <c r="NT99" s="152"/>
      <c r="NU99" s="152"/>
      <c r="NV99" s="152"/>
      <c r="NW99" s="152"/>
      <c r="NX99" s="152"/>
      <c r="NY99" s="152"/>
      <c r="NZ99" s="152"/>
      <c r="OA99" s="152"/>
      <c r="OB99" s="152"/>
      <c r="OC99" s="152"/>
      <c r="OD99" s="152"/>
      <c r="OE99" s="152"/>
      <c r="OF99" s="152"/>
      <c r="OG99" s="152"/>
      <c r="OH99" s="152"/>
      <c r="OI99" s="152"/>
      <c r="OJ99" s="152"/>
      <c r="OK99" s="152"/>
      <c r="OL99" s="152"/>
      <c r="OM99" s="152"/>
      <c r="ON99" s="152"/>
      <c r="OO99" s="152"/>
      <c r="OP99" s="152"/>
      <c r="OQ99" s="152"/>
      <c r="OR99" s="152"/>
      <c r="OS99" s="152"/>
      <c r="OT99" s="152"/>
      <c r="OU99" s="152"/>
      <c r="OV99" s="152"/>
      <c r="OW99" s="152"/>
      <c r="OX99" s="152"/>
      <c r="OY99" s="152"/>
      <c r="OZ99" s="152"/>
      <c r="PA99" s="152"/>
      <c r="PB99" s="152"/>
      <c r="PC99" s="152"/>
      <c r="PD99" s="152"/>
      <c r="PE99" s="152"/>
      <c r="PF99" s="152"/>
      <c r="PG99" s="152"/>
      <c r="PH99" s="152"/>
      <c r="PI99" s="152"/>
      <c r="PJ99" s="152"/>
      <c r="PK99" s="152"/>
      <c r="PL99" s="152"/>
      <c r="PM99" s="152"/>
      <c r="PN99" s="152"/>
      <c r="PO99" s="152"/>
      <c r="PP99" s="152"/>
      <c r="PQ99" s="152"/>
      <c r="PR99" s="152"/>
      <c r="PS99" s="152"/>
      <c r="PT99" s="152"/>
      <c r="PU99" s="152"/>
      <c r="PV99" s="152"/>
      <c r="PW99" s="152"/>
      <c r="PX99" s="152"/>
      <c r="PY99" s="152"/>
      <c r="PZ99" s="152"/>
      <c r="QA99" s="152"/>
      <c r="QB99" s="152"/>
      <c r="QC99" s="152"/>
      <c r="QD99" s="152"/>
      <c r="QE99" s="152"/>
      <c r="QF99" s="152"/>
      <c r="QG99" s="152"/>
      <c r="QH99" s="152"/>
      <c r="QI99" s="152"/>
      <c r="QJ99" s="152"/>
      <c r="QK99" s="152"/>
      <c r="QL99" s="152"/>
      <c r="QM99" s="152"/>
      <c r="QN99" s="152"/>
      <c r="QO99" s="152"/>
      <c r="QP99" s="152"/>
      <c r="QQ99" s="152"/>
      <c r="QR99" s="152"/>
      <c r="QS99" s="152"/>
      <c r="QT99" s="152"/>
      <c r="QU99" s="152"/>
      <c r="QV99" s="152"/>
      <c r="QW99" s="152"/>
      <c r="QX99" s="152"/>
      <c r="QY99" s="152"/>
      <c r="QZ99" s="152"/>
      <c r="RA99" s="152"/>
      <c r="RB99" s="152"/>
      <c r="RC99" s="152"/>
      <c r="RD99" s="152"/>
      <c r="RE99" s="152"/>
      <c r="RF99" s="152"/>
      <c r="RG99" s="152"/>
      <c r="RH99" s="152"/>
      <c r="RI99" s="152"/>
      <c r="RJ99" s="152"/>
      <c r="RK99" s="152"/>
      <c r="RL99" s="152"/>
      <c r="RM99" s="152"/>
      <c r="RN99" s="152"/>
      <c r="RO99" s="152"/>
      <c r="RP99" s="152"/>
      <c r="RQ99" s="152"/>
      <c r="RR99" s="152"/>
      <c r="RS99" s="152"/>
      <c r="RT99" s="152"/>
      <c r="RU99" s="152"/>
      <c r="RV99" s="152"/>
      <c r="RW99" s="152"/>
      <c r="RX99" s="152"/>
      <c r="RY99" s="152"/>
      <c r="RZ99" s="152"/>
      <c r="SA99" s="152"/>
      <c r="SB99" s="152"/>
      <c r="SC99" s="152"/>
      <c r="SD99" s="152"/>
      <c r="SE99" s="152"/>
      <c r="SF99" s="152"/>
      <c r="SG99" s="152"/>
      <c r="SH99" s="152"/>
      <c r="SI99" s="152"/>
      <c r="SJ99" s="152"/>
      <c r="SK99" s="152"/>
      <c r="SL99" s="152"/>
      <c r="SM99" s="152"/>
      <c r="SN99" s="152"/>
      <c r="SO99" s="152"/>
      <c r="SP99" s="152"/>
      <c r="SQ99" s="152"/>
      <c r="SR99" s="152"/>
      <c r="SS99" s="152"/>
      <c r="ST99" s="152"/>
      <c r="SU99" s="152"/>
      <c r="SV99" s="152"/>
      <c r="SW99" s="152"/>
      <c r="SX99" s="152"/>
      <c r="SY99" s="152"/>
      <c r="SZ99" s="152"/>
      <c r="TA99" s="152"/>
      <c r="TB99" s="152"/>
      <c r="TC99" s="152"/>
      <c r="TD99" s="152"/>
      <c r="TE99" s="152"/>
      <c r="TF99" s="152"/>
      <c r="TG99" s="152"/>
      <c r="TH99" s="152"/>
      <c r="TI99" s="152"/>
      <c r="TJ99" s="152"/>
      <c r="TK99" s="152"/>
      <c r="TL99" s="152"/>
      <c r="TM99" s="152"/>
      <c r="TN99" s="152"/>
      <c r="TO99" s="152"/>
      <c r="TP99" s="152"/>
      <c r="TQ99" s="152"/>
      <c r="TR99" s="152"/>
      <c r="TS99" s="152"/>
      <c r="TT99" s="152"/>
      <c r="TU99" s="152"/>
      <c r="TV99" s="152"/>
      <c r="TW99" s="152"/>
      <c r="TX99" s="152"/>
      <c r="TY99" s="152"/>
      <c r="TZ99" s="152"/>
      <c r="UA99" s="152"/>
      <c r="UB99" s="152"/>
      <c r="UC99" s="152"/>
      <c r="UD99" s="152"/>
      <c r="UE99" s="152"/>
      <c r="UF99" s="152"/>
      <c r="UG99" s="152"/>
      <c r="UH99" s="152"/>
      <c r="UI99" s="152"/>
      <c r="UJ99" s="152"/>
      <c r="UK99" s="152"/>
      <c r="UL99" s="152"/>
      <c r="UM99" s="152"/>
      <c r="UN99" s="152"/>
      <c r="UO99" s="152"/>
      <c r="UP99" s="152"/>
      <c r="UQ99" s="152"/>
      <c r="UR99" s="152"/>
      <c r="US99" s="152"/>
      <c r="UT99" s="152"/>
      <c r="UU99" s="152"/>
      <c r="UV99" s="152"/>
      <c r="UW99" s="152"/>
      <c r="UX99" s="152"/>
      <c r="UY99" s="152"/>
      <c r="UZ99" s="152"/>
      <c r="VA99" s="152"/>
      <c r="VB99" s="152"/>
      <c r="VC99" s="152"/>
      <c r="VD99" s="152"/>
      <c r="VE99" s="152"/>
      <c r="VF99" s="152"/>
      <c r="VG99" s="152"/>
      <c r="VH99" s="152"/>
      <c r="VI99" s="152"/>
      <c r="VJ99" s="152"/>
      <c r="VK99" s="152"/>
      <c r="VL99" s="152"/>
      <c r="VM99" s="152"/>
      <c r="VN99" s="152"/>
      <c r="VO99" s="152"/>
      <c r="VP99" s="152"/>
      <c r="VQ99" s="152"/>
      <c r="VR99" s="152"/>
      <c r="VS99" s="152"/>
      <c r="VT99" s="152"/>
      <c r="VU99" s="152"/>
      <c r="VV99" s="152"/>
      <c r="VW99" s="152"/>
      <c r="VX99" s="152"/>
      <c r="VY99" s="152"/>
      <c r="VZ99" s="152"/>
      <c r="WA99" s="152"/>
      <c r="WB99" s="152"/>
      <c r="WC99" s="152"/>
      <c r="WD99" s="152"/>
      <c r="WE99" s="152"/>
    </row>
    <row r="100" spans="1:603" s="101" customFormat="1" ht="15" customHeight="1" x14ac:dyDescent="0.35">
      <c r="A100" s="3926"/>
      <c r="B100" s="3927"/>
      <c r="C100" s="1797">
        <v>3</v>
      </c>
      <c r="D100" s="2550"/>
      <c r="E100" s="1879" t="s">
        <v>335</v>
      </c>
      <c r="F100" s="1804" t="s">
        <v>335</v>
      </c>
      <c r="G100" s="1804" t="s">
        <v>335</v>
      </c>
      <c r="H100" s="1804" t="s">
        <v>335</v>
      </c>
      <c r="I100" s="1804" t="s">
        <v>335</v>
      </c>
      <c r="J100" s="1804" t="s">
        <v>335</v>
      </c>
      <c r="K100" s="1804" t="s">
        <v>335</v>
      </c>
      <c r="L100" s="1804" t="s">
        <v>335</v>
      </c>
      <c r="M100" s="1804" t="s">
        <v>335</v>
      </c>
      <c r="N100" s="1804" t="s">
        <v>335</v>
      </c>
      <c r="O100" s="2289" t="s">
        <v>335</v>
      </c>
      <c r="P100" s="1879" t="s">
        <v>335</v>
      </c>
      <c r="Q100" s="2081" t="s">
        <v>335</v>
      </c>
      <c r="R100" s="1804" t="s">
        <v>335</v>
      </c>
      <c r="S100" s="1804" t="s">
        <v>335</v>
      </c>
      <c r="T100" s="1804" t="s">
        <v>335</v>
      </c>
      <c r="U100" s="1804" t="s">
        <v>335</v>
      </c>
      <c r="V100" s="2324" t="s">
        <v>335</v>
      </c>
      <c r="W100" s="2324" t="s">
        <v>335</v>
      </c>
      <c r="X100" s="2324"/>
      <c r="Y100" s="2324" t="s">
        <v>335</v>
      </c>
      <c r="Z100" s="2355"/>
      <c r="AA100" s="2677">
        <v>0</v>
      </c>
      <c r="AB100" s="1869">
        <v>0</v>
      </c>
      <c r="AC100" s="1989">
        <f t="shared" si="180"/>
        <v>0</v>
      </c>
      <c r="AD100" s="1824">
        <v>0</v>
      </c>
      <c r="AE100" s="3136"/>
      <c r="AF100" s="1825">
        <v>0</v>
      </c>
      <c r="AG100" s="2486"/>
      <c r="AH100" s="2145">
        <f>AD100+AF100</f>
        <v>0</v>
      </c>
      <c r="AI100" s="1841">
        <v>0</v>
      </c>
      <c r="AJ100" s="1826">
        <v>0</v>
      </c>
      <c r="AK100" s="2435">
        <v>0</v>
      </c>
      <c r="AL100" s="2400">
        <v>0</v>
      </c>
      <c r="AM100" s="2400">
        <v>0</v>
      </c>
      <c r="AN100" s="2541">
        <f t="shared" si="186"/>
        <v>0</v>
      </c>
      <c r="AO100" s="2538">
        <v>0</v>
      </c>
      <c r="AP100" s="2407">
        <v>0</v>
      </c>
      <c r="AQ100" s="2407">
        <v>0</v>
      </c>
      <c r="AR100" s="2407"/>
      <c r="AS100" s="2406">
        <f t="shared" si="187"/>
        <v>0</v>
      </c>
      <c r="AT100" s="2400"/>
      <c r="AU100" s="2472">
        <v>0</v>
      </c>
      <c r="AV100" s="2400">
        <v>0</v>
      </c>
      <c r="AW100" s="2449">
        <f>AU100+AV100</f>
        <v>0</v>
      </c>
      <c r="AX100" s="2400">
        <v>0</v>
      </c>
      <c r="AY100" s="2400">
        <v>0</v>
      </c>
      <c r="AZ100" s="2541">
        <f t="shared" si="188"/>
        <v>0</v>
      </c>
      <c r="BA100" s="3118">
        <v>0</v>
      </c>
      <c r="BB100" s="3119">
        <v>0</v>
      </c>
      <c r="BC100" s="3119">
        <v>0</v>
      </c>
      <c r="BD100" s="3119"/>
      <c r="BE100" s="3117">
        <f t="shared" si="189"/>
        <v>0</v>
      </c>
      <c r="BF100" s="2400"/>
      <c r="BG100" s="2472">
        <v>0</v>
      </c>
      <c r="BH100" s="2400">
        <v>0</v>
      </c>
      <c r="BI100" s="2449">
        <f>BG100+BH100</f>
        <v>0</v>
      </c>
      <c r="BJ100" s="2390">
        <f t="shared" si="190"/>
        <v>0</v>
      </c>
      <c r="BK100" s="2390">
        <f t="shared" si="191"/>
        <v>0</v>
      </c>
      <c r="BL100" s="2391">
        <f t="shared" si="181"/>
        <v>0</v>
      </c>
      <c r="BM100" s="2571">
        <f>AD100+AO100</f>
        <v>0</v>
      </c>
      <c r="BN100" s="2486">
        <f>AF100+AQ100</f>
        <v>0</v>
      </c>
      <c r="BO100" s="2486">
        <f t="shared" si="182"/>
        <v>0</v>
      </c>
      <c r="BP100" s="2486">
        <f t="shared" si="183"/>
        <v>0</v>
      </c>
      <c r="BQ100" s="1825">
        <f t="shared" si="184"/>
        <v>0</v>
      </c>
      <c r="BR100" s="2415">
        <f t="shared" si="185"/>
        <v>0</v>
      </c>
      <c r="BS100" s="2391">
        <f t="shared" si="185"/>
        <v>0</v>
      </c>
      <c r="BT100" s="2903">
        <f t="shared" si="192"/>
        <v>0</v>
      </c>
      <c r="BV100" s="3066"/>
      <c r="BW100" s="3066"/>
      <c r="BX100" s="3066"/>
      <c r="BY100" s="2203"/>
      <c r="FH100" s="152"/>
      <c r="FI100" s="152"/>
      <c r="FJ100" s="152"/>
      <c r="FK100" s="152"/>
      <c r="FL100" s="152"/>
      <c r="FM100" s="152"/>
      <c r="FN100" s="152"/>
      <c r="FO100" s="152"/>
      <c r="FP100" s="152"/>
      <c r="FQ100" s="152"/>
      <c r="FR100" s="152"/>
      <c r="FS100" s="152"/>
      <c r="FT100" s="152"/>
      <c r="FU100" s="152"/>
      <c r="FV100" s="152"/>
      <c r="FW100" s="152"/>
      <c r="FX100" s="152"/>
      <c r="FY100" s="152"/>
      <c r="FZ100" s="152"/>
      <c r="GA100" s="152"/>
      <c r="GB100" s="152"/>
      <c r="GC100" s="152"/>
      <c r="GD100" s="152"/>
      <c r="GE100" s="152"/>
      <c r="GF100" s="152"/>
      <c r="GG100" s="152"/>
      <c r="GH100" s="152"/>
      <c r="GI100" s="152"/>
      <c r="GJ100" s="152"/>
      <c r="GK100" s="152"/>
      <c r="GL100" s="152"/>
      <c r="GM100" s="152"/>
      <c r="GN100" s="152"/>
      <c r="GO100" s="152"/>
      <c r="GP100" s="152"/>
      <c r="GQ100" s="152"/>
      <c r="GR100" s="152"/>
      <c r="GS100" s="152"/>
      <c r="GT100" s="152"/>
      <c r="GU100" s="152"/>
      <c r="GV100" s="152"/>
      <c r="GW100" s="152"/>
      <c r="GX100" s="152"/>
      <c r="GY100" s="152"/>
      <c r="GZ100" s="152"/>
      <c r="HA100" s="152"/>
      <c r="HB100" s="152"/>
      <c r="HC100" s="152"/>
      <c r="HD100" s="152"/>
      <c r="HE100" s="152"/>
      <c r="HF100" s="152"/>
      <c r="HG100" s="152"/>
      <c r="HH100" s="152"/>
      <c r="HI100" s="152"/>
      <c r="HJ100" s="152"/>
      <c r="HK100" s="152"/>
      <c r="HL100" s="152"/>
      <c r="HM100" s="152"/>
      <c r="HN100" s="152"/>
      <c r="HO100" s="152"/>
      <c r="HP100" s="152"/>
      <c r="HQ100" s="152"/>
      <c r="HR100" s="152"/>
      <c r="HS100" s="152"/>
      <c r="HT100" s="152"/>
      <c r="HU100" s="152"/>
      <c r="HV100" s="152"/>
      <c r="HW100" s="152"/>
      <c r="HX100" s="152"/>
      <c r="HY100" s="152"/>
      <c r="HZ100" s="152"/>
      <c r="IA100" s="152"/>
      <c r="IB100" s="152"/>
      <c r="IC100" s="152"/>
      <c r="ID100" s="152"/>
      <c r="IE100" s="152"/>
      <c r="IF100" s="152"/>
      <c r="IG100" s="152"/>
      <c r="IH100" s="152"/>
      <c r="II100" s="152"/>
      <c r="IJ100" s="152"/>
      <c r="IK100" s="152"/>
      <c r="IL100" s="152"/>
      <c r="IM100" s="152"/>
      <c r="IN100" s="152"/>
      <c r="IO100" s="152"/>
      <c r="IP100" s="152"/>
      <c r="IQ100" s="152"/>
      <c r="IR100" s="152"/>
      <c r="IS100" s="152"/>
      <c r="IT100" s="152"/>
      <c r="IU100" s="152"/>
      <c r="IV100" s="152"/>
      <c r="IW100" s="152"/>
      <c r="IX100" s="152"/>
      <c r="IY100" s="152"/>
      <c r="IZ100" s="152"/>
      <c r="JA100" s="152"/>
      <c r="JB100" s="152"/>
      <c r="JC100" s="152"/>
      <c r="JD100" s="152"/>
      <c r="JE100" s="152"/>
      <c r="JF100" s="152"/>
      <c r="JG100" s="152"/>
      <c r="JH100" s="152"/>
      <c r="JI100" s="152"/>
      <c r="JJ100" s="152"/>
      <c r="JK100" s="152"/>
      <c r="JL100" s="152"/>
      <c r="JM100" s="152"/>
      <c r="JN100" s="152"/>
      <c r="JO100" s="152"/>
      <c r="JP100" s="152"/>
      <c r="JQ100" s="152"/>
      <c r="JR100" s="152"/>
      <c r="JS100" s="152"/>
      <c r="JT100" s="152"/>
      <c r="JU100" s="152"/>
      <c r="JV100" s="152"/>
      <c r="JW100" s="152"/>
      <c r="JX100" s="152"/>
      <c r="JY100" s="152"/>
      <c r="JZ100" s="152"/>
      <c r="KA100" s="152"/>
      <c r="KB100" s="152"/>
      <c r="KC100" s="152"/>
      <c r="KD100" s="152"/>
      <c r="KE100" s="152"/>
      <c r="KF100" s="152"/>
      <c r="KG100" s="152"/>
      <c r="KH100" s="152"/>
      <c r="KI100" s="152"/>
      <c r="KJ100" s="152"/>
      <c r="KK100" s="152"/>
      <c r="KL100" s="152"/>
      <c r="KM100" s="152"/>
      <c r="KN100" s="152"/>
      <c r="KO100" s="152"/>
      <c r="KP100" s="152"/>
      <c r="KQ100" s="152"/>
      <c r="KR100" s="152"/>
      <c r="KS100" s="152"/>
      <c r="KT100" s="152"/>
      <c r="KU100" s="152"/>
      <c r="KV100" s="152"/>
      <c r="KW100" s="152"/>
      <c r="KX100" s="152"/>
      <c r="KY100" s="152"/>
      <c r="KZ100" s="152"/>
      <c r="LA100" s="152"/>
      <c r="LB100" s="152"/>
      <c r="LC100" s="152"/>
      <c r="LD100" s="152"/>
      <c r="LE100" s="152"/>
      <c r="LF100" s="152"/>
      <c r="LG100" s="152"/>
      <c r="LH100" s="152"/>
      <c r="LI100" s="152"/>
      <c r="LJ100" s="152"/>
      <c r="LK100" s="152"/>
      <c r="LL100" s="152"/>
      <c r="LM100" s="152"/>
      <c r="LN100" s="152"/>
      <c r="LO100" s="152"/>
      <c r="LP100" s="152"/>
      <c r="LQ100" s="152"/>
      <c r="LR100" s="152"/>
      <c r="LS100" s="152"/>
      <c r="LT100" s="152"/>
      <c r="LU100" s="152"/>
      <c r="LV100" s="152"/>
      <c r="LW100" s="152"/>
      <c r="LX100" s="152"/>
      <c r="LY100" s="152"/>
      <c r="LZ100" s="152"/>
      <c r="MA100" s="152"/>
      <c r="MB100" s="152"/>
      <c r="MC100" s="152"/>
      <c r="MD100" s="152"/>
      <c r="ME100" s="152"/>
      <c r="MF100" s="152"/>
      <c r="MG100" s="152"/>
      <c r="MH100" s="152"/>
      <c r="MI100" s="152"/>
      <c r="MJ100" s="152"/>
      <c r="MK100" s="152"/>
      <c r="ML100" s="152"/>
      <c r="MM100" s="152"/>
      <c r="MN100" s="152"/>
      <c r="MO100" s="152"/>
      <c r="MP100" s="152"/>
      <c r="MQ100" s="152"/>
      <c r="MR100" s="152"/>
      <c r="MS100" s="152"/>
      <c r="MT100" s="152"/>
      <c r="MU100" s="152"/>
      <c r="MV100" s="152"/>
      <c r="MW100" s="152"/>
      <c r="MX100" s="152"/>
      <c r="MY100" s="152"/>
      <c r="MZ100" s="152"/>
      <c r="NA100" s="152"/>
      <c r="NB100" s="152"/>
      <c r="NC100" s="152"/>
      <c r="ND100" s="152"/>
      <c r="NE100" s="152"/>
      <c r="NF100" s="152"/>
      <c r="NG100" s="152"/>
      <c r="NH100" s="152"/>
      <c r="NI100" s="152"/>
      <c r="NJ100" s="152"/>
      <c r="NK100" s="152"/>
      <c r="NL100" s="152"/>
      <c r="NM100" s="152"/>
      <c r="NN100" s="152"/>
      <c r="NO100" s="152"/>
      <c r="NP100" s="152"/>
      <c r="NQ100" s="152"/>
      <c r="NR100" s="152"/>
      <c r="NS100" s="152"/>
      <c r="NT100" s="152"/>
      <c r="NU100" s="152"/>
      <c r="NV100" s="152"/>
      <c r="NW100" s="152"/>
      <c r="NX100" s="152"/>
      <c r="NY100" s="152"/>
      <c r="NZ100" s="152"/>
      <c r="OA100" s="152"/>
      <c r="OB100" s="152"/>
      <c r="OC100" s="152"/>
      <c r="OD100" s="152"/>
      <c r="OE100" s="152"/>
      <c r="OF100" s="152"/>
      <c r="OG100" s="152"/>
      <c r="OH100" s="152"/>
      <c r="OI100" s="152"/>
      <c r="OJ100" s="152"/>
      <c r="OK100" s="152"/>
      <c r="OL100" s="152"/>
      <c r="OM100" s="152"/>
      <c r="ON100" s="152"/>
      <c r="OO100" s="152"/>
      <c r="OP100" s="152"/>
      <c r="OQ100" s="152"/>
      <c r="OR100" s="152"/>
      <c r="OS100" s="152"/>
      <c r="OT100" s="152"/>
      <c r="OU100" s="152"/>
      <c r="OV100" s="152"/>
      <c r="OW100" s="152"/>
      <c r="OX100" s="152"/>
      <c r="OY100" s="152"/>
      <c r="OZ100" s="152"/>
      <c r="PA100" s="152"/>
      <c r="PB100" s="152"/>
      <c r="PC100" s="152"/>
      <c r="PD100" s="152"/>
      <c r="PE100" s="152"/>
      <c r="PF100" s="152"/>
      <c r="PG100" s="152"/>
      <c r="PH100" s="152"/>
      <c r="PI100" s="152"/>
      <c r="PJ100" s="152"/>
      <c r="PK100" s="152"/>
      <c r="PL100" s="152"/>
      <c r="PM100" s="152"/>
      <c r="PN100" s="152"/>
      <c r="PO100" s="152"/>
      <c r="PP100" s="152"/>
      <c r="PQ100" s="152"/>
      <c r="PR100" s="152"/>
      <c r="PS100" s="152"/>
      <c r="PT100" s="152"/>
      <c r="PU100" s="152"/>
      <c r="PV100" s="152"/>
      <c r="PW100" s="152"/>
      <c r="PX100" s="152"/>
      <c r="PY100" s="152"/>
      <c r="PZ100" s="152"/>
      <c r="QA100" s="152"/>
      <c r="QB100" s="152"/>
      <c r="QC100" s="152"/>
      <c r="QD100" s="152"/>
      <c r="QE100" s="152"/>
      <c r="QF100" s="152"/>
      <c r="QG100" s="152"/>
      <c r="QH100" s="152"/>
      <c r="QI100" s="152"/>
      <c r="QJ100" s="152"/>
      <c r="QK100" s="152"/>
      <c r="QL100" s="152"/>
      <c r="QM100" s="152"/>
      <c r="QN100" s="152"/>
      <c r="QO100" s="152"/>
      <c r="QP100" s="152"/>
      <c r="QQ100" s="152"/>
      <c r="QR100" s="152"/>
      <c r="QS100" s="152"/>
      <c r="QT100" s="152"/>
      <c r="QU100" s="152"/>
      <c r="QV100" s="152"/>
      <c r="QW100" s="152"/>
      <c r="QX100" s="152"/>
      <c r="QY100" s="152"/>
      <c r="QZ100" s="152"/>
      <c r="RA100" s="152"/>
      <c r="RB100" s="152"/>
      <c r="RC100" s="152"/>
      <c r="RD100" s="152"/>
      <c r="RE100" s="152"/>
      <c r="RF100" s="152"/>
      <c r="RG100" s="152"/>
      <c r="RH100" s="152"/>
      <c r="RI100" s="152"/>
      <c r="RJ100" s="152"/>
      <c r="RK100" s="152"/>
      <c r="RL100" s="152"/>
      <c r="RM100" s="152"/>
      <c r="RN100" s="152"/>
      <c r="RO100" s="152"/>
      <c r="RP100" s="152"/>
      <c r="RQ100" s="152"/>
      <c r="RR100" s="152"/>
      <c r="RS100" s="152"/>
      <c r="RT100" s="152"/>
      <c r="RU100" s="152"/>
      <c r="RV100" s="152"/>
      <c r="RW100" s="152"/>
      <c r="RX100" s="152"/>
      <c r="RY100" s="152"/>
      <c r="RZ100" s="152"/>
      <c r="SA100" s="152"/>
      <c r="SB100" s="152"/>
      <c r="SC100" s="152"/>
      <c r="SD100" s="152"/>
      <c r="SE100" s="152"/>
      <c r="SF100" s="152"/>
      <c r="SG100" s="152"/>
      <c r="SH100" s="152"/>
      <c r="SI100" s="152"/>
      <c r="SJ100" s="152"/>
      <c r="SK100" s="152"/>
      <c r="SL100" s="152"/>
      <c r="SM100" s="152"/>
      <c r="SN100" s="152"/>
      <c r="SO100" s="152"/>
      <c r="SP100" s="152"/>
      <c r="SQ100" s="152"/>
      <c r="SR100" s="152"/>
      <c r="SS100" s="152"/>
      <c r="ST100" s="152"/>
      <c r="SU100" s="152"/>
      <c r="SV100" s="152"/>
      <c r="SW100" s="152"/>
      <c r="SX100" s="152"/>
      <c r="SY100" s="152"/>
      <c r="SZ100" s="152"/>
      <c r="TA100" s="152"/>
      <c r="TB100" s="152"/>
      <c r="TC100" s="152"/>
      <c r="TD100" s="152"/>
      <c r="TE100" s="152"/>
      <c r="TF100" s="152"/>
      <c r="TG100" s="152"/>
      <c r="TH100" s="152"/>
      <c r="TI100" s="152"/>
      <c r="TJ100" s="152"/>
      <c r="TK100" s="152"/>
      <c r="TL100" s="152"/>
      <c r="TM100" s="152"/>
      <c r="TN100" s="152"/>
      <c r="TO100" s="152"/>
      <c r="TP100" s="152"/>
      <c r="TQ100" s="152"/>
      <c r="TR100" s="152"/>
      <c r="TS100" s="152"/>
      <c r="TT100" s="152"/>
      <c r="TU100" s="152"/>
      <c r="TV100" s="152"/>
      <c r="TW100" s="152"/>
      <c r="TX100" s="152"/>
      <c r="TY100" s="152"/>
      <c r="TZ100" s="152"/>
      <c r="UA100" s="152"/>
      <c r="UB100" s="152"/>
      <c r="UC100" s="152"/>
      <c r="UD100" s="152"/>
      <c r="UE100" s="152"/>
      <c r="UF100" s="152"/>
      <c r="UG100" s="152"/>
      <c r="UH100" s="152"/>
      <c r="UI100" s="152"/>
      <c r="UJ100" s="152"/>
      <c r="UK100" s="152"/>
      <c r="UL100" s="152"/>
      <c r="UM100" s="152"/>
      <c r="UN100" s="152"/>
      <c r="UO100" s="152"/>
      <c r="UP100" s="152"/>
      <c r="UQ100" s="152"/>
      <c r="UR100" s="152"/>
      <c r="US100" s="152"/>
      <c r="UT100" s="152"/>
      <c r="UU100" s="152"/>
      <c r="UV100" s="152"/>
      <c r="UW100" s="152"/>
      <c r="UX100" s="152"/>
      <c r="UY100" s="152"/>
      <c r="UZ100" s="152"/>
      <c r="VA100" s="152"/>
      <c r="VB100" s="152"/>
      <c r="VC100" s="152"/>
      <c r="VD100" s="152"/>
      <c r="VE100" s="152"/>
      <c r="VF100" s="152"/>
      <c r="VG100" s="152"/>
      <c r="VH100" s="152"/>
      <c r="VI100" s="152"/>
      <c r="VJ100" s="152"/>
      <c r="VK100" s="152"/>
      <c r="VL100" s="152"/>
      <c r="VM100" s="152"/>
      <c r="VN100" s="152"/>
      <c r="VO100" s="152"/>
      <c r="VP100" s="152"/>
      <c r="VQ100" s="152"/>
      <c r="VR100" s="152"/>
      <c r="VS100" s="152"/>
      <c r="VT100" s="152"/>
      <c r="VU100" s="152"/>
      <c r="VV100" s="152"/>
      <c r="VW100" s="152"/>
      <c r="VX100" s="152"/>
      <c r="VY100" s="152"/>
      <c r="VZ100" s="152"/>
      <c r="WA100" s="152"/>
      <c r="WB100" s="152"/>
      <c r="WC100" s="152"/>
      <c r="WD100" s="152"/>
      <c r="WE100" s="152"/>
    </row>
    <row r="101" spans="1:603" ht="15" customHeight="1" x14ac:dyDescent="0.25">
      <c r="A101" s="3926"/>
      <c r="B101" s="3927"/>
      <c r="C101" s="1798">
        <v>4</v>
      </c>
      <c r="D101" s="2551"/>
      <c r="E101" s="1878" t="s">
        <v>335</v>
      </c>
      <c r="F101" s="1807" t="s">
        <v>335</v>
      </c>
      <c r="G101" s="1807" t="s">
        <v>335</v>
      </c>
      <c r="H101" s="1807" t="s">
        <v>335</v>
      </c>
      <c r="I101" s="1807" t="s">
        <v>335</v>
      </c>
      <c r="J101" s="1807" t="s">
        <v>335</v>
      </c>
      <c r="K101" s="1807" t="s">
        <v>335</v>
      </c>
      <c r="L101" s="1807" t="s">
        <v>335</v>
      </c>
      <c r="M101" s="1807" t="s">
        <v>335</v>
      </c>
      <c r="N101" s="1807" t="s">
        <v>335</v>
      </c>
      <c r="O101" s="2290" t="s">
        <v>335</v>
      </c>
      <c r="P101" s="1878" t="s">
        <v>335</v>
      </c>
      <c r="Q101" s="1807" t="s">
        <v>335</v>
      </c>
      <c r="R101" s="1807" t="s">
        <v>335</v>
      </c>
      <c r="S101" s="1937" t="s">
        <v>335</v>
      </c>
      <c r="T101" s="1937" t="s">
        <v>335</v>
      </c>
      <c r="U101" s="1807" t="s">
        <v>335</v>
      </c>
      <c r="V101" s="2325" t="s">
        <v>335</v>
      </c>
      <c r="W101" s="2325" t="s">
        <v>335</v>
      </c>
      <c r="X101" s="2325"/>
      <c r="Y101" s="2325" t="s">
        <v>335</v>
      </c>
      <c r="Z101" s="2356"/>
      <c r="AA101" s="2676">
        <v>0</v>
      </c>
      <c r="AB101" s="1869">
        <v>0</v>
      </c>
      <c r="AC101" s="1934">
        <f t="shared" si="180"/>
        <v>0</v>
      </c>
      <c r="AD101" s="1832">
        <v>0</v>
      </c>
      <c r="AE101" s="3137"/>
      <c r="AF101" s="1833">
        <v>0</v>
      </c>
      <c r="AG101" s="2487"/>
      <c r="AH101" s="2146">
        <f>AD101+AF101</f>
        <v>0</v>
      </c>
      <c r="AI101" s="2392">
        <v>0</v>
      </c>
      <c r="AJ101" s="1834">
        <v>0</v>
      </c>
      <c r="AK101" s="2436">
        <v>0</v>
      </c>
      <c r="AL101" s="2401">
        <v>0</v>
      </c>
      <c r="AM101" s="2401">
        <v>0</v>
      </c>
      <c r="AN101" s="2542">
        <f t="shared" si="186"/>
        <v>0</v>
      </c>
      <c r="AO101" s="2539">
        <v>0</v>
      </c>
      <c r="AP101" s="2408">
        <v>0</v>
      </c>
      <c r="AQ101" s="2408">
        <v>0</v>
      </c>
      <c r="AR101" s="2408"/>
      <c r="AS101" s="2406">
        <f t="shared" si="187"/>
        <v>0</v>
      </c>
      <c r="AT101" s="2401"/>
      <c r="AU101" s="2473">
        <v>0</v>
      </c>
      <c r="AV101" s="2401">
        <v>0</v>
      </c>
      <c r="AW101" s="2450">
        <f>AU101+AV101</f>
        <v>0</v>
      </c>
      <c r="AX101" s="2401">
        <v>0</v>
      </c>
      <c r="AY101" s="2401">
        <v>0</v>
      </c>
      <c r="AZ101" s="2542">
        <f t="shared" si="188"/>
        <v>0</v>
      </c>
      <c r="BA101" s="3120">
        <v>0</v>
      </c>
      <c r="BB101" s="3121">
        <v>0</v>
      </c>
      <c r="BC101" s="3121">
        <v>0</v>
      </c>
      <c r="BD101" s="3121"/>
      <c r="BE101" s="3117">
        <f t="shared" si="189"/>
        <v>0</v>
      </c>
      <c r="BF101" s="2401"/>
      <c r="BG101" s="2473">
        <v>0</v>
      </c>
      <c r="BH101" s="2401">
        <v>0</v>
      </c>
      <c r="BI101" s="2450">
        <f>BG101+BH101</f>
        <v>0</v>
      </c>
      <c r="BJ101" s="2390">
        <f t="shared" si="190"/>
        <v>0</v>
      </c>
      <c r="BK101" s="2390">
        <f t="shared" si="191"/>
        <v>0</v>
      </c>
      <c r="BL101" s="2393">
        <f t="shared" si="181"/>
        <v>0</v>
      </c>
      <c r="BM101" s="2572">
        <f>AD101+AO101</f>
        <v>0</v>
      </c>
      <c r="BN101" s="2487">
        <f>AF101+AQ101</f>
        <v>0</v>
      </c>
      <c r="BO101" s="2487">
        <f t="shared" si="182"/>
        <v>0</v>
      </c>
      <c r="BP101" s="2487">
        <f t="shared" si="183"/>
        <v>0</v>
      </c>
      <c r="BQ101" s="1833">
        <f t="shared" si="184"/>
        <v>0</v>
      </c>
      <c r="BR101" s="2416">
        <f t="shared" si="185"/>
        <v>0</v>
      </c>
      <c r="BS101" s="2393">
        <f t="shared" si="185"/>
        <v>0</v>
      </c>
      <c r="BT101" s="2436">
        <f t="shared" si="192"/>
        <v>0</v>
      </c>
      <c r="BU101" s="101"/>
      <c r="BV101" s="3066"/>
      <c r="BW101" s="3066"/>
      <c r="BX101" s="3066"/>
      <c r="BY101" s="101"/>
      <c r="BZ101" s="101"/>
      <c r="FH101" s="1875"/>
      <c r="FI101" s="1875"/>
      <c r="FJ101" s="1875"/>
      <c r="FK101" s="1875"/>
      <c r="FL101" s="1875"/>
      <c r="FM101" s="1875"/>
      <c r="FN101" s="1875"/>
      <c r="FO101" s="1875"/>
      <c r="FP101" s="1875"/>
      <c r="FQ101" s="1875"/>
      <c r="FR101" s="1875"/>
      <c r="FS101" s="1875"/>
      <c r="FT101" s="1875"/>
      <c r="FU101" s="1875"/>
      <c r="FV101" s="1875"/>
      <c r="FW101" s="1875"/>
      <c r="FX101" s="1875"/>
      <c r="FY101" s="1875"/>
      <c r="FZ101" s="1875"/>
      <c r="GA101" s="1875"/>
      <c r="GB101" s="1875"/>
      <c r="GC101" s="1875"/>
      <c r="GD101" s="1875"/>
      <c r="GE101" s="1875"/>
      <c r="GF101" s="1875"/>
      <c r="GG101" s="1875"/>
      <c r="GH101" s="1875"/>
      <c r="GI101" s="1875"/>
      <c r="GJ101" s="1875"/>
      <c r="GK101" s="1875"/>
      <c r="GL101" s="1875"/>
      <c r="GM101" s="1875"/>
      <c r="GN101" s="1875"/>
      <c r="GO101" s="1875"/>
      <c r="GP101" s="1875"/>
      <c r="GQ101" s="1875"/>
      <c r="GR101" s="1875"/>
      <c r="GS101" s="1875"/>
      <c r="GT101" s="1875"/>
      <c r="GU101" s="1875"/>
      <c r="GV101" s="1875"/>
      <c r="GW101" s="1875"/>
      <c r="GX101" s="1875"/>
      <c r="GY101" s="1875"/>
      <c r="GZ101" s="1875"/>
      <c r="HA101" s="1875"/>
      <c r="HB101" s="1875"/>
      <c r="HC101" s="1875"/>
      <c r="HD101" s="1875"/>
      <c r="HE101" s="1875"/>
      <c r="HF101" s="1875"/>
      <c r="HG101" s="1875"/>
      <c r="HH101" s="1875"/>
      <c r="HI101" s="1875"/>
      <c r="HJ101" s="1875"/>
      <c r="HK101" s="1875"/>
      <c r="HL101" s="1875"/>
      <c r="HM101" s="1875"/>
      <c r="HN101" s="1875"/>
      <c r="HO101" s="1875"/>
      <c r="HP101" s="1875"/>
      <c r="HQ101" s="1875"/>
      <c r="HR101" s="1875"/>
      <c r="HS101" s="1875"/>
      <c r="HT101" s="1875"/>
      <c r="HU101" s="1875"/>
      <c r="HV101" s="1875"/>
      <c r="HW101" s="1875"/>
      <c r="HX101" s="1875"/>
      <c r="HY101" s="1875"/>
      <c r="HZ101" s="1875"/>
      <c r="IA101" s="1875"/>
      <c r="IB101" s="1875"/>
      <c r="IC101" s="1875"/>
      <c r="ID101" s="1875"/>
      <c r="IE101" s="1875"/>
      <c r="IF101" s="1875"/>
      <c r="IG101" s="1875"/>
      <c r="IH101" s="1875"/>
      <c r="II101" s="1875"/>
      <c r="IJ101" s="1875"/>
      <c r="IK101" s="1875"/>
      <c r="IL101" s="1875"/>
      <c r="IM101" s="1875"/>
      <c r="IN101" s="1875"/>
      <c r="IO101" s="1875"/>
      <c r="IP101" s="1875"/>
      <c r="IQ101" s="1875"/>
      <c r="IR101" s="1875"/>
      <c r="IS101" s="1875"/>
      <c r="IT101" s="1875"/>
      <c r="IU101" s="1875"/>
      <c r="IV101" s="1875"/>
      <c r="IW101" s="1875"/>
      <c r="IX101" s="1875"/>
      <c r="IY101" s="1875"/>
      <c r="IZ101" s="1875"/>
      <c r="JA101" s="1875"/>
      <c r="JB101" s="1875"/>
      <c r="JC101" s="1875"/>
      <c r="JD101" s="1875"/>
      <c r="JE101" s="1875"/>
      <c r="JF101" s="1875"/>
      <c r="JG101" s="1875"/>
      <c r="JH101" s="1875"/>
      <c r="JI101" s="1875"/>
      <c r="JJ101" s="1875"/>
      <c r="JK101" s="1875"/>
      <c r="JL101" s="1875"/>
      <c r="JM101" s="1875"/>
      <c r="JN101" s="1875"/>
      <c r="JO101" s="1875"/>
      <c r="JP101" s="1875"/>
      <c r="JQ101" s="1875"/>
      <c r="JR101" s="1875"/>
      <c r="JS101" s="1875"/>
      <c r="JT101" s="1875"/>
      <c r="JU101" s="1875"/>
      <c r="JV101" s="1875"/>
      <c r="JW101" s="1875"/>
      <c r="JX101" s="1875"/>
      <c r="JY101" s="1875"/>
      <c r="JZ101" s="1875"/>
      <c r="KA101" s="1875"/>
      <c r="KB101" s="1875"/>
      <c r="KC101" s="1875"/>
      <c r="KD101" s="1875"/>
      <c r="KE101" s="1875"/>
      <c r="KF101" s="1875"/>
      <c r="KG101" s="1875"/>
      <c r="KH101" s="1875"/>
      <c r="KI101" s="1875"/>
      <c r="KJ101" s="1875"/>
      <c r="KK101" s="1875"/>
      <c r="KL101" s="1875"/>
      <c r="KM101" s="1875"/>
      <c r="KN101" s="1875"/>
      <c r="KO101" s="1875"/>
      <c r="KP101" s="1875"/>
      <c r="KQ101" s="1875"/>
      <c r="KR101" s="1875"/>
      <c r="KS101" s="1875"/>
      <c r="KT101" s="1875"/>
      <c r="KU101" s="1875"/>
      <c r="KV101" s="1875"/>
      <c r="KW101" s="1875"/>
      <c r="KX101" s="1875"/>
      <c r="KY101" s="1875"/>
      <c r="KZ101" s="1875"/>
      <c r="LA101" s="1875"/>
      <c r="LB101" s="1875"/>
      <c r="LC101" s="1875"/>
      <c r="LD101" s="1875"/>
      <c r="LE101" s="1875"/>
      <c r="LF101" s="1875"/>
      <c r="LG101" s="1875"/>
      <c r="LH101" s="1875"/>
      <c r="LI101" s="1875"/>
      <c r="LJ101" s="1875"/>
      <c r="LK101" s="1875"/>
      <c r="LL101" s="1875"/>
      <c r="LM101" s="1875"/>
      <c r="LN101" s="1875"/>
      <c r="LO101" s="1875"/>
      <c r="LP101" s="1875"/>
      <c r="LQ101" s="1875"/>
      <c r="LR101" s="1875"/>
      <c r="LS101" s="1875"/>
      <c r="LT101" s="1875"/>
      <c r="LU101" s="1875"/>
      <c r="LV101" s="1875"/>
      <c r="LW101" s="1875"/>
      <c r="LX101" s="1875"/>
      <c r="LY101" s="1875"/>
      <c r="LZ101" s="1875"/>
      <c r="MA101" s="1875"/>
      <c r="MB101" s="1875"/>
      <c r="MC101" s="1875"/>
      <c r="MD101" s="1875"/>
      <c r="ME101" s="1875"/>
      <c r="MF101" s="1875"/>
      <c r="MG101" s="1875"/>
      <c r="MH101" s="1875"/>
      <c r="MI101" s="1875"/>
      <c r="MJ101" s="1875"/>
      <c r="MK101" s="1875"/>
      <c r="ML101" s="1875"/>
      <c r="MM101" s="1875"/>
      <c r="MN101" s="1875"/>
      <c r="MO101" s="1875"/>
      <c r="MP101" s="1875"/>
      <c r="MQ101" s="1875"/>
      <c r="MR101" s="1875"/>
      <c r="MS101" s="1875"/>
      <c r="MT101" s="1875"/>
      <c r="MU101" s="1875"/>
      <c r="MV101" s="1875"/>
      <c r="MW101" s="1875"/>
      <c r="MX101" s="1875"/>
      <c r="MY101" s="1875"/>
      <c r="MZ101" s="1875"/>
      <c r="NA101" s="1875"/>
      <c r="NB101" s="1875"/>
      <c r="NC101" s="1875"/>
      <c r="ND101" s="1875"/>
      <c r="NE101" s="1875"/>
      <c r="NF101" s="1875"/>
      <c r="NG101" s="1875"/>
      <c r="NH101" s="1875"/>
      <c r="NI101" s="1875"/>
      <c r="NJ101" s="1875"/>
      <c r="NK101" s="1875"/>
      <c r="NL101" s="1875"/>
      <c r="NM101" s="1875"/>
      <c r="NN101" s="1875"/>
      <c r="NO101" s="1875"/>
      <c r="NP101" s="1875"/>
      <c r="NQ101" s="1875"/>
      <c r="NR101" s="1875"/>
      <c r="NS101" s="1875"/>
      <c r="NT101" s="1875"/>
      <c r="NU101" s="1875"/>
      <c r="NV101" s="1875"/>
      <c r="NW101" s="1875"/>
      <c r="NX101" s="1875"/>
      <c r="NY101" s="1875"/>
      <c r="NZ101" s="1875"/>
      <c r="OA101" s="1875"/>
      <c r="OB101" s="1875"/>
      <c r="OC101" s="1875"/>
      <c r="OD101" s="1875"/>
      <c r="OE101" s="1875"/>
      <c r="OF101" s="1875"/>
      <c r="OG101" s="1875"/>
      <c r="OH101" s="1875"/>
      <c r="OI101" s="1875"/>
      <c r="OJ101" s="1875"/>
      <c r="OK101" s="1875"/>
      <c r="OL101" s="1875"/>
      <c r="OM101" s="1875"/>
      <c r="ON101" s="1875"/>
      <c r="OO101" s="1875"/>
      <c r="OP101" s="1875"/>
      <c r="OQ101" s="1875"/>
      <c r="OR101" s="1875"/>
      <c r="OS101" s="1875"/>
      <c r="OT101" s="1875"/>
      <c r="OU101" s="1875"/>
      <c r="OV101" s="1875"/>
      <c r="OW101" s="1875"/>
      <c r="OX101" s="1875"/>
      <c r="OY101" s="1875"/>
      <c r="OZ101" s="1875"/>
      <c r="PA101" s="1875"/>
      <c r="PB101" s="1875"/>
      <c r="PC101" s="1875"/>
      <c r="PD101" s="1875"/>
      <c r="PE101" s="1875"/>
      <c r="PF101" s="1875"/>
      <c r="PG101" s="1875"/>
      <c r="PH101" s="1875"/>
      <c r="PI101" s="1875"/>
      <c r="PJ101" s="1875"/>
      <c r="PK101" s="1875"/>
      <c r="PL101" s="1875"/>
      <c r="PM101" s="1875"/>
      <c r="PN101" s="1875"/>
      <c r="PO101" s="1875"/>
      <c r="PP101" s="1875"/>
      <c r="PQ101" s="1875"/>
      <c r="PR101" s="1875"/>
      <c r="PS101" s="1875"/>
      <c r="PT101" s="1875"/>
      <c r="PU101" s="1875"/>
      <c r="PV101" s="1875"/>
      <c r="PW101" s="1875"/>
      <c r="PX101" s="1875"/>
      <c r="PY101" s="1875"/>
      <c r="PZ101" s="1875"/>
      <c r="QA101" s="1875"/>
      <c r="QB101" s="1875"/>
      <c r="QC101" s="1875"/>
      <c r="QD101" s="1875"/>
      <c r="QE101" s="1875"/>
      <c r="QF101" s="1875"/>
      <c r="QG101" s="1875"/>
      <c r="QH101" s="1875"/>
      <c r="QI101" s="1875"/>
      <c r="QJ101" s="1875"/>
      <c r="QK101" s="1875"/>
      <c r="QL101" s="1875"/>
      <c r="QM101" s="1875"/>
      <c r="QN101" s="1875"/>
      <c r="QO101" s="1875"/>
      <c r="QP101" s="1875"/>
      <c r="QQ101" s="1875"/>
      <c r="QR101" s="1875"/>
      <c r="QS101" s="1875"/>
      <c r="QT101" s="1875"/>
      <c r="QU101" s="1875"/>
      <c r="QV101" s="1875"/>
      <c r="QW101" s="1875"/>
      <c r="QX101" s="1875"/>
      <c r="QY101" s="1875"/>
      <c r="QZ101" s="1875"/>
      <c r="RA101" s="1875"/>
      <c r="RB101" s="1875"/>
      <c r="RC101" s="1875"/>
      <c r="RD101" s="1875"/>
      <c r="RE101" s="1875"/>
      <c r="RF101" s="1875"/>
      <c r="RG101" s="1875"/>
      <c r="RH101" s="1875"/>
      <c r="RI101" s="1875"/>
      <c r="RJ101" s="1875"/>
      <c r="RK101" s="1875"/>
      <c r="RL101" s="1875"/>
      <c r="RM101" s="1875"/>
      <c r="RN101" s="1875"/>
      <c r="RO101" s="1875"/>
      <c r="RP101" s="1875"/>
      <c r="RQ101" s="1875"/>
      <c r="RR101" s="1875"/>
      <c r="RS101" s="1875"/>
      <c r="RT101" s="1875"/>
      <c r="RU101" s="1875"/>
      <c r="RV101" s="1875"/>
      <c r="RW101" s="1875"/>
      <c r="RX101" s="1875"/>
      <c r="RY101" s="1875"/>
      <c r="RZ101" s="1875"/>
      <c r="SA101" s="1875"/>
      <c r="SB101" s="1875"/>
      <c r="SC101" s="1875"/>
      <c r="SD101" s="1875"/>
      <c r="SE101" s="1875"/>
      <c r="SF101" s="1875"/>
      <c r="SG101" s="1875"/>
      <c r="SH101" s="1875"/>
      <c r="SI101" s="1875"/>
      <c r="SJ101" s="1875"/>
      <c r="SK101" s="1875"/>
      <c r="SL101" s="1875"/>
      <c r="SM101" s="1875"/>
      <c r="SN101" s="1875"/>
      <c r="SO101" s="1875"/>
      <c r="SP101" s="1875"/>
      <c r="SQ101" s="1875"/>
      <c r="SR101" s="1875"/>
      <c r="SS101" s="1875"/>
      <c r="ST101" s="1875"/>
      <c r="SU101" s="1875"/>
      <c r="SV101" s="1875"/>
      <c r="SW101" s="1875"/>
      <c r="SX101" s="1875"/>
      <c r="SY101" s="1875"/>
      <c r="SZ101" s="1875"/>
      <c r="TA101" s="1875"/>
      <c r="TB101" s="1875"/>
      <c r="TC101" s="1875"/>
      <c r="TD101" s="1875"/>
      <c r="TE101" s="1875"/>
      <c r="TF101" s="1875"/>
      <c r="TG101" s="1875"/>
      <c r="TH101" s="1875"/>
      <c r="TI101" s="1875"/>
      <c r="TJ101" s="1875"/>
      <c r="TK101" s="1875"/>
      <c r="TL101" s="1875"/>
      <c r="TM101" s="1875"/>
      <c r="TN101" s="1875"/>
      <c r="TO101" s="1875"/>
      <c r="TP101" s="1875"/>
      <c r="TQ101" s="1875"/>
      <c r="TR101" s="1875"/>
      <c r="TS101" s="1875"/>
      <c r="TT101" s="1875"/>
      <c r="TU101" s="1875"/>
      <c r="TV101" s="1875"/>
      <c r="TW101" s="1875"/>
      <c r="TX101" s="1875"/>
      <c r="TY101" s="1875"/>
      <c r="TZ101" s="1875"/>
      <c r="UA101" s="1875"/>
      <c r="UB101" s="1875"/>
      <c r="UC101" s="1875"/>
      <c r="UD101" s="1875"/>
      <c r="UE101" s="1875"/>
      <c r="UF101" s="1875"/>
      <c r="UG101" s="1875"/>
      <c r="UH101" s="1875"/>
      <c r="UI101" s="1875"/>
      <c r="UJ101" s="1875"/>
      <c r="UK101" s="1875"/>
      <c r="UL101" s="1875"/>
      <c r="UM101" s="1875"/>
      <c r="UN101" s="1875"/>
      <c r="UO101" s="1875"/>
      <c r="UP101" s="1875"/>
      <c r="UQ101" s="1875"/>
      <c r="UR101" s="1875"/>
      <c r="US101" s="1875"/>
      <c r="UT101" s="1875"/>
      <c r="UU101" s="1875"/>
      <c r="UV101" s="1875"/>
      <c r="UW101" s="1875"/>
      <c r="UX101" s="1875"/>
      <c r="UY101" s="1875"/>
      <c r="UZ101" s="1875"/>
      <c r="VA101" s="1875"/>
      <c r="VB101" s="1875"/>
      <c r="VC101" s="1875"/>
      <c r="VD101" s="1875"/>
      <c r="VE101" s="1875"/>
      <c r="VF101" s="1875"/>
      <c r="VG101" s="1875"/>
      <c r="VH101" s="1875"/>
      <c r="VI101" s="1875"/>
      <c r="VJ101" s="1875"/>
      <c r="VK101" s="1875"/>
      <c r="VL101" s="1875"/>
      <c r="VM101" s="1875"/>
      <c r="VN101" s="1875"/>
      <c r="VO101" s="1875"/>
      <c r="VP101" s="1875"/>
      <c r="VQ101" s="1875"/>
      <c r="VR101" s="1875"/>
      <c r="VS101" s="1875"/>
      <c r="VT101" s="1875"/>
      <c r="VU101" s="1875"/>
      <c r="VV101" s="1875"/>
      <c r="VW101" s="1875"/>
      <c r="VX101" s="1875"/>
      <c r="VY101" s="1875"/>
      <c r="VZ101" s="1875"/>
      <c r="WA101" s="1875"/>
      <c r="WB101" s="1875"/>
      <c r="WC101" s="1875"/>
      <c r="WD101" s="1875"/>
      <c r="WE101" s="1875"/>
    </row>
    <row r="102" spans="1:603" ht="15" customHeight="1" x14ac:dyDescent="0.25">
      <c r="A102" s="3928"/>
      <c r="B102" s="3929"/>
      <c r="C102" s="1972"/>
      <c r="D102" s="2233" t="s">
        <v>645</v>
      </c>
      <c r="E102" s="2273" t="s">
        <v>335</v>
      </c>
      <c r="F102" s="2080" t="s">
        <v>335</v>
      </c>
      <c r="G102" s="2080" t="s">
        <v>335</v>
      </c>
      <c r="H102" s="2274"/>
      <c r="I102" s="1964"/>
      <c r="J102" s="1964"/>
      <c r="K102" s="2274"/>
      <c r="L102" s="1964"/>
      <c r="M102" s="1964"/>
      <c r="N102" s="1996"/>
      <c r="O102" s="2291"/>
      <c r="P102" s="1996"/>
      <c r="Q102" s="1996"/>
      <c r="R102" s="1996"/>
      <c r="S102" s="1996"/>
      <c r="T102" s="1996"/>
      <c r="U102" s="1996"/>
      <c r="V102" s="1996"/>
      <c r="W102" s="1996"/>
      <c r="X102" s="1996"/>
      <c r="Y102" s="1996"/>
      <c r="Z102" s="2357">
        <f>Z98+Z99+Z100+Z101</f>
        <v>0</v>
      </c>
      <c r="AA102" s="1908">
        <f>SUM(AA98:AA101)</f>
        <v>0</v>
      </c>
      <c r="AB102" s="1908">
        <f>SUM(AB98:AB101)</f>
        <v>0</v>
      </c>
      <c r="AC102" s="1908">
        <f>SUM(AC98:AC101)</f>
        <v>0</v>
      </c>
      <c r="AD102" s="1905">
        <f>SUM(AD98:AD101)</f>
        <v>0</v>
      </c>
      <c r="AE102" s="1905"/>
      <c r="AF102" s="1905">
        <f>SUM(AF98:AF101)</f>
        <v>0</v>
      </c>
      <c r="AG102" s="1905"/>
      <c r="AH102" s="1905">
        <f>AD102+AF102</f>
        <v>0</v>
      </c>
      <c r="AI102" s="1905">
        <f>SUM(AI98:AI101)</f>
        <v>0</v>
      </c>
      <c r="AJ102" s="1905">
        <f>SUM(AJ98:AJ101)</f>
        <v>0</v>
      </c>
      <c r="AK102" s="2156">
        <f>SUM(AK98:AK101)</f>
        <v>0</v>
      </c>
      <c r="AL102" s="1905">
        <f>SUM(AL98:AL101)</f>
        <v>0</v>
      </c>
      <c r="AM102" s="1905">
        <f>SUM(AM98:AM101)</f>
        <v>0</v>
      </c>
      <c r="AN102" s="1905">
        <f t="shared" si="186"/>
        <v>0</v>
      </c>
      <c r="AO102" s="1905">
        <f>SUM(AO98:AO101)</f>
        <v>0</v>
      </c>
      <c r="AP102" s="1905"/>
      <c r="AQ102" s="1905">
        <f>SUM(AQ98:AQ101)</f>
        <v>0</v>
      </c>
      <c r="AR102" s="1905"/>
      <c r="AS102" s="1905">
        <f>AO102+AQ102</f>
        <v>0</v>
      </c>
      <c r="AT102" s="1905"/>
      <c r="AU102" s="1905">
        <f>SUM(AU98:AU101)</f>
        <v>0</v>
      </c>
      <c r="AV102" s="1905">
        <f>SUM(AV98:AV101)</f>
        <v>0</v>
      </c>
      <c r="AW102" s="2156">
        <f>AU102+AV102</f>
        <v>0</v>
      </c>
      <c r="AX102" s="1905">
        <f>SUM(AX98:AX101)</f>
        <v>0</v>
      </c>
      <c r="AY102" s="1905">
        <f>SUM(AY98:AY101)</f>
        <v>0</v>
      </c>
      <c r="AZ102" s="1905">
        <f t="shared" si="188"/>
        <v>0</v>
      </c>
      <c r="BA102" s="1905">
        <f>SUM(BA98:BA101)</f>
        <v>0</v>
      </c>
      <c r="BB102" s="1905"/>
      <c r="BC102" s="1905">
        <f>SUM(BC98:BC101)</f>
        <v>0</v>
      </c>
      <c r="BD102" s="1905"/>
      <c r="BE102" s="1905">
        <f>BA102+BC102</f>
        <v>0</v>
      </c>
      <c r="BF102" s="1905"/>
      <c r="BG102" s="1905">
        <f>SUM(BG98:BG101)</f>
        <v>0</v>
      </c>
      <c r="BH102" s="1905">
        <f>SUM(BH98:BH101)</f>
        <v>0</v>
      </c>
      <c r="BI102" s="2156">
        <f>BG102+BH102</f>
        <v>0</v>
      </c>
      <c r="BJ102" s="1905">
        <f>SUM(BJ98:BJ101)</f>
        <v>0</v>
      </c>
      <c r="BK102" s="1905">
        <f>SUM(BK98:BK101)</f>
        <v>0</v>
      </c>
      <c r="BL102" s="1905">
        <f>SUM(BL98:BL101)</f>
        <v>0</v>
      </c>
      <c r="BM102" s="2573">
        <f>SUM(BM98:BM101)</f>
        <v>0</v>
      </c>
      <c r="BN102" s="1905">
        <f>SUM(BN98:BN101)</f>
        <v>0</v>
      </c>
      <c r="BO102" s="1905">
        <f t="shared" ref="BO102:BP102" si="193">SUM(BO98:BO101)</f>
        <v>0</v>
      </c>
      <c r="BP102" s="1905">
        <f t="shared" si="193"/>
        <v>0</v>
      </c>
      <c r="BQ102" s="2014">
        <f t="shared" si="184"/>
        <v>0</v>
      </c>
      <c r="BR102" s="1905">
        <f>SUM(BR98:BR101)</f>
        <v>0</v>
      </c>
      <c r="BS102" s="1905">
        <f>SUM(BS98:BS101)</f>
        <v>0</v>
      </c>
      <c r="BT102" s="2156">
        <f t="shared" ref="BT102" si="194">BR102+BS102</f>
        <v>0</v>
      </c>
      <c r="BV102" s="3066"/>
      <c r="BW102" s="3066"/>
      <c r="BX102" s="3066"/>
      <c r="FH102" s="1875"/>
      <c r="FI102" s="1875"/>
      <c r="FJ102" s="1875"/>
      <c r="FK102" s="1875"/>
      <c r="FL102" s="1875"/>
      <c r="FM102" s="1875"/>
      <c r="FN102" s="1875"/>
      <c r="FO102" s="1875"/>
      <c r="FP102" s="1875"/>
      <c r="FQ102" s="1875"/>
      <c r="FR102" s="1875"/>
      <c r="FS102" s="1875"/>
      <c r="FT102" s="1875"/>
      <c r="FU102" s="1875"/>
      <c r="FV102" s="1875"/>
      <c r="FW102" s="1875"/>
      <c r="FX102" s="1875"/>
      <c r="FY102" s="1875"/>
      <c r="FZ102" s="1875"/>
      <c r="GA102" s="1875"/>
      <c r="GB102" s="1875"/>
      <c r="GC102" s="1875"/>
      <c r="GD102" s="1875"/>
      <c r="GE102" s="1875"/>
      <c r="GF102" s="1875"/>
      <c r="GG102" s="1875"/>
      <c r="GH102" s="1875"/>
      <c r="GI102" s="1875"/>
      <c r="GJ102" s="1875"/>
      <c r="GK102" s="1875"/>
      <c r="GL102" s="1875"/>
      <c r="GM102" s="1875"/>
      <c r="GN102" s="1875"/>
      <c r="GO102" s="1875"/>
      <c r="GP102" s="1875"/>
      <c r="GQ102" s="1875"/>
      <c r="GR102" s="1875"/>
      <c r="GS102" s="1875"/>
      <c r="GT102" s="1875"/>
      <c r="GU102" s="1875"/>
      <c r="GV102" s="1875"/>
      <c r="GW102" s="1875"/>
      <c r="GX102" s="1875"/>
      <c r="GY102" s="1875"/>
      <c r="GZ102" s="1875"/>
      <c r="HA102" s="1875"/>
      <c r="HB102" s="1875"/>
      <c r="HC102" s="1875"/>
      <c r="HD102" s="1875"/>
      <c r="HE102" s="1875"/>
      <c r="HF102" s="1875"/>
      <c r="HG102" s="1875"/>
      <c r="HH102" s="1875"/>
      <c r="HI102" s="1875"/>
      <c r="HJ102" s="1875"/>
      <c r="HK102" s="1875"/>
      <c r="HL102" s="1875"/>
      <c r="HM102" s="1875"/>
      <c r="HN102" s="1875"/>
      <c r="HO102" s="1875"/>
      <c r="HP102" s="1875"/>
      <c r="HQ102" s="1875"/>
      <c r="HR102" s="1875"/>
      <c r="HS102" s="1875"/>
      <c r="HT102" s="1875"/>
      <c r="HU102" s="1875"/>
      <c r="HV102" s="1875"/>
      <c r="HW102" s="1875"/>
      <c r="HX102" s="1875"/>
      <c r="HY102" s="1875"/>
      <c r="HZ102" s="1875"/>
      <c r="IA102" s="1875"/>
      <c r="IB102" s="1875"/>
      <c r="IC102" s="1875"/>
      <c r="ID102" s="1875"/>
      <c r="IE102" s="1875"/>
      <c r="IF102" s="1875"/>
      <c r="IG102" s="1875"/>
      <c r="IH102" s="1875"/>
      <c r="II102" s="1875"/>
      <c r="IJ102" s="1875"/>
      <c r="IK102" s="1875"/>
      <c r="IL102" s="1875"/>
      <c r="IM102" s="1875"/>
      <c r="IN102" s="1875"/>
      <c r="IO102" s="1875"/>
      <c r="IP102" s="1875"/>
      <c r="IQ102" s="1875"/>
      <c r="IR102" s="1875"/>
      <c r="IS102" s="1875"/>
      <c r="IT102" s="1875"/>
      <c r="IU102" s="1875"/>
      <c r="IV102" s="1875"/>
      <c r="IW102" s="1875"/>
      <c r="IX102" s="1875"/>
      <c r="IY102" s="1875"/>
      <c r="IZ102" s="1875"/>
      <c r="JA102" s="1875"/>
      <c r="JB102" s="1875"/>
      <c r="JC102" s="1875"/>
      <c r="JD102" s="1875"/>
      <c r="JE102" s="1875"/>
      <c r="JF102" s="1875"/>
      <c r="JG102" s="1875"/>
      <c r="JH102" s="1875"/>
      <c r="JI102" s="1875"/>
      <c r="JJ102" s="1875"/>
      <c r="JK102" s="1875"/>
      <c r="JL102" s="1875"/>
      <c r="JM102" s="1875"/>
      <c r="JN102" s="1875"/>
      <c r="JO102" s="1875"/>
      <c r="JP102" s="1875"/>
      <c r="JQ102" s="1875"/>
      <c r="JR102" s="1875"/>
      <c r="JS102" s="1875"/>
      <c r="JT102" s="1875"/>
      <c r="JU102" s="1875"/>
      <c r="JV102" s="1875"/>
      <c r="JW102" s="1875"/>
      <c r="JX102" s="1875"/>
      <c r="JY102" s="1875"/>
      <c r="JZ102" s="1875"/>
      <c r="KA102" s="1875"/>
      <c r="KB102" s="1875"/>
      <c r="KC102" s="1875"/>
      <c r="KD102" s="1875"/>
      <c r="KE102" s="1875"/>
      <c r="KF102" s="1875"/>
      <c r="KG102" s="1875"/>
      <c r="KH102" s="1875"/>
      <c r="KI102" s="1875"/>
      <c r="KJ102" s="1875"/>
      <c r="KK102" s="1875"/>
      <c r="KL102" s="1875"/>
      <c r="KM102" s="1875"/>
      <c r="KN102" s="1875"/>
      <c r="KO102" s="1875"/>
      <c r="KP102" s="1875"/>
      <c r="KQ102" s="1875"/>
      <c r="KR102" s="1875"/>
      <c r="KS102" s="1875"/>
      <c r="KT102" s="1875"/>
      <c r="KU102" s="1875"/>
      <c r="KV102" s="1875"/>
      <c r="KW102" s="1875"/>
      <c r="KX102" s="1875"/>
      <c r="KY102" s="1875"/>
      <c r="KZ102" s="1875"/>
      <c r="LA102" s="1875"/>
      <c r="LB102" s="1875"/>
      <c r="LC102" s="1875"/>
      <c r="LD102" s="1875"/>
      <c r="LE102" s="1875"/>
      <c r="LF102" s="1875"/>
      <c r="LG102" s="1875"/>
      <c r="LH102" s="1875"/>
      <c r="LI102" s="1875"/>
      <c r="LJ102" s="1875"/>
      <c r="LK102" s="1875"/>
      <c r="LL102" s="1875"/>
      <c r="LM102" s="1875"/>
      <c r="LN102" s="1875"/>
      <c r="LO102" s="1875"/>
      <c r="LP102" s="1875"/>
      <c r="LQ102" s="1875"/>
      <c r="LR102" s="1875"/>
      <c r="LS102" s="1875"/>
      <c r="LT102" s="1875"/>
      <c r="LU102" s="1875"/>
      <c r="LV102" s="1875"/>
      <c r="LW102" s="1875"/>
      <c r="LX102" s="1875"/>
      <c r="LY102" s="1875"/>
      <c r="LZ102" s="1875"/>
      <c r="MA102" s="1875"/>
      <c r="MB102" s="1875"/>
      <c r="MC102" s="1875"/>
      <c r="MD102" s="1875"/>
      <c r="ME102" s="1875"/>
      <c r="MF102" s="1875"/>
      <c r="MG102" s="1875"/>
      <c r="MH102" s="1875"/>
      <c r="MI102" s="1875"/>
      <c r="MJ102" s="1875"/>
      <c r="MK102" s="1875"/>
      <c r="ML102" s="1875"/>
      <c r="MM102" s="1875"/>
      <c r="MN102" s="1875"/>
      <c r="MO102" s="1875"/>
      <c r="MP102" s="1875"/>
      <c r="MQ102" s="1875"/>
      <c r="MR102" s="1875"/>
      <c r="MS102" s="1875"/>
      <c r="MT102" s="1875"/>
      <c r="MU102" s="1875"/>
      <c r="MV102" s="1875"/>
      <c r="MW102" s="1875"/>
      <c r="MX102" s="1875"/>
      <c r="MY102" s="1875"/>
      <c r="MZ102" s="1875"/>
      <c r="NA102" s="1875"/>
      <c r="NB102" s="1875"/>
      <c r="NC102" s="1875"/>
      <c r="ND102" s="1875"/>
      <c r="NE102" s="1875"/>
      <c r="NF102" s="1875"/>
      <c r="NG102" s="1875"/>
      <c r="NH102" s="1875"/>
      <c r="NI102" s="1875"/>
      <c r="NJ102" s="1875"/>
      <c r="NK102" s="1875"/>
      <c r="NL102" s="1875"/>
      <c r="NM102" s="1875"/>
      <c r="NN102" s="1875"/>
      <c r="NO102" s="1875"/>
      <c r="NP102" s="1875"/>
      <c r="NQ102" s="1875"/>
      <c r="NR102" s="1875"/>
      <c r="NS102" s="1875"/>
      <c r="NT102" s="1875"/>
      <c r="NU102" s="1875"/>
      <c r="NV102" s="1875"/>
      <c r="NW102" s="1875"/>
      <c r="NX102" s="1875"/>
      <c r="NY102" s="1875"/>
      <c r="NZ102" s="1875"/>
      <c r="OA102" s="1875"/>
      <c r="OB102" s="1875"/>
      <c r="OC102" s="1875"/>
      <c r="OD102" s="1875"/>
      <c r="OE102" s="1875"/>
      <c r="OF102" s="1875"/>
      <c r="OG102" s="1875"/>
      <c r="OH102" s="1875"/>
      <c r="OI102" s="1875"/>
      <c r="OJ102" s="1875"/>
      <c r="OK102" s="1875"/>
      <c r="OL102" s="1875"/>
      <c r="OM102" s="1875"/>
      <c r="ON102" s="1875"/>
      <c r="OO102" s="1875"/>
      <c r="OP102" s="1875"/>
      <c r="OQ102" s="1875"/>
      <c r="OR102" s="1875"/>
      <c r="OS102" s="1875"/>
      <c r="OT102" s="1875"/>
      <c r="OU102" s="1875"/>
      <c r="OV102" s="1875"/>
      <c r="OW102" s="1875"/>
      <c r="OX102" s="1875"/>
      <c r="OY102" s="1875"/>
      <c r="OZ102" s="1875"/>
      <c r="PA102" s="1875"/>
      <c r="PB102" s="1875"/>
      <c r="PC102" s="1875"/>
      <c r="PD102" s="1875"/>
      <c r="PE102" s="1875"/>
      <c r="PF102" s="1875"/>
      <c r="PG102" s="1875"/>
      <c r="PH102" s="1875"/>
      <c r="PI102" s="1875"/>
      <c r="PJ102" s="1875"/>
      <c r="PK102" s="1875"/>
      <c r="PL102" s="1875"/>
      <c r="PM102" s="1875"/>
      <c r="PN102" s="1875"/>
      <c r="PO102" s="1875"/>
      <c r="PP102" s="1875"/>
      <c r="PQ102" s="1875"/>
      <c r="PR102" s="1875"/>
      <c r="PS102" s="1875"/>
      <c r="PT102" s="1875"/>
      <c r="PU102" s="1875"/>
      <c r="PV102" s="1875"/>
      <c r="PW102" s="1875"/>
      <c r="PX102" s="1875"/>
      <c r="PY102" s="1875"/>
      <c r="PZ102" s="1875"/>
      <c r="QA102" s="1875"/>
      <c r="QB102" s="1875"/>
      <c r="QC102" s="1875"/>
      <c r="QD102" s="1875"/>
      <c r="QE102" s="1875"/>
      <c r="QF102" s="1875"/>
      <c r="QG102" s="1875"/>
      <c r="QH102" s="1875"/>
      <c r="QI102" s="1875"/>
      <c r="QJ102" s="1875"/>
      <c r="QK102" s="1875"/>
      <c r="QL102" s="1875"/>
      <c r="QM102" s="1875"/>
      <c r="QN102" s="1875"/>
      <c r="QO102" s="1875"/>
      <c r="QP102" s="1875"/>
      <c r="QQ102" s="1875"/>
      <c r="QR102" s="1875"/>
      <c r="QS102" s="1875"/>
      <c r="QT102" s="1875"/>
      <c r="QU102" s="1875"/>
      <c r="QV102" s="1875"/>
      <c r="QW102" s="1875"/>
      <c r="QX102" s="1875"/>
      <c r="QY102" s="1875"/>
      <c r="QZ102" s="1875"/>
      <c r="RA102" s="1875"/>
      <c r="RB102" s="1875"/>
      <c r="RC102" s="1875"/>
      <c r="RD102" s="1875"/>
      <c r="RE102" s="1875"/>
      <c r="RF102" s="1875"/>
      <c r="RG102" s="1875"/>
      <c r="RH102" s="1875"/>
      <c r="RI102" s="1875"/>
      <c r="RJ102" s="1875"/>
      <c r="RK102" s="1875"/>
      <c r="RL102" s="1875"/>
      <c r="RM102" s="1875"/>
      <c r="RN102" s="1875"/>
      <c r="RO102" s="1875"/>
      <c r="RP102" s="1875"/>
      <c r="RQ102" s="1875"/>
      <c r="RR102" s="1875"/>
      <c r="RS102" s="1875"/>
      <c r="RT102" s="1875"/>
      <c r="RU102" s="1875"/>
      <c r="RV102" s="1875"/>
      <c r="RW102" s="1875"/>
      <c r="RX102" s="1875"/>
      <c r="RY102" s="1875"/>
      <c r="RZ102" s="1875"/>
      <c r="SA102" s="1875"/>
      <c r="SB102" s="1875"/>
      <c r="SC102" s="1875"/>
      <c r="SD102" s="1875"/>
      <c r="SE102" s="1875"/>
      <c r="SF102" s="1875"/>
      <c r="SG102" s="1875"/>
      <c r="SH102" s="1875"/>
      <c r="SI102" s="1875"/>
      <c r="SJ102" s="1875"/>
      <c r="SK102" s="1875"/>
      <c r="SL102" s="1875"/>
      <c r="SM102" s="1875"/>
      <c r="SN102" s="1875"/>
      <c r="SO102" s="1875"/>
      <c r="SP102" s="1875"/>
      <c r="SQ102" s="1875"/>
      <c r="SR102" s="1875"/>
      <c r="SS102" s="1875"/>
      <c r="ST102" s="1875"/>
      <c r="SU102" s="1875"/>
      <c r="SV102" s="1875"/>
      <c r="SW102" s="1875"/>
      <c r="SX102" s="1875"/>
      <c r="SY102" s="1875"/>
      <c r="SZ102" s="1875"/>
      <c r="TA102" s="1875"/>
      <c r="TB102" s="1875"/>
      <c r="TC102" s="1875"/>
      <c r="TD102" s="1875"/>
      <c r="TE102" s="1875"/>
      <c r="TF102" s="1875"/>
      <c r="TG102" s="1875"/>
      <c r="TH102" s="1875"/>
      <c r="TI102" s="1875"/>
      <c r="TJ102" s="1875"/>
      <c r="TK102" s="1875"/>
      <c r="TL102" s="1875"/>
      <c r="TM102" s="1875"/>
      <c r="TN102" s="1875"/>
      <c r="TO102" s="1875"/>
      <c r="TP102" s="1875"/>
      <c r="TQ102" s="1875"/>
      <c r="TR102" s="1875"/>
      <c r="TS102" s="1875"/>
      <c r="TT102" s="1875"/>
      <c r="TU102" s="1875"/>
      <c r="TV102" s="1875"/>
      <c r="TW102" s="1875"/>
      <c r="TX102" s="1875"/>
      <c r="TY102" s="1875"/>
      <c r="TZ102" s="1875"/>
      <c r="UA102" s="1875"/>
      <c r="UB102" s="1875"/>
      <c r="UC102" s="1875"/>
      <c r="UD102" s="1875"/>
      <c r="UE102" s="1875"/>
      <c r="UF102" s="1875"/>
      <c r="UG102" s="1875"/>
      <c r="UH102" s="1875"/>
      <c r="UI102" s="1875"/>
      <c r="UJ102" s="1875"/>
      <c r="UK102" s="1875"/>
      <c r="UL102" s="1875"/>
      <c r="UM102" s="1875"/>
      <c r="UN102" s="1875"/>
      <c r="UO102" s="1875"/>
      <c r="UP102" s="1875"/>
      <c r="UQ102" s="1875"/>
      <c r="UR102" s="1875"/>
      <c r="US102" s="1875"/>
      <c r="UT102" s="1875"/>
      <c r="UU102" s="1875"/>
      <c r="UV102" s="1875"/>
      <c r="UW102" s="1875"/>
      <c r="UX102" s="1875"/>
      <c r="UY102" s="1875"/>
      <c r="UZ102" s="1875"/>
      <c r="VA102" s="1875"/>
      <c r="VB102" s="1875"/>
      <c r="VC102" s="1875"/>
      <c r="VD102" s="1875"/>
      <c r="VE102" s="1875"/>
      <c r="VF102" s="1875"/>
      <c r="VG102" s="1875"/>
      <c r="VH102" s="1875"/>
      <c r="VI102" s="1875"/>
      <c r="VJ102" s="1875"/>
      <c r="VK102" s="1875"/>
      <c r="VL102" s="1875"/>
      <c r="VM102" s="1875"/>
      <c r="VN102" s="1875"/>
      <c r="VO102" s="1875"/>
      <c r="VP102" s="1875"/>
      <c r="VQ102" s="1875"/>
      <c r="VR102" s="1875"/>
      <c r="VS102" s="1875"/>
      <c r="VT102" s="1875"/>
      <c r="VU102" s="1875"/>
      <c r="VV102" s="1875"/>
      <c r="VW102" s="1875"/>
      <c r="VX102" s="1875"/>
      <c r="VY102" s="1875"/>
      <c r="VZ102" s="1875"/>
      <c r="WA102" s="1875"/>
      <c r="WB102" s="1875"/>
      <c r="WC102" s="1875"/>
      <c r="WD102" s="1875"/>
      <c r="WE102" s="1875"/>
    </row>
    <row r="103" spans="1:603" s="112" customFormat="1" ht="15" customHeight="1" x14ac:dyDescent="0.2">
      <c r="A103" s="2559" t="s">
        <v>592</v>
      </c>
      <c r="B103" s="2234"/>
      <c r="C103" s="2235"/>
      <c r="D103" s="2236" t="s">
        <v>595</v>
      </c>
      <c r="E103" s="2275"/>
      <c r="F103" s="2276"/>
      <c r="G103" s="2277"/>
      <c r="H103" s="2278"/>
      <c r="I103" s="2279"/>
      <c r="J103" s="2279"/>
      <c r="K103" s="2278"/>
      <c r="L103" s="2279"/>
      <c r="M103" s="2279"/>
      <c r="N103" s="2243"/>
      <c r="O103" s="2243"/>
      <c r="P103" s="2243"/>
      <c r="Q103" s="2243"/>
      <c r="R103" s="2243"/>
      <c r="S103" s="2243"/>
      <c r="T103" s="2243"/>
      <c r="U103" s="2243"/>
      <c r="V103" s="2326"/>
      <c r="W103" s="2359"/>
      <c r="X103" s="2243"/>
      <c r="Y103" s="2243"/>
      <c r="Z103" s="2358">
        <f>+Z53</f>
        <v>56494615.040000007</v>
      </c>
      <c r="AA103" s="2358">
        <f t="shared" ref="AA103:AC103" si="195">+AA53</f>
        <v>44665069.600000001</v>
      </c>
      <c r="AB103" s="2358">
        <f t="shared" si="195"/>
        <v>44665069.600000001</v>
      </c>
      <c r="AC103" s="2358">
        <f t="shared" si="195"/>
        <v>0</v>
      </c>
      <c r="AD103" s="1865"/>
      <c r="AE103" s="2548"/>
      <c r="AF103" s="1865"/>
      <c r="AG103" s="2548"/>
      <c r="AH103" s="1865"/>
      <c r="AI103" s="1865"/>
      <c r="AJ103" s="1865"/>
      <c r="AK103" s="2394"/>
      <c r="AL103" s="1865"/>
      <c r="AM103" s="1865"/>
      <c r="AN103" s="1865"/>
      <c r="AO103" s="1865"/>
      <c r="AP103" s="1865"/>
      <c r="AQ103" s="1865"/>
      <c r="AR103" s="1865"/>
      <c r="AS103" s="1865"/>
      <c r="AT103" s="1865"/>
      <c r="AU103" s="1865"/>
      <c r="AV103" s="1865"/>
      <c r="AW103" s="2394"/>
      <c r="AX103" s="2548"/>
      <c r="AY103" s="2548"/>
      <c r="AZ103" s="2548"/>
      <c r="BA103" s="2548"/>
      <c r="BB103" s="2548"/>
      <c r="BC103" s="2548"/>
      <c r="BD103" s="2548"/>
      <c r="BE103" s="2548"/>
      <c r="BF103" s="2548"/>
      <c r="BG103" s="2548"/>
      <c r="BH103" s="2548"/>
      <c r="BI103" s="2394"/>
      <c r="BJ103" s="2488">
        <f>+BJ53</f>
        <v>424182.1</v>
      </c>
      <c r="BK103" s="2488">
        <f t="shared" ref="BK103:BL103" si="196">+BK53</f>
        <v>0</v>
      </c>
      <c r="BL103" s="2488">
        <f t="shared" si="196"/>
        <v>424182.1</v>
      </c>
      <c r="BM103" s="2558"/>
      <c r="BN103" s="1865"/>
      <c r="BO103" s="2548"/>
      <c r="BP103" s="2548"/>
      <c r="BQ103" s="1865"/>
      <c r="BR103" s="1865"/>
      <c r="BS103" s="1865"/>
      <c r="BT103" s="2394"/>
      <c r="BU103" s="99"/>
      <c r="BV103" s="3066"/>
      <c r="BW103" s="3066"/>
      <c r="BX103" s="3066"/>
      <c r="BY103" s="99"/>
      <c r="BZ103" s="99"/>
    </row>
    <row r="104" spans="1:603" s="112" customFormat="1" ht="27" x14ac:dyDescent="0.2">
      <c r="A104" s="99"/>
      <c r="B104" s="99"/>
      <c r="C104" s="99"/>
      <c r="D104" s="2078"/>
      <c r="E104" s="3438"/>
      <c r="F104" s="3438"/>
      <c r="G104" s="3438"/>
      <c r="H104" s="3438"/>
      <c r="I104" s="3438"/>
      <c r="J104" s="3438"/>
      <c r="K104" s="3438"/>
      <c r="L104" s="3438"/>
      <c r="M104" s="3438"/>
      <c r="N104" s="3438"/>
      <c r="O104" s="3438"/>
      <c r="P104" s="3438"/>
      <c r="Q104" s="3438"/>
      <c r="R104" s="3438"/>
      <c r="S104" s="3438"/>
      <c r="T104" s="3438"/>
      <c r="U104" s="99"/>
      <c r="V104" s="99"/>
      <c r="Z104" s="2904"/>
      <c r="AA104" s="99"/>
      <c r="AD104" s="99"/>
      <c r="AE104" s="99"/>
      <c r="AF104" s="99"/>
      <c r="AG104" s="99"/>
      <c r="AH104" s="99"/>
      <c r="AI104" s="2395"/>
      <c r="AJ104" s="99"/>
      <c r="AK104" s="2856"/>
      <c r="AW104" s="2853"/>
      <c r="BF104" s="2904"/>
      <c r="BG104" s="2904"/>
      <c r="BH104" s="2904"/>
      <c r="BI104" s="2904"/>
      <c r="BJ104" s="2904"/>
      <c r="BV104" s="3066"/>
      <c r="BW104" s="3066"/>
      <c r="BX104" s="3066"/>
    </row>
    <row r="105" spans="1:603" s="112" customFormat="1" ht="27" x14ac:dyDescent="0.2">
      <c r="D105" s="312"/>
      <c r="E105" s="1785"/>
      <c r="F105" s="1785"/>
      <c r="G105" s="1785"/>
      <c r="H105" s="1785"/>
      <c r="I105" s="1785"/>
      <c r="J105" s="1785"/>
      <c r="K105" s="1785"/>
      <c r="L105" s="1785"/>
      <c r="M105" s="1785"/>
      <c r="N105" s="1785"/>
      <c r="O105" s="1785"/>
      <c r="P105" s="1785"/>
      <c r="Q105" s="1785"/>
      <c r="R105" s="1785"/>
      <c r="S105" s="1785"/>
      <c r="T105" s="1785"/>
      <c r="Z105" s="312"/>
      <c r="AA105" s="2342"/>
      <c r="AI105" s="2395"/>
      <c r="AK105" s="2854"/>
      <c r="AM105" s="2866"/>
      <c r="AS105" s="3431"/>
      <c r="AW105" s="3547"/>
      <c r="BE105" s="3433"/>
      <c r="BI105" s="3433"/>
      <c r="BV105" s="3066"/>
      <c r="BW105" s="3066"/>
      <c r="BX105" s="3066"/>
    </row>
    <row r="106" spans="1:603" s="112" customFormat="1" ht="27" x14ac:dyDescent="0.2">
      <c r="A106" s="2079"/>
      <c r="D106" s="312"/>
      <c r="E106" s="1785"/>
      <c r="F106" s="1785"/>
      <c r="G106" s="1785"/>
      <c r="H106" s="1785"/>
      <c r="I106" s="1785"/>
      <c r="J106" s="1785"/>
      <c r="K106" s="1785"/>
      <c r="L106" s="1785"/>
      <c r="M106" s="1785"/>
      <c r="N106" s="1785"/>
      <c r="O106" s="1785"/>
      <c r="P106" s="1785"/>
      <c r="Q106" s="1785"/>
      <c r="R106" s="1785"/>
      <c r="S106" s="1785"/>
      <c r="T106" s="1785"/>
      <c r="Z106" s="312"/>
      <c r="AA106" s="3474"/>
      <c r="AB106" s="312"/>
      <c r="AC106" s="312"/>
      <c r="AD106" s="312"/>
      <c r="AK106" s="2854"/>
      <c r="AS106" s="3432"/>
      <c r="AW106" s="3548"/>
      <c r="BE106" s="3432"/>
      <c r="BH106" s="312"/>
      <c r="BI106" s="3536"/>
      <c r="BV106" s="3066"/>
      <c r="BW106" s="3066"/>
      <c r="BX106" s="3066"/>
    </row>
    <row r="107" spans="1:603" s="112" customFormat="1" ht="27" x14ac:dyDescent="0.2">
      <c r="A107" s="1125"/>
      <c r="D107" s="312"/>
      <c r="E107" s="1785"/>
      <c r="F107" s="1785"/>
      <c r="G107" s="1785"/>
      <c r="H107" s="1785"/>
      <c r="I107" s="1785"/>
      <c r="J107" s="1785"/>
      <c r="K107" s="1785"/>
      <c r="L107" s="1785"/>
      <c r="M107" s="1785"/>
      <c r="N107" s="1785"/>
      <c r="O107" s="1785"/>
      <c r="P107" s="1785"/>
      <c r="Q107" s="1785"/>
      <c r="R107" s="1785"/>
      <c r="S107" s="1785"/>
      <c r="T107" s="1785"/>
      <c r="Z107" s="312"/>
      <c r="AA107" s="3475"/>
      <c r="AB107" s="312"/>
      <c r="AC107" s="312"/>
      <c r="AD107" s="312"/>
      <c r="AK107" s="2854"/>
      <c r="AQ107" s="312"/>
      <c r="AR107" s="3537"/>
      <c r="AS107" s="3475"/>
      <c r="AT107" s="312"/>
      <c r="AU107" s="312"/>
      <c r="AV107" s="3537"/>
      <c r="AW107" s="3475"/>
      <c r="BH107" s="312"/>
      <c r="BI107" s="3475"/>
      <c r="BV107" s="3066"/>
      <c r="BW107" s="3066"/>
      <c r="BX107" s="3066"/>
    </row>
    <row r="108" spans="1:603" ht="27" x14ac:dyDescent="0.2">
      <c r="B108" s="112"/>
      <c r="C108" s="112"/>
      <c r="D108" s="312"/>
      <c r="E108" s="1785"/>
      <c r="F108" s="1785"/>
      <c r="G108" s="1785"/>
      <c r="H108" s="1785"/>
      <c r="I108" s="1785"/>
      <c r="J108" s="1785"/>
      <c r="K108" s="1785"/>
      <c r="L108" s="1785"/>
      <c r="M108" s="1785"/>
      <c r="N108" s="1785"/>
      <c r="O108" s="1785"/>
      <c r="P108" s="1785"/>
      <c r="Q108" s="1785"/>
      <c r="R108" s="1785"/>
      <c r="S108" s="1785"/>
      <c r="T108" s="1785"/>
      <c r="U108" s="112"/>
      <c r="Y108" s="112"/>
      <c r="Z108" s="312"/>
      <c r="AA108" s="3475"/>
      <c r="AB108" s="312"/>
      <c r="AC108" s="312"/>
      <c r="AD108" s="312"/>
      <c r="AE108" s="112"/>
      <c r="AF108" s="112"/>
      <c r="AG108" s="112"/>
      <c r="AH108" s="112"/>
      <c r="AI108" s="112"/>
      <c r="AJ108" s="112"/>
      <c r="AK108" s="2854"/>
      <c r="AS108" s="3475"/>
      <c r="AT108" s="3488"/>
      <c r="AU108" s="3488"/>
      <c r="AV108" s="3488"/>
      <c r="AW108" s="3475"/>
      <c r="AY108" s="112"/>
      <c r="BD108" s="3479"/>
      <c r="BE108" s="106"/>
      <c r="BH108" s="3488"/>
      <c r="BI108" s="3475"/>
      <c r="BV108" s="3066"/>
      <c r="BW108" s="3066"/>
      <c r="BX108" s="3066"/>
    </row>
    <row r="109" spans="1:603" ht="27" x14ac:dyDescent="0.2">
      <c r="A109" s="112"/>
      <c r="B109" s="112"/>
      <c r="C109" s="112"/>
      <c r="D109" s="312"/>
      <c r="E109" s="1785"/>
      <c r="F109" s="1785"/>
      <c r="G109" s="1785"/>
      <c r="H109" s="1785"/>
      <c r="I109" s="1785"/>
      <c r="J109" s="1785"/>
      <c r="K109" s="1785"/>
      <c r="L109" s="1785"/>
      <c r="M109" s="1785"/>
      <c r="N109" s="1785"/>
      <c r="O109" s="1785"/>
      <c r="P109" s="1785"/>
      <c r="Q109" s="1785"/>
      <c r="R109" s="1785"/>
      <c r="S109" s="1785"/>
      <c r="T109" s="1785"/>
      <c r="U109" s="112"/>
      <c r="Y109" s="112"/>
      <c r="Z109" s="312"/>
      <c r="AA109" s="3475"/>
      <c r="AB109" s="312"/>
      <c r="AC109" s="312"/>
      <c r="AD109" s="312"/>
      <c r="AE109" s="112"/>
      <c r="AF109" s="112"/>
      <c r="AG109" s="112"/>
      <c r="AH109" s="112"/>
      <c r="AI109" s="112"/>
      <c r="AJ109" s="112"/>
      <c r="AK109" s="2854"/>
      <c r="AM109" s="2852"/>
      <c r="AS109" s="3475"/>
      <c r="AT109" s="3488"/>
      <c r="AU109" s="3488"/>
      <c r="AV109" s="3488"/>
      <c r="AW109" s="3475"/>
      <c r="BH109" s="3488"/>
      <c r="BI109" s="3475"/>
      <c r="BV109" s="3066"/>
      <c r="BW109" s="3066"/>
      <c r="BX109" s="3066"/>
    </row>
    <row r="110" spans="1:603" ht="27" x14ac:dyDescent="0.2">
      <c r="A110" s="112"/>
      <c r="D110" s="2202"/>
      <c r="E110" s="112"/>
      <c r="G110" s="112"/>
      <c r="P110" s="112"/>
      <c r="Q110" s="112"/>
      <c r="R110" s="112"/>
      <c r="Y110" s="112"/>
      <c r="Z110" s="312"/>
      <c r="AA110" s="3475"/>
      <c r="AB110" s="312"/>
      <c r="AC110" s="3469"/>
      <c r="AD110" s="3469"/>
      <c r="AI110" s="2395"/>
      <c r="AK110" s="2854"/>
      <c r="AQ110" s="3488"/>
      <c r="AR110" s="3488"/>
      <c r="AS110" s="3475"/>
      <c r="AT110" s="3488"/>
      <c r="AU110" s="3488"/>
      <c r="AV110" s="3488"/>
      <c r="AW110" s="3488"/>
      <c r="BV110" s="3066"/>
      <c r="BW110" s="3066"/>
      <c r="BX110" s="3066"/>
    </row>
    <row r="111" spans="1:603" ht="27" x14ac:dyDescent="0.2">
      <c r="A111" s="112"/>
      <c r="D111" s="2202"/>
      <c r="P111" s="112"/>
      <c r="Q111" s="112"/>
      <c r="R111" s="112"/>
      <c r="Y111" s="112"/>
      <c r="Z111" s="312"/>
      <c r="AA111" s="3474"/>
      <c r="AB111" s="1785"/>
      <c r="AC111" s="1969"/>
      <c r="AD111" s="1969"/>
      <c r="AE111" s="3435"/>
      <c r="AF111" s="3435"/>
      <c r="AG111" s="3435"/>
      <c r="AH111" s="3435"/>
      <c r="AI111" s="3435"/>
      <c r="AJ111" s="3435"/>
      <c r="AK111" s="2857"/>
      <c r="AW111" s="2857"/>
      <c r="BG111" s="106"/>
      <c r="BV111" s="3066"/>
      <c r="BW111" s="3066"/>
      <c r="BX111" s="3066"/>
    </row>
    <row r="112" spans="1:603" ht="27" x14ac:dyDescent="0.2">
      <c r="A112" s="112"/>
      <c r="D112" s="2202"/>
      <c r="H112" s="112"/>
      <c r="P112" s="112"/>
      <c r="Q112" s="112"/>
      <c r="Y112" s="112"/>
      <c r="Z112" s="312"/>
      <c r="AA112" s="312"/>
      <c r="AB112" s="3469"/>
      <c r="AC112" s="3469"/>
      <c r="AD112" s="3469"/>
      <c r="AI112" s="2395"/>
      <c r="AK112" s="2857"/>
      <c r="AW112" s="2857"/>
      <c r="BA112" s="2852"/>
      <c r="BV112" s="3066"/>
      <c r="BW112" s="3066"/>
      <c r="BX112" s="3066"/>
    </row>
    <row r="113" spans="1:76" ht="27" x14ac:dyDescent="0.2">
      <c r="A113" s="112"/>
      <c r="D113" s="2202"/>
      <c r="H113" s="112"/>
      <c r="Y113" s="112"/>
      <c r="Z113" s="312"/>
      <c r="AA113" s="3469"/>
      <c r="AB113" s="3469"/>
      <c r="AC113" s="3469"/>
      <c r="AD113" s="3469"/>
      <c r="AI113" s="2327"/>
      <c r="AK113" s="2857"/>
      <c r="AM113" s="2852"/>
      <c r="AW113" s="2857"/>
      <c r="AY113" s="3436"/>
      <c r="AZ113" s="3436"/>
      <c r="BA113" s="3436"/>
      <c r="BB113" s="3436"/>
      <c r="BC113" s="3436"/>
      <c r="BD113" s="3436"/>
      <c r="BE113" s="3436"/>
      <c r="BF113" s="3480"/>
      <c r="BG113" s="3436"/>
      <c r="BV113" s="3066"/>
      <c r="BW113" s="3066"/>
      <c r="BX113" s="3066"/>
    </row>
    <row r="114" spans="1:76" ht="27" x14ac:dyDescent="0.2">
      <c r="D114" s="2202"/>
      <c r="H114" s="112"/>
      <c r="Y114" s="112"/>
      <c r="Z114" s="312"/>
      <c r="AK114" s="2857"/>
      <c r="AW114" s="2857"/>
      <c r="AY114" s="3436"/>
      <c r="AZ114" s="3436"/>
      <c r="BA114" s="3436"/>
      <c r="BB114" s="3436"/>
      <c r="BC114" s="3436"/>
      <c r="BD114" s="3436"/>
      <c r="BE114" s="3436"/>
      <c r="BF114" s="3436"/>
      <c r="BG114" s="3436"/>
      <c r="BV114" s="3066"/>
      <c r="BW114" s="3066"/>
      <c r="BX114" s="3066"/>
    </row>
    <row r="115" spans="1:76" s="141" customFormat="1" ht="27" x14ac:dyDescent="0.2">
      <c r="A115" s="99"/>
      <c r="B115" s="99"/>
      <c r="C115" s="99"/>
      <c r="D115" s="2202"/>
      <c r="E115" s="99"/>
      <c r="F115" s="112"/>
      <c r="G115" s="99"/>
      <c r="H115" s="2107"/>
      <c r="I115" s="112"/>
      <c r="J115" s="112"/>
      <c r="K115" s="174"/>
      <c r="L115" s="112"/>
      <c r="M115" s="112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112"/>
      <c r="Z115" s="406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2857"/>
      <c r="AL115" s="2858"/>
      <c r="AM115" s="2859"/>
      <c r="AN115" s="2858"/>
      <c r="AO115" s="2858"/>
      <c r="AP115" s="99"/>
      <c r="AQ115" s="99"/>
      <c r="AW115" s="2855"/>
      <c r="AY115" s="3436"/>
      <c r="AZ115" s="3436"/>
      <c r="BA115" s="3436"/>
      <c r="BB115" s="3436"/>
      <c r="BC115" s="3436"/>
      <c r="BD115" s="3436"/>
      <c r="BE115" s="3436"/>
      <c r="BF115" s="3436"/>
      <c r="BG115" s="3436"/>
      <c r="BJ115" s="112"/>
      <c r="BV115" s="3066"/>
      <c r="BW115" s="3066"/>
      <c r="BX115" s="3066"/>
    </row>
    <row r="116" spans="1:76" s="141" customFormat="1" ht="27" x14ac:dyDescent="0.2">
      <c r="A116" s="99"/>
      <c r="B116" s="99"/>
      <c r="C116" s="99"/>
      <c r="D116" s="2202"/>
      <c r="E116" s="99"/>
      <c r="F116" s="112"/>
      <c r="G116" s="99"/>
      <c r="H116" s="2108"/>
      <c r="I116" s="112"/>
      <c r="J116" s="112"/>
      <c r="K116" s="174"/>
      <c r="L116" s="112"/>
      <c r="M116" s="112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112"/>
      <c r="Z116" s="406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2857"/>
      <c r="AW116" s="2855"/>
      <c r="AX116" s="99"/>
      <c r="AY116" s="3436"/>
      <c r="AZ116" s="3436"/>
      <c r="BA116" s="3436"/>
      <c r="BB116" s="3436"/>
      <c r="BC116" s="3436"/>
      <c r="BD116" s="3436"/>
      <c r="BE116" s="3436"/>
      <c r="BF116" s="3436"/>
      <c r="BG116" s="3436"/>
      <c r="BJ116" s="112"/>
      <c r="BV116" s="3066"/>
      <c r="BW116" s="3066"/>
      <c r="BX116" s="3066"/>
    </row>
    <row r="117" spans="1:76" ht="27" x14ac:dyDescent="0.2">
      <c r="D117" s="2202"/>
      <c r="Y117" s="112"/>
      <c r="Z117" s="312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2855"/>
      <c r="AL117" s="141"/>
      <c r="AM117" s="2868"/>
      <c r="AN117" s="141"/>
      <c r="AO117" s="141"/>
      <c r="AP117" s="141"/>
      <c r="AQ117" s="141"/>
      <c r="AW117" s="2857"/>
      <c r="AY117" s="2852"/>
      <c r="BV117" s="3066"/>
      <c r="BW117" s="3066"/>
      <c r="BX117" s="3066"/>
    </row>
    <row r="118" spans="1:76" ht="27" x14ac:dyDescent="0.2">
      <c r="D118" s="2202"/>
      <c r="Y118" s="112"/>
      <c r="Z118" s="312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2855"/>
      <c r="AW118" s="2857"/>
      <c r="AY118" s="2852"/>
      <c r="BS118" s="99" t="s">
        <v>571</v>
      </c>
      <c r="BV118" s="3066"/>
      <c r="BW118" s="3066"/>
      <c r="BX118" s="3066"/>
    </row>
    <row r="119" spans="1:76" ht="27" x14ac:dyDescent="0.2">
      <c r="D119" s="2202"/>
      <c r="Y119" s="112"/>
      <c r="Z119" s="312"/>
      <c r="AK119" s="2857"/>
      <c r="AW119" s="2857"/>
      <c r="BV119" s="3066"/>
      <c r="BW119" s="3066"/>
      <c r="BX119" s="3066"/>
    </row>
    <row r="120" spans="1:76" ht="27" x14ac:dyDescent="0.2">
      <c r="D120" s="2202"/>
      <c r="Y120" s="112"/>
      <c r="Z120" s="312"/>
      <c r="AK120" s="2857"/>
      <c r="AM120" s="2852"/>
      <c r="AW120" s="2857"/>
      <c r="BV120" s="3066"/>
      <c r="BW120" s="3066"/>
      <c r="BX120" s="3066"/>
    </row>
    <row r="121" spans="1:76" ht="27" x14ac:dyDescent="0.2">
      <c r="D121" s="2202"/>
      <c r="Y121" s="112"/>
      <c r="Z121" s="312"/>
      <c r="AK121" s="2857"/>
      <c r="AW121" s="2857"/>
      <c r="BV121" s="3066"/>
      <c r="BW121" s="3066"/>
      <c r="BX121" s="3066"/>
    </row>
    <row r="122" spans="1:76" ht="27" x14ac:dyDescent="0.2">
      <c r="D122" s="2202"/>
      <c r="R122" s="2852"/>
      <c r="Y122" s="112"/>
      <c r="Z122" s="312"/>
      <c r="AK122" s="2857"/>
      <c r="AM122" s="2852"/>
      <c r="AW122" s="2857"/>
      <c r="BA122" s="2852"/>
      <c r="BV122" s="3066"/>
      <c r="BW122" s="3066"/>
      <c r="BX122" s="3066"/>
    </row>
    <row r="123" spans="1:76" ht="27" x14ac:dyDescent="0.2">
      <c r="D123" s="2202"/>
      <c r="O123" s="3485"/>
      <c r="Z123" s="312"/>
      <c r="AK123" s="2857"/>
      <c r="AM123" s="2852"/>
      <c r="AW123" s="2857"/>
      <c r="BA123" s="2852"/>
      <c r="BV123" s="3066"/>
      <c r="BW123" s="3066"/>
      <c r="BX123" s="3066"/>
    </row>
    <row r="124" spans="1:76" ht="27" x14ac:dyDescent="0.2">
      <c r="D124" s="2202"/>
      <c r="O124" s="3485"/>
      <c r="Z124" s="312"/>
      <c r="AK124" s="2857"/>
      <c r="AW124" s="2857"/>
      <c r="BV124" s="3066"/>
      <c r="BW124" s="3066"/>
      <c r="BX124" s="3066"/>
    </row>
    <row r="125" spans="1:76" ht="27" x14ac:dyDescent="0.2">
      <c r="D125" s="2202"/>
      <c r="O125" s="3485"/>
      <c r="Z125" s="312"/>
      <c r="AB125" s="2852"/>
      <c r="AK125" s="2857"/>
      <c r="AW125" s="2857"/>
      <c r="BV125" s="3066"/>
      <c r="BW125" s="3066"/>
      <c r="BX125" s="3066"/>
    </row>
    <row r="126" spans="1:76" ht="27" x14ac:dyDescent="0.2">
      <c r="D126" s="2202"/>
      <c r="O126" s="3485"/>
      <c r="Z126" s="312"/>
      <c r="AK126" s="2857"/>
      <c r="AW126" s="2857"/>
      <c r="AZ126" s="2852"/>
      <c r="BV126" s="3066"/>
      <c r="BW126" s="3066"/>
      <c r="BX126" s="3066"/>
    </row>
    <row r="127" spans="1:76" ht="27" x14ac:dyDescent="0.2">
      <c r="D127" s="2202"/>
      <c r="M127" s="99"/>
      <c r="O127" s="3485"/>
      <c r="AK127" s="2857"/>
      <c r="AW127" s="2857"/>
      <c r="BV127" s="3066"/>
      <c r="BW127" s="3066"/>
      <c r="BX127" s="3066"/>
    </row>
    <row r="128" spans="1:76" ht="27" x14ac:dyDescent="0.2">
      <c r="D128" s="2202"/>
      <c r="M128" s="99"/>
      <c r="O128" s="3485"/>
      <c r="P128" s="3535"/>
      <c r="Q128" s="2852"/>
      <c r="AK128" s="2857"/>
      <c r="AW128" s="2857"/>
      <c r="BV128" s="3066"/>
      <c r="BW128" s="3066"/>
      <c r="BX128" s="3066"/>
    </row>
    <row r="129" spans="4:76" ht="27" x14ac:dyDescent="0.2">
      <c r="D129" s="2202"/>
      <c r="M129" s="99"/>
      <c r="AW129" s="2857"/>
      <c r="BV129" s="3066"/>
      <c r="BW129" s="3066"/>
      <c r="BX129" s="3066"/>
    </row>
    <row r="130" spans="4:76" ht="27" x14ac:dyDescent="0.2">
      <c r="D130" s="2202"/>
      <c r="M130" s="99"/>
      <c r="P130" s="2852"/>
      <c r="Q130" s="2852"/>
      <c r="S130" s="2852"/>
      <c r="AW130" s="2857"/>
      <c r="BV130" s="3066"/>
      <c r="BW130" s="3066"/>
      <c r="BX130" s="3066"/>
    </row>
    <row r="131" spans="4:76" ht="27" x14ac:dyDescent="0.2">
      <c r="D131" s="2202"/>
      <c r="M131" s="99"/>
      <c r="S131" s="2852"/>
      <c r="AW131" s="2857"/>
      <c r="BV131" s="3066"/>
      <c r="BW131" s="3066"/>
      <c r="BX131" s="3066"/>
    </row>
    <row r="132" spans="4:76" ht="27" x14ac:dyDescent="0.2">
      <c r="D132" s="2202"/>
      <c r="M132" s="99"/>
      <c r="AW132" s="2857"/>
      <c r="BV132" s="3066"/>
      <c r="BW132" s="3066"/>
      <c r="BX132" s="3066"/>
    </row>
    <row r="133" spans="4:76" ht="27" x14ac:dyDescent="0.2">
      <c r="D133" s="2202"/>
      <c r="AW133" s="2857"/>
      <c r="BV133" s="3066"/>
      <c r="BW133" s="3066"/>
      <c r="BX133" s="3066"/>
    </row>
    <row r="134" spans="4:76" ht="27" x14ac:dyDescent="0.2">
      <c r="D134" s="2202"/>
      <c r="AW134" s="2857"/>
      <c r="BV134" s="3066"/>
      <c r="BW134" s="3066"/>
      <c r="BX134" s="3066"/>
    </row>
    <row r="135" spans="4:76" ht="27" x14ac:dyDescent="0.2">
      <c r="D135" s="2202"/>
      <c r="BV135" s="3066"/>
      <c r="BW135" s="3066"/>
      <c r="BX135" s="3066"/>
    </row>
    <row r="136" spans="4:76" ht="27" x14ac:dyDescent="0.2">
      <c r="D136" s="2202"/>
      <c r="BV136" s="3066"/>
      <c r="BW136" s="3066"/>
      <c r="BX136" s="3066"/>
    </row>
    <row r="137" spans="4:76" ht="27" x14ac:dyDescent="0.2">
      <c r="D137" s="2202"/>
      <c r="BV137" s="3066"/>
      <c r="BW137" s="3066"/>
      <c r="BX137" s="3066"/>
    </row>
    <row r="138" spans="4:76" ht="27" x14ac:dyDescent="0.2">
      <c r="D138" s="2202"/>
      <c r="BV138" s="3066"/>
      <c r="BW138" s="3066"/>
      <c r="BX138" s="3066"/>
    </row>
    <row r="139" spans="4:76" ht="27" x14ac:dyDescent="0.2">
      <c r="D139" s="2202"/>
      <c r="BV139" s="3066"/>
      <c r="BW139" s="3066"/>
      <c r="BX139" s="3066"/>
    </row>
    <row r="140" spans="4:76" ht="27" x14ac:dyDescent="0.2">
      <c r="D140" s="2202"/>
      <c r="BV140" s="3066"/>
      <c r="BW140" s="3066"/>
      <c r="BX140" s="3066"/>
    </row>
    <row r="141" spans="4:76" ht="27" x14ac:dyDescent="0.2">
      <c r="D141" s="2202"/>
      <c r="BV141" s="3066"/>
      <c r="BW141" s="3066"/>
      <c r="BX141" s="3066"/>
    </row>
    <row r="142" spans="4:76" ht="27" x14ac:dyDescent="0.2">
      <c r="D142" s="2202"/>
      <c r="BV142" s="3066"/>
      <c r="BW142" s="3066"/>
      <c r="BX142" s="3066"/>
    </row>
    <row r="143" spans="4:76" ht="27" x14ac:dyDescent="0.2">
      <c r="D143" s="2202"/>
      <c r="BV143" s="3066"/>
      <c r="BW143" s="3066"/>
      <c r="BX143" s="3066"/>
    </row>
    <row r="144" spans="4:76" ht="27" x14ac:dyDescent="0.2">
      <c r="D144" s="2202"/>
      <c r="BV144" s="3066"/>
      <c r="BW144" s="3066"/>
      <c r="BX144" s="3066"/>
    </row>
    <row r="145" spans="4:76" ht="27" x14ac:dyDescent="0.2">
      <c r="D145" s="2202"/>
      <c r="BV145" s="3066"/>
      <c r="BW145" s="3066"/>
      <c r="BX145" s="3066"/>
    </row>
    <row r="146" spans="4:76" ht="27" x14ac:dyDescent="0.2">
      <c r="D146" s="2202"/>
      <c r="BV146" s="3066"/>
      <c r="BW146" s="3066"/>
      <c r="BX146" s="3066"/>
    </row>
    <row r="147" spans="4:76" ht="27" x14ac:dyDescent="0.2">
      <c r="D147" s="2202"/>
      <c r="BV147" s="3066"/>
      <c r="BW147" s="3066"/>
      <c r="BX147" s="3066"/>
    </row>
    <row r="148" spans="4:76" ht="27" x14ac:dyDescent="0.2">
      <c r="D148" s="2202"/>
      <c r="BV148" s="3066"/>
      <c r="BW148" s="3066"/>
      <c r="BX148" s="3066"/>
    </row>
    <row r="149" spans="4:76" ht="27" x14ac:dyDescent="0.2">
      <c r="D149" s="2202"/>
      <c r="BV149" s="3066"/>
      <c r="BW149" s="3066"/>
      <c r="BX149" s="3066"/>
    </row>
    <row r="150" spans="4:76" ht="27" x14ac:dyDescent="0.2">
      <c r="D150" s="2202"/>
      <c r="BV150" s="3066"/>
      <c r="BW150" s="3066"/>
      <c r="BX150" s="3066"/>
    </row>
    <row r="151" spans="4:76" ht="27" x14ac:dyDescent="0.2">
      <c r="D151" s="2202"/>
      <c r="BV151" s="3066"/>
      <c r="BW151" s="3066"/>
      <c r="BX151" s="3066"/>
    </row>
    <row r="152" spans="4:76" ht="27" x14ac:dyDescent="0.2">
      <c r="D152" s="2202"/>
      <c r="BV152" s="3066"/>
      <c r="BW152" s="3066"/>
      <c r="BX152" s="3066"/>
    </row>
    <row r="153" spans="4:76" ht="27" x14ac:dyDescent="0.2">
      <c r="D153" s="2202"/>
      <c r="BV153" s="3066"/>
      <c r="BW153" s="3066"/>
      <c r="BX153" s="3066"/>
    </row>
    <row r="154" spans="4:76" ht="27" x14ac:dyDescent="0.2">
      <c r="D154" s="2202"/>
      <c r="BV154" s="3066"/>
      <c r="BW154" s="3066"/>
      <c r="BX154" s="3066"/>
    </row>
    <row r="155" spans="4:76" ht="27" x14ac:dyDescent="0.2">
      <c r="D155" s="2202"/>
      <c r="BV155" s="3066"/>
      <c r="BW155" s="3066"/>
      <c r="BX155" s="3066"/>
    </row>
    <row r="156" spans="4:76" ht="27" x14ac:dyDescent="0.2">
      <c r="D156" s="2202"/>
      <c r="BV156" s="3066"/>
      <c r="BW156" s="3066"/>
      <c r="BX156" s="3066"/>
    </row>
    <row r="157" spans="4:76" ht="27" x14ac:dyDescent="0.2">
      <c r="D157" s="2202"/>
      <c r="BV157" s="3066"/>
      <c r="BW157" s="3066"/>
      <c r="BX157" s="3066"/>
    </row>
    <row r="158" spans="4:76" ht="27" x14ac:dyDescent="0.2">
      <c r="D158" s="2202"/>
      <c r="BV158" s="3066"/>
      <c r="BW158" s="3066"/>
      <c r="BX158" s="3066"/>
    </row>
    <row r="159" spans="4:76" ht="27" x14ac:dyDescent="0.2">
      <c r="D159" s="2202"/>
      <c r="BV159" s="3066"/>
      <c r="BW159" s="3066"/>
      <c r="BX159" s="3066"/>
    </row>
    <row r="160" spans="4:76" ht="27" x14ac:dyDescent="0.2">
      <c r="D160" s="2202"/>
      <c r="BV160" s="3066"/>
      <c r="BW160" s="3066"/>
      <c r="BX160" s="3066"/>
    </row>
    <row r="161" spans="4:76" ht="27" x14ac:dyDescent="0.2">
      <c r="D161" s="2202"/>
      <c r="BV161" s="3066"/>
      <c r="BW161" s="3066"/>
      <c r="BX161" s="3066"/>
    </row>
    <row r="162" spans="4:76" ht="27" x14ac:dyDescent="0.2">
      <c r="D162" s="2202"/>
      <c r="BV162" s="3066"/>
      <c r="BW162" s="3066"/>
      <c r="BX162" s="3066"/>
    </row>
    <row r="163" spans="4:76" ht="27" x14ac:dyDescent="0.2">
      <c r="D163" s="2202"/>
      <c r="BV163" s="3066"/>
      <c r="BW163" s="3066"/>
      <c r="BX163" s="3066"/>
    </row>
    <row r="164" spans="4:76" ht="27" x14ac:dyDescent="0.2">
      <c r="D164" s="2202"/>
      <c r="BV164" s="3066"/>
      <c r="BW164" s="3066"/>
      <c r="BX164" s="3066"/>
    </row>
    <row r="165" spans="4:76" ht="27" x14ac:dyDescent="0.2">
      <c r="D165" s="2202"/>
      <c r="BV165" s="3066"/>
      <c r="BW165" s="3066"/>
      <c r="BX165" s="3066"/>
    </row>
    <row r="166" spans="4:76" ht="27" x14ac:dyDescent="0.2">
      <c r="D166" s="2202"/>
      <c r="BV166" s="3066"/>
      <c r="BW166" s="3066"/>
      <c r="BX166" s="3066"/>
    </row>
    <row r="167" spans="4:76" ht="27" x14ac:dyDescent="0.2">
      <c r="D167" s="2202"/>
      <c r="BV167" s="3066"/>
      <c r="BW167" s="3066"/>
      <c r="BX167" s="3066"/>
    </row>
    <row r="168" spans="4:76" ht="27" x14ac:dyDescent="0.2">
      <c r="D168" s="2202"/>
      <c r="BV168" s="3066"/>
      <c r="BW168" s="3066"/>
      <c r="BX168" s="3066"/>
    </row>
    <row r="169" spans="4:76" ht="27" x14ac:dyDescent="0.2">
      <c r="D169" s="2202"/>
      <c r="BV169" s="3066"/>
      <c r="BW169" s="3066"/>
      <c r="BX169" s="3066"/>
    </row>
    <row r="170" spans="4:76" ht="27" x14ac:dyDescent="0.2">
      <c r="D170" s="2202"/>
      <c r="BV170" s="3066"/>
      <c r="BW170" s="3066"/>
      <c r="BX170" s="3066"/>
    </row>
    <row r="171" spans="4:76" ht="27" x14ac:dyDescent="0.2">
      <c r="D171" s="2202"/>
      <c r="BV171" s="3066"/>
      <c r="BW171" s="3066"/>
      <c r="BX171" s="3066"/>
    </row>
    <row r="172" spans="4:76" ht="27" x14ac:dyDescent="0.2">
      <c r="D172" s="2202"/>
      <c r="BV172" s="3066"/>
      <c r="BW172" s="3066"/>
      <c r="BX172" s="3066"/>
    </row>
    <row r="173" spans="4:76" ht="27" x14ac:dyDescent="0.2">
      <c r="D173" s="2202"/>
      <c r="BV173" s="3066"/>
      <c r="BW173" s="3066"/>
      <c r="BX173" s="3066"/>
    </row>
    <row r="174" spans="4:76" ht="27" x14ac:dyDescent="0.2">
      <c r="D174" s="2202"/>
      <c r="BV174" s="3066"/>
      <c r="BW174" s="3066"/>
      <c r="BX174" s="3066"/>
    </row>
    <row r="175" spans="4:76" ht="27" x14ac:dyDescent="0.2">
      <c r="D175" s="2202"/>
      <c r="BV175" s="3066"/>
      <c r="BW175" s="3066"/>
      <c r="BX175" s="3066"/>
    </row>
    <row r="176" spans="4:76" ht="27" x14ac:dyDescent="0.2">
      <c r="D176" s="2202"/>
      <c r="BV176" s="3066"/>
      <c r="BW176" s="3066"/>
      <c r="BX176" s="3066"/>
    </row>
    <row r="177" spans="4:76" ht="27" x14ac:dyDescent="0.2">
      <c r="D177" s="2202"/>
      <c r="BV177" s="3066"/>
      <c r="BW177" s="3066"/>
      <c r="BX177" s="3066"/>
    </row>
    <row r="178" spans="4:76" ht="27" x14ac:dyDescent="0.2">
      <c r="D178" s="2202"/>
      <c r="BV178" s="3066"/>
      <c r="BW178" s="3066"/>
      <c r="BX178" s="3066"/>
    </row>
    <row r="179" spans="4:76" ht="27" x14ac:dyDescent="0.2">
      <c r="D179" s="2202"/>
      <c r="BV179" s="3066"/>
      <c r="BW179" s="3066"/>
      <c r="BX179" s="3066"/>
    </row>
    <row r="180" spans="4:76" ht="27" x14ac:dyDescent="0.2">
      <c r="D180" s="2202"/>
      <c r="BV180" s="3066"/>
      <c r="BW180" s="3066"/>
      <c r="BX180" s="3066"/>
    </row>
    <row r="181" spans="4:76" ht="27" x14ac:dyDescent="0.2">
      <c r="D181" s="2202"/>
      <c r="BV181" s="3066"/>
      <c r="BW181" s="3066"/>
      <c r="BX181" s="3066"/>
    </row>
    <row r="182" spans="4:76" ht="27" x14ac:dyDescent="0.2">
      <c r="D182" s="2202"/>
      <c r="BV182" s="3066"/>
      <c r="BW182" s="3066"/>
      <c r="BX182" s="3066"/>
    </row>
    <row r="183" spans="4:76" ht="27" x14ac:dyDescent="0.2">
      <c r="D183" s="2202"/>
      <c r="BV183" s="3066"/>
      <c r="BW183" s="3066"/>
      <c r="BX183" s="3066"/>
    </row>
    <row r="184" spans="4:76" ht="27" x14ac:dyDescent="0.2">
      <c r="D184" s="2202"/>
      <c r="BV184" s="3066"/>
      <c r="BW184" s="3066"/>
      <c r="BX184" s="3066"/>
    </row>
    <row r="185" spans="4:76" ht="27" x14ac:dyDescent="0.2">
      <c r="D185" s="2202"/>
      <c r="BV185" s="3066"/>
      <c r="BW185" s="3066"/>
      <c r="BX185" s="3066"/>
    </row>
    <row r="186" spans="4:76" ht="27" x14ac:dyDescent="0.2">
      <c r="D186" s="2202"/>
      <c r="BV186" s="3066"/>
      <c r="BW186" s="3066"/>
      <c r="BX186" s="3066"/>
    </row>
    <row r="187" spans="4:76" x14ac:dyDescent="0.2">
      <c r="D187" s="2202"/>
    </row>
    <row r="188" spans="4:76" x14ac:dyDescent="0.2">
      <c r="D188" s="2202"/>
    </row>
    <row r="189" spans="4:76" x14ac:dyDescent="0.2">
      <c r="D189" s="2202"/>
    </row>
    <row r="190" spans="4:76" x14ac:dyDescent="0.2">
      <c r="D190" s="2202"/>
    </row>
    <row r="191" spans="4:76" x14ac:dyDescent="0.2">
      <c r="D191" s="2202"/>
    </row>
    <row r="192" spans="4:76" x14ac:dyDescent="0.2">
      <c r="D192" s="2202"/>
    </row>
  </sheetData>
  <mergeCells count="72">
    <mergeCell ref="A98:B102"/>
    <mergeCell ref="A76:B78"/>
    <mergeCell ref="A79:B80"/>
    <mergeCell ref="TU8:UO53"/>
    <mergeCell ref="A5:B8"/>
    <mergeCell ref="C5:C8"/>
    <mergeCell ref="D5:D8"/>
    <mergeCell ref="A66:B68"/>
    <mergeCell ref="Y5:Y7"/>
    <mergeCell ref="R6:R7"/>
    <mergeCell ref="S6:S7"/>
    <mergeCell ref="T6:T7"/>
    <mergeCell ref="AD6:AH6"/>
    <mergeCell ref="Q6:Q7"/>
    <mergeCell ref="A82:B82"/>
    <mergeCell ref="A84:B84"/>
    <mergeCell ref="A86:B88"/>
    <mergeCell ref="A95:B95"/>
    <mergeCell ref="A96:B96"/>
    <mergeCell ref="A90:B93"/>
    <mergeCell ref="BJ2:BT4"/>
    <mergeCell ref="AL2:AW4"/>
    <mergeCell ref="AL5:AN6"/>
    <mergeCell ref="AO6:AS6"/>
    <mergeCell ref="BM6:BQ6"/>
    <mergeCell ref="BR6:BT6"/>
    <mergeCell ref="AU6:AW6"/>
    <mergeCell ref="BJ5:BL6"/>
    <mergeCell ref="BM5:BQ5"/>
    <mergeCell ref="BR5:BT5"/>
    <mergeCell ref="AU5:AW5"/>
    <mergeCell ref="AO5:AS5"/>
    <mergeCell ref="A71:B74"/>
    <mergeCell ref="B54:B60"/>
    <mergeCell ref="A10:A31"/>
    <mergeCell ref="B10:B15"/>
    <mergeCell ref="B16:B18"/>
    <mergeCell ref="A32:A50"/>
    <mergeCell ref="B38:B50"/>
    <mergeCell ref="B19:B27"/>
    <mergeCell ref="B32:B34"/>
    <mergeCell ref="B35:B37"/>
    <mergeCell ref="B28:B30"/>
    <mergeCell ref="A54:A63"/>
    <mergeCell ref="AA2:AK4"/>
    <mergeCell ref="AI5:AK5"/>
    <mergeCell ref="AJ6:AK6"/>
    <mergeCell ref="A9:B9"/>
    <mergeCell ref="AD5:AH5"/>
    <mergeCell ref="AA5:AC6"/>
    <mergeCell ref="Z5:Z7"/>
    <mergeCell ref="W6:W7"/>
    <mergeCell ref="X6:X7"/>
    <mergeCell ref="W5:X5"/>
    <mergeCell ref="O6:O7"/>
    <mergeCell ref="P5:T5"/>
    <mergeCell ref="BU3:BY4"/>
    <mergeCell ref="A1:D4"/>
    <mergeCell ref="BA5:BE5"/>
    <mergeCell ref="BG5:BI5"/>
    <mergeCell ref="AX2:BI4"/>
    <mergeCell ref="AX5:AZ6"/>
    <mergeCell ref="BA6:BE6"/>
    <mergeCell ref="BG6:BI6"/>
    <mergeCell ref="E5:N5"/>
    <mergeCell ref="E6:G7"/>
    <mergeCell ref="H6:J7"/>
    <mergeCell ref="K6:M7"/>
    <mergeCell ref="N6:N7"/>
    <mergeCell ref="U6:U7"/>
    <mergeCell ref="V6:V7"/>
    <mergeCell ref="P6:P7"/>
  </mergeCells>
  <dataValidations count="3">
    <dataValidation allowBlank="1" showInputMessage="1" showErrorMessage="1" prompt="specifikacija u mjesečna izvješća (privremeni tr. i garancije)" sqref="D82"/>
    <dataValidation allowBlank="1" showInputMessage="1" showErrorMessage="1" prompt="ŠPANSKO 2.A.7" sqref="E19:E27"/>
    <dataValidation allowBlank="1" showInputMessage="1" showErrorMessage="1" prompt="vidi tablicu u bitni podaci, planovi i analize, pomoćni izračuni, neprodani prostori 31.12.2008." sqref="B19:B21"/>
  </dataValidations>
  <pageMargins left="0.70866141732283472" right="0.31496062992125984" top="0.27559055118110237" bottom="0.31496062992125984" header="0.23622047244094491" footer="0.19685039370078741"/>
  <pageSetup paperSize="8" scale="52" fitToWidth="4" orientation="landscape" copies="6" r:id="rId1"/>
  <colBreaks count="4" manualBreakCount="4">
    <brk id="10" max="121" man="1"/>
    <brk id="33" max="122" man="1"/>
    <brk id="48" max="121" man="1"/>
    <brk id="70" max="10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719" t="s">
        <v>439</v>
      </c>
      <c r="B1" s="3719"/>
      <c r="C1" s="3719"/>
      <c r="D1" s="3719"/>
      <c r="E1" s="3719"/>
    </row>
    <row r="2" spans="1:7" x14ac:dyDescent="0.2">
      <c r="A2" s="3719"/>
      <c r="B2" s="3719"/>
      <c r="C2" s="3719"/>
      <c r="D2" s="3719"/>
      <c r="E2" s="3719"/>
    </row>
    <row r="3" spans="1:7" ht="30.75" customHeight="1" x14ac:dyDescent="0.2">
      <c r="A3" s="3719"/>
      <c r="B3" s="3719"/>
      <c r="C3" s="3719"/>
      <c r="D3" s="3719"/>
      <c r="E3" s="3719"/>
    </row>
    <row r="4" spans="1:7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7" x14ac:dyDescent="0.2">
      <c r="A5" s="38">
        <v>1</v>
      </c>
      <c r="B5" s="82" t="s">
        <v>442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443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190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192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193</v>
      </c>
      <c r="C10" s="37" t="e">
        <f>F10*$G$11</f>
        <v>#REF!</v>
      </c>
      <c r="D10" s="37" t="e">
        <f>'prosinac 2009.(12)'!AV222-'A4 srpanj'!D11-'A4 srpanj'!D12-'A4 srpanj'!D13</f>
        <v>#REF!</v>
      </c>
      <c r="E10" s="3720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194</v>
      </c>
      <c r="C11" s="37" t="e">
        <f>F11*$G$11</f>
        <v>#REF!</v>
      </c>
      <c r="D11" s="34" t="e">
        <f>#REF!</f>
        <v>#REF!</v>
      </c>
      <c r="E11" s="3721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195</v>
      </c>
      <c r="C12" s="37" t="e">
        <f>F12*$G$11</f>
        <v>#REF!</v>
      </c>
      <c r="D12" s="34" t="e">
        <f>#REF!</f>
        <v>#REF!</v>
      </c>
      <c r="E12" s="3721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196</v>
      </c>
      <c r="C13" s="37">
        <v>0</v>
      </c>
      <c r="D13" s="40">
        <v>0</v>
      </c>
      <c r="E13" s="3722"/>
      <c r="F13" s="56" t="e">
        <f>D13/$G$12</f>
        <v>#REF!</v>
      </c>
    </row>
    <row r="14" spans="1:7" x14ac:dyDescent="0.2">
      <c r="A14" s="32">
        <v>10</v>
      </c>
      <c r="B14" s="33" t="s">
        <v>197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198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348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385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386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219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380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199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422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200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201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202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387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421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9" x14ac:dyDescent="0.2">
      <c r="A30" s="46">
        <v>1</v>
      </c>
      <c r="B30" s="84" t="s">
        <v>444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445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206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207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208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209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210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349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350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383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220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211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380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212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420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213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222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221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381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723" t="s">
        <v>214</v>
      </c>
      <c r="B51" s="3724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725" t="s">
        <v>440</v>
      </c>
      <c r="B53" s="3724"/>
      <c r="C53" s="3724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725" t="s">
        <v>441</v>
      </c>
      <c r="B55" s="3724"/>
      <c r="C55" s="3724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726" t="s">
        <v>215</v>
      </c>
      <c r="C57" s="3727"/>
      <c r="D57" s="3726" t="s">
        <v>216</v>
      </c>
      <c r="E57" s="3726"/>
    </row>
    <row r="58" spans="1:8" x14ac:dyDescent="0.2">
      <c r="A58" s="14"/>
      <c r="B58" s="3716" t="s">
        <v>217</v>
      </c>
      <c r="C58" s="3716"/>
      <c r="D58" s="3716" t="s">
        <v>218</v>
      </c>
      <c r="E58" s="3716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717" t="s">
        <v>446</v>
      </c>
      <c r="E60" s="3718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30" t="s">
        <v>453</v>
      </c>
      <c r="B2" s="3730"/>
      <c r="C2" s="3730"/>
      <c r="D2" s="3730"/>
      <c r="E2" s="3730"/>
    </row>
    <row r="3" spans="1:7" x14ac:dyDescent="0.2">
      <c r="A3" s="3730"/>
      <c r="B3" s="3730"/>
      <c r="C3" s="3730"/>
      <c r="D3" s="3730"/>
      <c r="E3" s="3730"/>
    </row>
    <row r="4" spans="1:7" ht="30.75" customHeight="1" x14ac:dyDescent="0.2">
      <c r="A4" s="3730"/>
      <c r="B4" s="3730"/>
      <c r="C4" s="3730"/>
      <c r="D4" s="3730"/>
      <c r="E4" s="373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456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457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193</v>
      </c>
      <c r="C12" s="131" t="e">
        <f>G14*F12</f>
        <v>#REF!</v>
      </c>
      <c r="D12" s="131" t="e">
        <f>'prosinac 2009.(12)'!CB222-D13-D14-D15</f>
        <v>#REF!</v>
      </c>
      <c r="E12" s="3731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G14*F13</f>
        <v>#REF!</v>
      </c>
      <c r="D13" s="158" t="e">
        <f>#REF!</f>
        <v>#REF!</v>
      </c>
      <c r="E13" s="3732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G14*F14</f>
        <v>#REF!</v>
      </c>
      <c r="D14" s="158" t="e">
        <f>#REF!</f>
        <v>#REF!</v>
      </c>
      <c r="E14" s="3732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G14*F15</f>
        <v>#REF!</v>
      </c>
      <c r="D15" s="1164">
        <v>0</v>
      </c>
      <c r="E15" s="3733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385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219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380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199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422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200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201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202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458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459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206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207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210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349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350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383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220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211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380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212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420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213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222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34" t="s">
        <v>214</v>
      </c>
      <c r="B53" s="3735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34" t="s">
        <v>460</v>
      </c>
      <c r="B55" s="3735"/>
      <c r="C55" s="3735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34" t="s">
        <v>461</v>
      </c>
      <c r="B57" s="3735"/>
      <c r="C57" s="3735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36" t="s">
        <v>215</v>
      </c>
      <c r="C59" s="3737"/>
      <c r="D59" s="3736" t="s">
        <v>216</v>
      </c>
      <c r="E59" s="3736"/>
    </row>
    <row r="60" spans="1:8" x14ac:dyDescent="0.2">
      <c r="A60" s="110"/>
      <c r="B60" s="3728" t="s">
        <v>217</v>
      </c>
      <c r="C60" s="3728"/>
      <c r="D60" s="3728" t="s">
        <v>218</v>
      </c>
      <c r="E60" s="3728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9" t="s">
        <v>454</v>
      </c>
      <c r="E62" s="3729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30" t="s">
        <v>485</v>
      </c>
      <c r="B2" s="3730"/>
      <c r="C2" s="3730"/>
      <c r="D2" s="3730"/>
      <c r="E2" s="3730"/>
    </row>
    <row r="3" spans="1:7" x14ac:dyDescent="0.2">
      <c r="A3" s="3730"/>
      <c r="B3" s="3730"/>
      <c r="C3" s="3730"/>
      <c r="D3" s="3730"/>
      <c r="E3" s="3730"/>
    </row>
    <row r="4" spans="1:7" ht="30.75" customHeight="1" x14ac:dyDescent="0.2">
      <c r="A4" s="3730"/>
      <c r="B4" s="3730"/>
      <c r="C4" s="3730"/>
      <c r="D4" s="3730"/>
      <c r="E4" s="373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491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190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193</v>
      </c>
      <c r="C12" s="131" t="e">
        <f>F12*$G$14</f>
        <v>#REF!</v>
      </c>
      <c r="D12" s="131" t="e">
        <f>'prosinac 2009.(12)'!DH222-'A4 rujan'!D13-'A4 rujan'!D14-'A4 rujan'!D15</f>
        <v>#REF!</v>
      </c>
      <c r="E12" s="3731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F13*$G$14</f>
        <v>#REF!</v>
      </c>
      <c r="D13" s="158" t="e">
        <f>#REF!</f>
        <v>#REF!</v>
      </c>
      <c r="E13" s="3732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F14*$G$14</f>
        <v>#REF!</v>
      </c>
      <c r="D14" s="158" t="e">
        <f>#REF!</f>
        <v>#REF!</v>
      </c>
      <c r="E14" s="3732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F15*$G$14</f>
        <v>#REF!</v>
      </c>
      <c r="D15" s="1164">
        <v>0</v>
      </c>
      <c r="E15" s="3733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385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219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380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199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422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200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201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202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492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493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206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207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210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349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350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383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220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211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380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212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420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213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222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34" t="s">
        <v>214</v>
      </c>
      <c r="B53" s="3735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34" t="s">
        <v>486</v>
      </c>
      <c r="B55" s="3735"/>
      <c r="C55" s="3735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34" t="s">
        <v>487</v>
      </c>
      <c r="B57" s="3735"/>
      <c r="C57" s="3735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36" t="s">
        <v>215</v>
      </c>
      <c r="C59" s="3737"/>
      <c r="D59" s="3736" t="s">
        <v>216</v>
      </c>
      <c r="E59" s="3736"/>
    </row>
    <row r="60" spans="1:8" x14ac:dyDescent="0.2">
      <c r="A60" s="110"/>
      <c r="B60" s="3728" t="s">
        <v>217</v>
      </c>
      <c r="C60" s="3728"/>
      <c r="D60" s="3728" t="s">
        <v>218</v>
      </c>
      <c r="E60" s="3728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9" t="s">
        <v>489</v>
      </c>
      <c r="E62" s="3729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30" t="s">
        <v>512</v>
      </c>
      <c r="B2" s="3730"/>
      <c r="C2" s="3730"/>
      <c r="D2" s="3730"/>
      <c r="E2" s="3730"/>
    </row>
    <row r="3" spans="1:7" x14ac:dyDescent="0.2">
      <c r="A3" s="3730"/>
      <c r="B3" s="3730"/>
      <c r="C3" s="3730"/>
      <c r="D3" s="3730"/>
      <c r="E3" s="3730"/>
    </row>
    <row r="4" spans="1:7" ht="30.75" customHeight="1" x14ac:dyDescent="0.2">
      <c r="A4" s="3730"/>
      <c r="B4" s="3730"/>
      <c r="C4" s="3730"/>
      <c r="D4" s="3730"/>
      <c r="E4" s="373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491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190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192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2009.(12)'!EN222-D12-D13</f>
        <v>#REF!</v>
      </c>
      <c r="E11" s="3731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194</v>
      </c>
      <c r="C12" s="131" t="e">
        <f>F12*G14</f>
        <v>#REF!</v>
      </c>
      <c r="D12" s="158" t="e">
        <f>#REF!</f>
        <v>#REF!</v>
      </c>
      <c r="E12" s="3732"/>
      <c r="F12" s="133" t="e">
        <f>D12/G15</f>
        <v>#REF!</v>
      </c>
    </row>
    <row r="13" spans="1:7" x14ac:dyDescent="0.2">
      <c r="A13" s="124">
        <v>7</v>
      </c>
      <c r="B13" s="125" t="s">
        <v>195</v>
      </c>
      <c r="C13" s="131" t="e">
        <f>F13*G14</f>
        <v>#REF!</v>
      </c>
      <c r="D13" s="158" t="e">
        <f>#REF!</f>
        <v>#REF!</v>
      </c>
      <c r="E13" s="3732"/>
      <c r="F13" s="133" t="e">
        <f>D13/G15</f>
        <v>#REF!</v>
      </c>
    </row>
    <row r="14" spans="1:7" x14ac:dyDescent="0.2">
      <c r="A14" s="124">
        <v>8</v>
      </c>
      <c r="B14" s="125" t="s">
        <v>197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198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348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385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213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222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34" t="s">
        <v>214</v>
      </c>
      <c r="B50" s="3735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34" t="s">
        <v>513</v>
      </c>
      <c r="B52" s="3735"/>
      <c r="C52" s="3735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34" t="s">
        <v>511</v>
      </c>
      <c r="B54" s="3735"/>
      <c r="C54" s="3735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736" t="s">
        <v>215</v>
      </c>
      <c r="C56" s="3737"/>
      <c r="D56" s="3736" t="s">
        <v>216</v>
      </c>
      <c r="E56" s="3736"/>
    </row>
    <row r="57" spans="1:7" x14ac:dyDescent="0.2">
      <c r="A57" s="110"/>
      <c r="B57" s="3728" t="s">
        <v>217</v>
      </c>
      <c r="C57" s="3728"/>
      <c r="D57" s="3728" t="s">
        <v>218</v>
      </c>
      <c r="E57" s="3728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729" t="s">
        <v>509</v>
      </c>
      <c r="E59" s="3729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30" t="s">
        <v>525</v>
      </c>
      <c r="B2" s="3730"/>
      <c r="C2" s="3730"/>
      <c r="D2" s="3730"/>
      <c r="E2" s="3730"/>
    </row>
    <row r="3" spans="1:7" x14ac:dyDescent="0.2">
      <c r="A3" s="3730"/>
      <c r="B3" s="3730"/>
      <c r="C3" s="3730"/>
      <c r="D3" s="3730"/>
      <c r="E3" s="3730"/>
    </row>
    <row r="4" spans="1:7" ht="30.75" customHeight="1" x14ac:dyDescent="0.2">
      <c r="A4" s="3730"/>
      <c r="B4" s="3730"/>
      <c r="C4" s="3730"/>
      <c r="D4" s="3730"/>
      <c r="E4" s="373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192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193</v>
      </c>
      <c r="C11" s="131" t="e">
        <f>F11*G15</f>
        <v>#REF!</v>
      </c>
      <c r="D11" s="131" t="e">
        <f>'prosinac 2009.(12)'!FT222-D12-D13</f>
        <v>#REF!</v>
      </c>
      <c r="E11" s="3731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 t="e">
        <f>F12*G15</f>
        <v>#REF!</v>
      </c>
      <c r="D12" s="158" t="e">
        <f>#REF!</f>
        <v>#REF!</v>
      </c>
      <c r="E12" s="3732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 t="e">
        <f>F13*G15</f>
        <v>#REF!</v>
      </c>
      <c r="D13" s="158" t="e">
        <f>#REF!</f>
        <v>#REF!</v>
      </c>
      <c r="E13" s="3732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385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34" t="s">
        <v>214</v>
      </c>
      <c r="B51" s="3735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34" t="s">
        <v>523</v>
      </c>
      <c r="B53" s="3735"/>
      <c r="C53" s="3735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34" t="s">
        <v>524</v>
      </c>
      <c r="B55" s="3735"/>
      <c r="C55" s="3735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36" t="s">
        <v>215</v>
      </c>
      <c r="C57" s="3737"/>
      <c r="D57" s="3736" t="s">
        <v>216</v>
      </c>
      <c r="E57" s="3736"/>
    </row>
    <row r="58" spans="1:8" x14ac:dyDescent="0.2">
      <c r="A58" s="110"/>
      <c r="B58" s="3728" t="s">
        <v>217</v>
      </c>
      <c r="C58" s="3728"/>
      <c r="D58" s="3728" t="s">
        <v>218</v>
      </c>
      <c r="E58" s="3728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9" t="s">
        <v>522</v>
      </c>
      <c r="E60" s="3729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30" t="s">
        <v>545</v>
      </c>
      <c r="B2" s="3730"/>
      <c r="C2" s="3730"/>
      <c r="D2" s="3730"/>
      <c r="E2" s="3730"/>
    </row>
    <row r="3" spans="1:7" x14ac:dyDescent="0.2">
      <c r="A3" s="3730"/>
      <c r="B3" s="3730"/>
      <c r="C3" s="3730"/>
      <c r="D3" s="3730"/>
      <c r="E3" s="3730"/>
    </row>
    <row r="4" spans="1:7" ht="30.75" customHeight="1" x14ac:dyDescent="0.2">
      <c r="A4" s="3730"/>
      <c r="B4" s="3730"/>
      <c r="C4" s="3730"/>
      <c r="D4" s="3730"/>
      <c r="E4" s="3730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192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193</v>
      </c>
      <c r="C11" s="131">
        <f>'prosinac 2009.(12)'!HC222-C12-C13</f>
        <v>302958.67</v>
      </c>
      <c r="D11" s="131" t="e">
        <f>'prosinac 2009.(12)'!GZ222-D12-D13</f>
        <v>#REF!</v>
      </c>
      <c r="E11" s="3731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/>
      <c r="D12" s="158" t="e">
        <f>#REF!</f>
        <v>#REF!</v>
      </c>
      <c r="E12" s="3732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/>
      <c r="D13" s="158" t="e">
        <f>#REF!</f>
        <v>#REF!</v>
      </c>
      <c r="E13" s="3732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385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201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202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520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34" t="s">
        <v>214</v>
      </c>
      <c r="B51" s="3735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34" t="s">
        <v>543</v>
      </c>
      <c r="B53" s="3735"/>
      <c r="C53" s="3735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34" t="s">
        <v>544</v>
      </c>
      <c r="B55" s="3735"/>
      <c r="C55" s="3735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36" t="s">
        <v>215</v>
      </c>
      <c r="C57" s="3737"/>
      <c r="D57" s="3736" t="s">
        <v>216</v>
      </c>
      <c r="E57" s="3736"/>
    </row>
    <row r="58" spans="1:8" x14ac:dyDescent="0.2">
      <c r="A58" s="110"/>
      <c r="B58" s="3728" t="s">
        <v>217</v>
      </c>
      <c r="C58" s="3728"/>
      <c r="D58" s="3728" t="s">
        <v>218</v>
      </c>
      <c r="E58" s="3728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9" t="s">
        <v>535</v>
      </c>
      <c r="E60" s="3729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9" t="s">
        <v>428</v>
      </c>
      <c r="B1" s="3719"/>
      <c r="C1" s="3719"/>
      <c r="D1" s="3719"/>
      <c r="E1" s="3719"/>
    </row>
    <row r="2" spans="1:11" x14ac:dyDescent="0.2">
      <c r="A2" s="3719"/>
      <c r="B2" s="3719"/>
      <c r="C2" s="3719"/>
      <c r="D2" s="3719"/>
      <c r="E2" s="3719"/>
    </row>
    <row r="3" spans="1:11" ht="26.25" customHeight="1" x14ac:dyDescent="0.2">
      <c r="A3" s="3719"/>
      <c r="B3" s="3719"/>
      <c r="C3" s="3719"/>
      <c r="D3" s="3719"/>
      <c r="E3" s="3719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429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430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37">
        <v>3065267.9</v>
      </c>
      <c r="D10" s="37" t="e">
        <f>'prosinac 2009.(12)'!AE222</f>
        <v>#REF!</v>
      </c>
      <c r="E10" s="3720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37">
        <v>25900.881779508312</v>
      </c>
      <c r="D11" s="37" t="e">
        <f>SUM(#REF!)</f>
        <v>#REF!</v>
      </c>
      <c r="E11" s="3721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195</v>
      </c>
      <c r="C12" s="37">
        <v>26229.17443827436</v>
      </c>
      <c r="D12" s="37" t="e">
        <f>SUM(#REF!)</f>
        <v>#REF!</v>
      </c>
      <c r="E12" s="3721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196</v>
      </c>
      <c r="C13" s="37">
        <v>0</v>
      </c>
      <c r="D13" s="37">
        <v>0</v>
      </c>
      <c r="E13" s="3722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197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198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202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425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431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432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206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437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208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350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383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380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212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23" t="s">
        <v>384</v>
      </c>
      <c r="B51" s="3724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23" t="s">
        <v>326</v>
      </c>
      <c r="B53" s="3724"/>
      <c r="C53" s="3724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25" t="s">
        <v>427</v>
      </c>
      <c r="B55" s="3724"/>
      <c r="C55" s="3724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26" t="s">
        <v>215</v>
      </c>
      <c r="C57" s="3727"/>
      <c r="D57" s="3726" t="s">
        <v>216</v>
      </c>
      <c r="E57" s="3726"/>
    </row>
    <row r="58" spans="1:10" x14ac:dyDescent="0.2">
      <c r="A58" s="14"/>
      <c r="B58" s="3716" t="s">
        <v>217</v>
      </c>
      <c r="C58" s="3716"/>
      <c r="D58" s="3716" t="s">
        <v>218</v>
      </c>
      <c r="E58" s="3716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8" t="s">
        <v>426</v>
      </c>
      <c r="E60" s="3718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9" t="s">
        <v>447</v>
      </c>
      <c r="B1" s="3719"/>
      <c r="C1" s="3719"/>
      <c r="D1" s="3719"/>
      <c r="E1" s="3719"/>
    </row>
    <row r="2" spans="1:11" x14ac:dyDescent="0.2">
      <c r="A2" s="3719"/>
      <c r="B2" s="3719"/>
      <c r="C2" s="3719"/>
      <c r="D2" s="3719"/>
      <c r="E2" s="3719"/>
    </row>
    <row r="3" spans="1:11" ht="26.25" customHeight="1" x14ac:dyDescent="0.2">
      <c r="A3" s="3719"/>
      <c r="B3" s="3719"/>
      <c r="C3" s="3719"/>
      <c r="D3" s="3719"/>
      <c r="E3" s="3719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442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443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1291">
        <v>3312667.6684798151</v>
      </c>
      <c r="D10" s="1291">
        <v>5534920.921085</v>
      </c>
      <c r="E10" s="3720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1291">
        <v>27013.89209252963</v>
      </c>
      <c r="D11" s="1291">
        <v>45135.755067000006</v>
      </c>
      <c r="E11" s="3721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195</v>
      </c>
      <c r="C12" s="1291">
        <v>28544.969427655371</v>
      </c>
      <c r="D12" s="1291">
        <v>47693.932591000004</v>
      </c>
      <c r="E12" s="3721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196</v>
      </c>
      <c r="C13" s="1291">
        <v>0</v>
      </c>
      <c r="D13" s="1291">
        <v>0</v>
      </c>
      <c r="E13" s="3722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197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198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202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452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444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445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206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437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208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350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383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380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212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23" t="s">
        <v>384</v>
      </c>
      <c r="B51" s="3724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23" t="s">
        <v>326</v>
      </c>
      <c r="B53" s="3724"/>
      <c r="C53" s="3724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25" t="s">
        <v>441</v>
      </c>
      <c r="B55" s="3724"/>
      <c r="C55" s="3724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26" t="s">
        <v>215</v>
      </c>
      <c r="C57" s="3727"/>
      <c r="D57" s="3726" t="s">
        <v>216</v>
      </c>
      <c r="E57" s="3726"/>
    </row>
    <row r="58" spans="1:10" x14ac:dyDescent="0.2">
      <c r="A58" s="14"/>
      <c r="B58" s="3716" t="s">
        <v>217</v>
      </c>
      <c r="C58" s="3716"/>
      <c r="D58" s="3716" t="s">
        <v>218</v>
      </c>
      <c r="E58" s="3716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7" t="s">
        <v>446</v>
      </c>
      <c r="E60" s="3718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rebalans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rebalans!Print_Area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2021-09-21T11:32:12Z</cp:lastPrinted>
  <dcterms:created xsi:type="dcterms:W3CDTF">2009-01-20T06:57:59Z</dcterms:created>
  <dcterms:modified xsi:type="dcterms:W3CDTF">2022-12-05T11:10:07Z</dcterms:modified>
</cp:coreProperties>
</file>