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Analitičko izvješće za 2024. god\"/>
    </mc:Choice>
  </mc:AlternateContent>
  <bookViews>
    <workbookView xWindow="0" yWindow="0" windowWidth="28800" windowHeight="11715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2024." sheetId="106" r:id="rId15"/>
  </sheets>
  <definedNames>
    <definedName name="_xlnm.Print_Area" localSheetId="14">'2024.'!$A$1:$BP$122</definedName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AP11" i="106" l="1"/>
  <c r="AP12" i="106"/>
  <c r="AP13" i="106"/>
  <c r="AP14" i="106"/>
  <c r="AP15" i="106"/>
  <c r="AP16" i="106"/>
  <c r="AP17" i="106"/>
  <c r="AP18" i="106"/>
  <c r="AP19" i="106"/>
  <c r="AP20" i="106"/>
  <c r="AP21" i="106"/>
  <c r="AP22" i="106"/>
  <c r="AP23" i="106"/>
  <c r="AP24" i="106"/>
  <c r="AP25" i="106"/>
  <c r="AP26" i="106"/>
  <c r="AP27" i="106"/>
  <c r="AP28" i="106"/>
  <c r="AP29" i="106"/>
  <c r="AP30" i="106"/>
  <c r="AP31" i="106"/>
  <c r="AP32" i="106"/>
  <c r="AP33" i="106"/>
  <c r="AP34" i="106"/>
  <c r="AP35" i="106"/>
  <c r="AP36" i="106"/>
  <c r="AP37" i="106"/>
  <c r="AP38" i="106"/>
  <c r="AP39" i="106"/>
  <c r="AP40" i="106"/>
  <c r="AP41" i="106"/>
  <c r="AP42" i="106"/>
  <c r="AP43" i="106"/>
  <c r="AP44" i="106"/>
  <c r="AP45" i="106"/>
  <c r="AP46" i="106"/>
  <c r="AP47" i="106"/>
  <c r="AP48" i="106"/>
  <c r="AP49" i="106"/>
  <c r="AP50" i="106"/>
  <c r="AP51" i="106"/>
  <c r="AP52" i="106"/>
  <c r="AP53" i="106"/>
  <c r="AP54" i="106"/>
  <c r="AP55" i="106"/>
  <c r="AP56" i="106"/>
  <c r="AP57" i="106"/>
  <c r="AP58" i="106"/>
  <c r="AP59" i="106"/>
  <c r="AP60" i="106"/>
  <c r="AP61" i="106"/>
  <c r="AP62" i="106"/>
  <c r="AP63" i="106"/>
  <c r="AP64" i="106"/>
  <c r="AP65" i="106"/>
  <c r="AP66" i="106"/>
  <c r="AP67" i="106"/>
  <c r="AP69" i="106"/>
  <c r="AP70" i="106"/>
  <c r="AP71" i="106"/>
  <c r="AP72" i="106"/>
  <c r="AP73" i="106"/>
  <c r="AP74" i="106"/>
  <c r="AP75" i="106"/>
  <c r="AP76" i="106"/>
  <c r="AP77" i="106"/>
  <c r="AP78" i="106"/>
  <c r="AP79" i="106"/>
  <c r="AP80" i="106"/>
  <c r="AP82" i="106"/>
  <c r="AP83" i="106"/>
  <c r="AP84" i="106"/>
  <c r="AP87" i="106"/>
  <c r="AP88" i="106"/>
  <c r="AP89" i="106"/>
  <c r="AP90" i="106"/>
  <c r="AP92" i="106"/>
  <c r="AP93" i="106"/>
  <c r="AP94" i="106"/>
  <c r="AP95" i="106"/>
  <c r="AP96" i="106"/>
  <c r="AP97" i="106"/>
  <c r="AP99" i="106"/>
  <c r="AP101" i="106"/>
  <c r="AP103" i="106"/>
  <c r="AP104" i="106"/>
  <c r="AP105" i="106"/>
  <c r="AP107" i="106"/>
  <c r="AP108" i="106"/>
  <c r="AP109" i="106"/>
  <c r="AP110" i="106"/>
  <c r="AP111" i="106"/>
  <c r="AP113" i="106"/>
  <c r="AP115" i="106"/>
  <c r="AP116" i="106"/>
  <c r="AP117" i="106"/>
  <c r="AP118" i="106"/>
  <c r="AP119" i="106"/>
  <c r="AP120" i="106"/>
  <c r="AP10" i="106"/>
  <c r="T12" i="106"/>
  <c r="AD12" i="106"/>
  <c r="AF12" i="106" l="1"/>
  <c r="BE11" i="106" l="1"/>
  <c r="BA22" i="106"/>
  <c r="AZ22" i="106"/>
  <c r="BA103" i="106" l="1"/>
  <c r="AE103" i="106"/>
  <c r="AG94" i="106"/>
  <c r="AD94" i="106"/>
  <c r="AD95" i="106" s="1"/>
  <c r="AS104" i="106"/>
  <c r="AG104" i="106"/>
  <c r="AY92" i="106"/>
  <c r="AS92" i="106"/>
  <c r="AG92" i="106"/>
  <c r="AG1" i="106"/>
  <c r="AE22" i="106" l="1"/>
  <c r="Q69" i="106"/>
  <c r="O69" i="106"/>
  <c r="N69" i="106"/>
  <c r="H69" i="106"/>
  <c r="G69" i="106"/>
  <c r="F69" i="106"/>
  <c r="E69" i="106"/>
  <c r="Z50" i="106"/>
  <c r="V50" i="106"/>
  <c r="G43" i="106"/>
  <c r="BC10" i="106"/>
  <c r="AV22" i="106"/>
  <c r="AD22" i="106"/>
  <c r="AF22" i="106" s="1"/>
  <c r="AB22" i="106"/>
  <c r="AA22" i="106"/>
  <c r="Z22" i="106"/>
  <c r="Z21" i="106"/>
  <c r="X22" i="106"/>
  <c r="W22" i="106"/>
  <c r="X21" i="106"/>
  <c r="W21" i="106"/>
  <c r="U22" i="106"/>
  <c r="T22" i="106"/>
  <c r="S22" i="106"/>
  <c r="R22" i="106"/>
  <c r="Q22" i="106"/>
  <c r="V21" i="106"/>
  <c r="U21" i="106"/>
  <c r="T21" i="106"/>
  <c r="S21" i="106"/>
  <c r="R21" i="106"/>
  <c r="Q21" i="106"/>
  <c r="F22" i="106"/>
  <c r="E22" i="106"/>
  <c r="N22" i="106"/>
  <c r="N21" i="106"/>
  <c r="G21" i="106"/>
  <c r="G14" i="106"/>
  <c r="F21" i="106"/>
  <c r="E21" i="106"/>
  <c r="P22" i="106"/>
  <c r="K22" i="106"/>
  <c r="I22" i="106"/>
  <c r="H22" i="106"/>
  <c r="V22" i="106" l="1"/>
  <c r="O22" i="106"/>
  <c r="BB14" i="106"/>
  <c r="AX14" i="106"/>
  <c r="G40" i="106"/>
  <c r="V14" i="106"/>
  <c r="BB11" i="106" l="1"/>
  <c r="BB10" i="106"/>
  <c r="W42" i="106"/>
  <c r="W43" i="106" s="1"/>
  <c r="X42" i="106"/>
  <c r="X43" i="106" s="1"/>
  <c r="AD11" i="106" l="1"/>
  <c r="T66" i="106" l="1"/>
  <c r="BE10" i="106" l="1"/>
  <c r="BD10" i="106"/>
  <c r="AZ11" i="106"/>
  <c r="AZ12" i="106"/>
  <c r="AZ13" i="106"/>
  <c r="AZ10" i="106"/>
  <c r="AY10" i="106"/>
  <c r="AQ10" i="106"/>
  <c r="AG11" i="106"/>
  <c r="AI12" i="106"/>
  <c r="AI10" i="106"/>
  <c r="AH15" i="106"/>
  <c r="AH16" i="106"/>
  <c r="AH17" i="106"/>
  <c r="AH18" i="106"/>
  <c r="AH19" i="106"/>
  <c r="AH20" i="106"/>
  <c r="AF10" i="106"/>
  <c r="V13" i="106"/>
  <c r="V12" i="106"/>
  <c r="V11" i="106"/>
  <c r="V10" i="106"/>
  <c r="AS21" i="106" l="1"/>
  <c r="AS22" i="106" s="1"/>
  <c r="AT21" i="106"/>
  <c r="AT22" i="106" s="1"/>
  <c r="AR21" i="106"/>
  <c r="AR22" i="106" s="1"/>
  <c r="AN21" i="106"/>
  <c r="AN22" i="106" s="1"/>
  <c r="AO21" i="106"/>
  <c r="AO22" i="106" s="1"/>
  <c r="AM21" i="106"/>
  <c r="AM22" i="106" s="1"/>
  <c r="AK21" i="106"/>
  <c r="AK22" i="106" s="1"/>
  <c r="AJ21" i="106"/>
  <c r="AJ22" i="106" s="1"/>
  <c r="AH21" i="106"/>
  <c r="AH22" i="106" s="1"/>
  <c r="AG21" i="106"/>
  <c r="AG22" i="106" s="1"/>
  <c r="AI22" i="106" s="1"/>
  <c r="AE21" i="106"/>
  <c r="AD21" i="106"/>
  <c r="AB21" i="106"/>
  <c r="AA21" i="106"/>
  <c r="AV37" i="106"/>
  <c r="AW40" i="106"/>
  <c r="AQ40" i="106"/>
  <c r="AC21" i="106" l="1"/>
  <c r="AQ22" i="106"/>
  <c r="AU22" i="106"/>
  <c r="AQ21" i="106"/>
  <c r="BE12" i="106"/>
  <c r="BE13" i="106"/>
  <c r="BF10" i="106"/>
  <c r="BD11" i="106"/>
  <c r="BD12" i="106"/>
  <c r="BD13" i="106"/>
  <c r="BA11" i="106"/>
  <c r="BA15" i="106"/>
  <c r="BA16" i="106"/>
  <c r="BA17" i="106"/>
  <c r="BA18" i="106"/>
  <c r="BA19" i="106"/>
  <c r="BA10" i="106"/>
  <c r="AZ14" i="106"/>
  <c r="AY11" i="106"/>
  <c r="AY12" i="106"/>
  <c r="AY13" i="106"/>
  <c r="BB13" i="106" s="1"/>
  <c r="AW12" i="106"/>
  <c r="AW13" i="106"/>
  <c r="AW10" i="106"/>
  <c r="AU21" i="106"/>
  <c r="AU11" i="106"/>
  <c r="AU10" i="106"/>
  <c r="AL21" i="106"/>
  <c r="AI21" i="106"/>
  <c r="AY22" i="106" l="1"/>
  <c r="BB12" i="106"/>
  <c r="BF13" i="106"/>
  <c r="BF12" i="106"/>
  <c r="BG10" i="106"/>
  <c r="BH10" i="106"/>
  <c r="BF11" i="106"/>
  <c r="AL22" i="106"/>
  <c r="BC22" i="106" l="1"/>
  <c r="BB22" i="106"/>
  <c r="AF21" i="106"/>
  <c r="AC12" i="106"/>
  <c r="AC13" i="106"/>
  <c r="AC14" i="106"/>
  <c r="AC15" i="106"/>
  <c r="AC16" i="106"/>
  <c r="AC17" i="106"/>
  <c r="AC18" i="106"/>
  <c r="AC19" i="106"/>
  <c r="AC10" i="106"/>
  <c r="L22" i="106"/>
  <c r="O21" i="106" l="1"/>
  <c r="O14" i="106" l="1"/>
  <c r="I11" i="106" l="1"/>
  <c r="H11" i="106"/>
  <c r="N11" i="106" l="1"/>
  <c r="AL44" i="106"/>
  <c r="AQ50" i="106"/>
  <c r="AY50" i="106" l="1"/>
  <c r="AV50" i="106"/>
  <c r="AD105" i="106" l="1"/>
  <c r="V26" i="106" l="1"/>
  <c r="BD26" i="106" l="1"/>
  <c r="AU109" i="106" l="1"/>
  <c r="AD66" i="106"/>
  <c r="AQ109" i="106"/>
  <c r="AQ13" i="106"/>
  <c r="AQ14" i="106"/>
  <c r="AQ15" i="106"/>
  <c r="AQ16" i="106"/>
  <c r="AQ17" i="106"/>
  <c r="AQ18" i="106"/>
  <c r="AQ19" i="106"/>
  <c r="AQ20" i="106"/>
  <c r="AQ12" i="106"/>
  <c r="AQ11" i="106"/>
  <c r="AE105" i="106" l="1"/>
  <c r="AF105" i="106" s="1"/>
  <c r="AF103" i="106"/>
  <c r="AE66" i="106"/>
  <c r="AL51" i="106"/>
  <c r="AZ26" i="106" l="1"/>
  <c r="AV26" i="106"/>
  <c r="AY26" i="106"/>
  <c r="AF26" i="106"/>
  <c r="AL26" i="106"/>
  <c r="AF11" i="106" l="1"/>
  <c r="AQ104" i="106" l="1"/>
  <c r="AV27" i="106"/>
  <c r="AI104" i="106" l="1"/>
  <c r="AR36" i="106" l="1"/>
  <c r="AK66" i="106" l="1"/>
  <c r="AJ66" i="106" l="1"/>
  <c r="AL28" i="106"/>
  <c r="AZ50" i="106" l="1"/>
  <c r="AV52" i="106"/>
  <c r="AV53" i="106"/>
  <c r="AM95" i="106"/>
  <c r="AV14" i="106" l="1"/>
  <c r="E66" i="106" l="1"/>
  <c r="AL54" i="106"/>
  <c r="AL53" i="106"/>
  <c r="BE28" i="106" l="1"/>
  <c r="AV28" i="106"/>
  <c r="AF29" i="106" l="1"/>
  <c r="BD93" i="106"/>
  <c r="AY93" i="106"/>
  <c r="BC93" i="106" s="1"/>
  <c r="AQ95" i="106"/>
  <c r="AQ93" i="106"/>
  <c r="AM105" i="106"/>
  <c r="BA93" i="106" l="1"/>
  <c r="BB93" i="106" s="1"/>
  <c r="BG13" i="106"/>
  <c r="AL13" i="106"/>
  <c r="F13" i="106" l="1"/>
  <c r="F12" i="106"/>
  <c r="AZ28" i="106"/>
  <c r="AU28" i="106"/>
  <c r="O12" i="106" l="1"/>
  <c r="AN66" i="106"/>
  <c r="N13" i="106"/>
  <c r="AZ29" i="106"/>
  <c r="AN36" i="106"/>
  <c r="AY29" i="106"/>
  <c r="BB29" i="106" s="1"/>
  <c r="BC13" i="106"/>
  <c r="BA41" i="106"/>
  <c r="O13" i="106"/>
  <c r="AR66" i="106"/>
  <c r="BD41" i="106" l="1"/>
  <c r="AU29" i="106"/>
  <c r="AV40" i="106" l="1"/>
  <c r="AU40" i="106"/>
  <c r="BD40" i="106"/>
  <c r="AY28" i="106"/>
  <c r="BA40" i="106"/>
  <c r="AZ40" i="106"/>
  <c r="AQ28" i="106"/>
  <c r="V40" i="106"/>
  <c r="BB28" i="106" l="1"/>
  <c r="BC28" i="106"/>
  <c r="AY40" i="106"/>
  <c r="BB40" i="106" s="1"/>
  <c r="AV41" i="106"/>
  <c r="AV29" i="106"/>
  <c r="AV36" i="106" s="1"/>
  <c r="AS99" i="106"/>
  <c r="AZ41" i="106"/>
  <c r="F36" i="106"/>
  <c r="E36" i="106"/>
  <c r="F42" i="106"/>
  <c r="E42" i="106"/>
  <c r="BD44" i="106"/>
  <c r="AQ41" i="106" l="1"/>
  <c r="V41" i="106"/>
  <c r="BG44" i="106"/>
  <c r="AZ44" i="106"/>
  <c r="AY44" i="106"/>
  <c r="AV45" i="106" l="1"/>
  <c r="AX45" i="106" s="1"/>
  <c r="BE45" i="106"/>
  <c r="AZ45" i="106"/>
  <c r="AY45" i="106"/>
  <c r="AV44" i="106"/>
  <c r="AI44" i="106"/>
  <c r="V45" i="106"/>
  <c r="G51" i="106"/>
  <c r="V46" i="106"/>
  <c r="AC50" i="106"/>
  <c r="O44" i="106"/>
  <c r="V44" i="106"/>
  <c r="U36" i="106"/>
  <c r="S66" i="106"/>
  <c r="V48" i="106"/>
  <c r="V47" i="106"/>
  <c r="V38" i="106"/>
  <c r="V37" i="106"/>
  <c r="V35" i="106"/>
  <c r="V34" i="106"/>
  <c r="V33" i="106"/>
  <c r="V32" i="106"/>
  <c r="V31" i="106"/>
  <c r="V30" i="106"/>
  <c r="V29" i="106"/>
  <c r="V28" i="106"/>
  <c r="V27" i="106"/>
  <c r="V24" i="106"/>
  <c r="V23" i="106"/>
  <c r="V20" i="106"/>
  <c r="V19" i="106"/>
  <c r="V18" i="106"/>
  <c r="V17" i="106"/>
  <c r="V16" i="106"/>
  <c r="V15" i="106"/>
  <c r="T39" i="106"/>
  <c r="S39" i="106"/>
  <c r="Q25" i="106"/>
  <c r="R25" i="106"/>
  <c r="S25" i="106"/>
  <c r="T25" i="106"/>
  <c r="P25" i="106"/>
  <c r="M11" i="106"/>
  <c r="L39" i="106"/>
  <c r="K39" i="106"/>
  <c r="M38" i="106"/>
  <c r="M37" i="106"/>
  <c r="J41" i="106"/>
  <c r="J40" i="106"/>
  <c r="J38" i="106"/>
  <c r="J37" i="106"/>
  <c r="K66" i="106"/>
  <c r="M65" i="106"/>
  <c r="M64" i="106"/>
  <c r="M63" i="106"/>
  <c r="M62" i="106"/>
  <c r="M61" i="106"/>
  <c r="M60" i="106"/>
  <c r="M59" i="106"/>
  <c r="M58" i="106"/>
  <c r="M57" i="106"/>
  <c r="M56" i="106"/>
  <c r="M55" i="106"/>
  <c r="M54" i="106"/>
  <c r="M53" i="106"/>
  <c r="M52" i="106"/>
  <c r="M51" i="106"/>
  <c r="M50" i="106"/>
  <c r="M48" i="106"/>
  <c r="M47" i="106"/>
  <c r="M46" i="106"/>
  <c r="M45" i="106"/>
  <c r="M44" i="106"/>
  <c r="M41" i="106"/>
  <c r="M40" i="106"/>
  <c r="M25" i="106"/>
  <c r="M22" i="106"/>
  <c r="M21" i="106"/>
  <c r="N65" i="106"/>
  <c r="N64" i="106"/>
  <c r="N63" i="106"/>
  <c r="N62" i="106"/>
  <c r="N61" i="106"/>
  <c r="N60" i="106"/>
  <c r="N59" i="106"/>
  <c r="N58" i="106"/>
  <c r="N57" i="106"/>
  <c r="N56" i="106"/>
  <c r="N55" i="106"/>
  <c r="N54" i="106"/>
  <c r="N53" i="106"/>
  <c r="N52" i="106"/>
  <c r="N51" i="106"/>
  <c r="N50" i="106"/>
  <c r="N48" i="106"/>
  <c r="N47" i="106"/>
  <c r="N46" i="106"/>
  <c r="N45" i="106"/>
  <c r="N44" i="106"/>
  <c r="N41" i="106"/>
  <c r="Z41" i="106" s="1"/>
  <c r="N40" i="106"/>
  <c r="N38" i="106"/>
  <c r="N37" i="106"/>
  <c r="N35" i="106"/>
  <c r="N34" i="106"/>
  <c r="N33" i="106"/>
  <c r="N32" i="106"/>
  <c r="N31" i="106"/>
  <c r="N30" i="106"/>
  <c r="N29" i="106"/>
  <c r="Z29" i="106" s="1"/>
  <c r="N28" i="106"/>
  <c r="N24" i="106"/>
  <c r="N18" i="106"/>
  <c r="M26" i="106"/>
  <c r="M24" i="106"/>
  <c r="M23" i="106"/>
  <c r="M20" i="106"/>
  <c r="M19" i="106"/>
  <c r="M18" i="106"/>
  <c r="M17" i="106"/>
  <c r="M16" i="106"/>
  <c r="M15" i="106"/>
  <c r="M14" i="106"/>
  <c r="M13" i="106"/>
  <c r="M12" i="106"/>
  <c r="J16" i="106"/>
  <c r="J17" i="106"/>
  <c r="J18" i="106"/>
  <c r="J19" i="106"/>
  <c r="J20" i="106"/>
  <c r="J12" i="106"/>
  <c r="J13" i="106"/>
  <c r="J14" i="106"/>
  <c r="G19" i="106"/>
  <c r="AY65" i="106"/>
  <c r="AY64" i="106"/>
  <c r="AY63" i="106"/>
  <c r="AY62" i="106"/>
  <c r="AY61" i="106"/>
  <c r="AY60" i="106"/>
  <c r="AY59" i="106"/>
  <c r="AZ83" i="106"/>
  <c r="AZ82" i="106"/>
  <c r="AZ65" i="106"/>
  <c r="AZ64" i="106"/>
  <c r="AZ63" i="106"/>
  <c r="AZ62" i="106"/>
  <c r="AZ61" i="106"/>
  <c r="AZ60" i="106"/>
  <c r="AZ59" i="106"/>
  <c r="AZ58" i="106"/>
  <c r="AZ57" i="106"/>
  <c r="AZ56" i="106"/>
  <c r="AZ55" i="106"/>
  <c r="BA55" i="106" s="1"/>
  <c r="AZ54" i="106"/>
  <c r="AZ53" i="106"/>
  <c r="AZ52" i="106"/>
  <c r="AZ51" i="106"/>
  <c r="AZ48" i="106"/>
  <c r="AZ47" i="106"/>
  <c r="AZ46" i="106"/>
  <c r="BC40" i="106"/>
  <c r="AZ38" i="106"/>
  <c r="AZ37" i="106"/>
  <c r="AZ35" i="106"/>
  <c r="AZ34" i="106"/>
  <c r="AZ33" i="106"/>
  <c r="AZ32" i="106"/>
  <c r="AZ31" i="106"/>
  <c r="AZ30" i="106"/>
  <c r="AZ27" i="106"/>
  <c r="AX89" i="106"/>
  <c r="AX87" i="106"/>
  <c r="AX59" i="106"/>
  <c r="AX55" i="106"/>
  <c r="AW37" i="106"/>
  <c r="AU59" i="106"/>
  <c r="BD59" i="106"/>
  <c r="AM119" i="106"/>
  <c r="AK111" i="106"/>
  <c r="AJ111" i="106"/>
  <c r="AL94" i="106"/>
  <c r="AL92" i="106"/>
  <c r="AL89" i="106"/>
  <c r="AL88" i="106"/>
  <c r="AL87" i="106"/>
  <c r="AL83" i="106"/>
  <c r="AL82" i="106"/>
  <c r="AL65" i="106"/>
  <c r="AL64" i="106"/>
  <c r="AL63" i="106"/>
  <c r="AL62" i="106"/>
  <c r="AL61" i="106"/>
  <c r="AL60" i="106"/>
  <c r="AL59" i="106"/>
  <c r="AL58" i="106"/>
  <c r="AL57" i="106"/>
  <c r="AL56" i="106"/>
  <c r="AL55" i="106"/>
  <c r="AL52" i="106"/>
  <c r="AL48" i="106"/>
  <c r="AL47" i="106"/>
  <c r="AL46" i="106"/>
  <c r="AL45" i="106"/>
  <c r="AL41" i="106"/>
  <c r="AL40" i="106"/>
  <c r="AL38" i="106"/>
  <c r="AL37" i="106"/>
  <c r="AL35" i="106"/>
  <c r="AL34" i="106"/>
  <c r="AL33" i="106"/>
  <c r="AL32" i="106"/>
  <c r="AL31" i="106"/>
  <c r="AL30" i="106"/>
  <c r="AL29" i="106"/>
  <c r="AL27" i="106"/>
  <c r="AL24" i="106"/>
  <c r="AL23" i="106"/>
  <c r="AL20" i="106"/>
  <c r="AL19" i="106"/>
  <c r="AL18" i="106"/>
  <c r="AL17" i="106"/>
  <c r="AL16" i="106"/>
  <c r="AL15" i="106"/>
  <c r="AL14" i="106"/>
  <c r="AW14" i="106" s="1"/>
  <c r="AL12" i="106"/>
  <c r="AI119" i="106"/>
  <c r="AB84" i="106"/>
  <c r="AA84" i="106"/>
  <c r="AD84" i="106"/>
  <c r="AC83" i="106"/>
  <c r="AC82" i="106"/>
  <c r="AD111" i="106"/>
  <c r="AH65" i="106"/>
  <c r="AH64" i="106"/>
  <c r="AH63" i="106"/>
  <c r="AH62" i="106"/>
  <c r="AH61" i="106"/>
  <c r="AH60" i="106"/>
  <c r="AH59" i="106"/>
  <c r="AI59" i="106" s="1"/>
  <c r="AH58" i="106"/>
  <c r="AH57" i="106"/>
  <c r="AH56" i="106"/>
  <c r="AH55" i="106"/>
  <c r="AH54" i="106"/>
  <c r="AH53" i="106"/>
  <c r="AH47" i="106"/>
  <c r="AH46" i="106"/>
  <c r="AH38" i="106"/>
  <c r="AH37" i="106"/>
  <c r="AH35" i="106"/>
  <c r="AH34" i="106"/>
  <c r="AH33" i="106"/>
  <c r="AH32" i="106"/>
  <c r="AH31" i="106"/>
  <c r="AH30" i="106"/>
  <c r="AH27" i="106"/>
  <c r="AH24" i="106"/>
  <c r="AH23" i="106"/>
  <c r="AF59" i="106"/>
  <c r="AF40" i="106"/>
  <c r="AC118" i="106"/>
  <c r="AC117" i="106"/>
  <c r="AC116" i="106"/>
  <c r="AC115" i="106"/>
  <c r="AC94" i="106"/>
  <c r="AC92" i="106"/>
  <c r="AC89" i="106"/>
  <c r="AC88" i="106"/>
  <c r="AC87" i="106"/>
  <c r="AC40" i="106"/>
  <c r="AC38" i="106"/>
  <c r="AC37" i="106"/>
  <c r="AC20" i="106"/>
  <c r="AC65" i="106"/>
  <c r="AC64" i="106"/>
  <c r="AC63" i="106"/>
  <c r="AC62" i="106"/>
  <c r="AC61" i="106"/>
  <c r="AC60" i="106"/>
  <c r="AC59" i="106"/>
  <c r="AC58" i="106"/>
  <c r="AC57" i="106"/>
  <c r="AC56" i="106"/>
  <c r="AC55" i="106"/>
  <c r="AC54" i="106"/>
  <c r="AC53" i="106"/>
  <c r="AC52" i="106"/>
  <c r="AC48" i="106"/>
  <c r="AC47" i="106"/>
  <c r="AC46" i="106"/>
  <c r="AC45" i="106"/>
  <c r="AC44" i="106"/>
  <c r="U25" i="106"/>
  <c r="O38" i="106"/>
  <c r="O37" i="106"/>
  <c r="O35" i="106"/>
  <c r="O34" i="106"/>
  <c r="O32" i="106"/>
  <c r="O31" i="106"/>
  <c r="O30" i="106"/>
  <c r="P39" i="106"/>
  <c r="M32" i="106"/>
  <c r="M33" i="106"/>
  <c r="M34" i="106"/>
  <c r="M35" i="106"/>
  <c r="M27" i="106"/>
  <c r="M28" i="106"/>
  <c r="M29" i="106"/>
  <c r="M30" i="106"/>
  <c r="J31" i="106"/>
  <c r="J32" i="106"/>
  <c r="J33" i="106"/>
  <c r="J34" i="106"/>
  <c r="J35" i="106"/>
  <c r="J26" i="106"/>
  <c r="J27" i="106"/>
  <c r="J28" i="106"/>
  <c r="G29" i="106"/>
  <c r="G30" i="106"/>
  <c r="G31" i="106"/>
  <c r="G32" i="106"/>
  <c r="G33" i="106"/>
  <c r="G34" i="106"/>
  <c r="G35" i="106"/>
  <c r="J60" i="106"/>
  <c r="J61" i="106"/>
  <c r="J62" i="106"/>
  <c r="J63" i="106"/>
  <c r="J64" i="106"/>
  <c r="J50" i="106"/>
  <c r="J51" i="106"/>
  <c r="J52" i="106"/>
  <c r="J53" i="106"/>
  <c r="J54" i="106"/>
  <c r="J55" i="106"/>
  <c r="J56" i="106"/>
  <c r="J48" i="106"/>
  <c r="J46" i="106"/>
  <c r="J44" i="106"/>
  <c r="G26" i="106"/>
  <c r="G27" i="106"/>
  <c r="J24" i="106"/>
  <c r="J23" i="106"/>
  <c r="BA65" i="106" l="1"/>
  <c r="BA61" i="106"/>
  <c r="Z42" i="106"/>
  <c r="Z43" i="106" s="1"/>
  <c r="M39" i="106"/>
  <c r="V36" i="106"/>
  <c r="O39" i="106"/>
  <c r="V25" i="106"/>
  <c r="V39" i="106"/>
  <c r="V42" i="106"/>
  <c r="V43" i="106" s="1"/>
  <c r="AC84" i="106"/>
  <c r="BA59" i="106"/>
  <c r="BA63" i="106"/>
  <c r="BA60" i="106"/>
  <c r="BA62" i="106"/>
  <c r="BA64" i="106"/>
  <c r="BE59" i="106"/>
  <c r="BF59" i="106" s="1"/>
  <c r="BC59" i="106"/>
  <c r="AQ116" i="106" l="1"/>
  <c r="AQ117" i="106"/>
  <c r="AQ118" i="106"/>
  <c r="AQ115" i="106"/>
  <c r="AQ103" i="106"/>
  <c r="AQ101" i="106"/>
  <c r="AQ94" i="106"/>
  <c r="AQ92" i="106"/>
  <c r="AQ88" i="106"/>
  <c r="AQ89" i="106"/>
  <c r="AQ87" i="106"/>
  <c r="AQ51" i="106"/>
  <c r="AQ52" i="106"/>
  <c r="AQ53" i="106"/>
  <c r="AQ54" i="106"/>
  <c r="AQ55" i="106"/>
  <c r="AQ56" i="106"/>
  <c r="AQ57" i="106"/>
  <c r="AQ58" i="106"/>
  <c r="AQ59" i="106"/>
  <c r="AQ60" i="106"/>
  <c r="AQ61" i="106"/>
  <c r="AQ62" i="106"/>
  <c r="AQ63" i="106"/>
  <c r="AQ64" i="106"/>
  <c r="AQ65" i="106"/>
  <c r="AQ38" i="106"/>
  <c r="AQ37" i="106"/>
  <c r="AQ27" i="106"/>
  <c r="AQ29" i="106"/>
  <c r="AQ30" i="106"/>
  <c r="AQ31" i="106"/>
  <c r="AQ32" i="106"/>
  <c r="AQ33" i="106"/>
  <c r="AQ34" i="106"/>
  <c r="AQ35" i="106"/>
  <c r="AQ26" i="106"/>
  <c r="AQ24" i="106"/>
  <c r="AQ23" i="106"/>
  <c r="AO49" i="106"/>
  <c r="AN49" i="106"/>
  <c r="BH55" i="106"/>
  <c r="BH59" i="106"/>
  <c r="AQ47" i="106"/>
  <c r="AQ46" i="106"/>
  <c r="AQ45" i="106"/>
  <c r="AQ44" i="106"/>
  <c r="BG55" i="106"/>
  <c r="AT66" i="106"/>
  <c r="AS66" i="106"/>
  <c r="AO66" i="106"/>
  <c r="AH66" i="106"/>
  <c r="AG66" i="106"/>
  <c r="AB66" i="106"/>
  <c r="AV49" i="106"/>
  <c r="AS49" i="106"/>
  <c r="AG49" i="106"/>
  <c r="AD49" i="106"/>
  <c r="AB49" i="106"/>
  <c r="AA49" i="106"/>
  <c r="S49" i="106"/>
  <c r="S67" i="106" s="1"/>
  <c r="I49" i="106"/>
  <c r="H49" i="106"/>
  <c r="F49" i="106"/>
  <c r="E49" i="106"/>
  <c r="BE48" i="106"/>
  <c r="BD48" i="106"/>
  <c r="AX48" i="106"/>
  <c r="AU48" i="106"/>
  <c r="AQ48" i="106"/>
  <c r="AI48" i="106"/>
  <c r="AF48" i="106"/>
  <c r="T49" i="106"/>
  <c r="T67" i="106" s="1"/>
  <c r="O48" i="106"/>
  <c r="G48" i="106"/>
  <c r="BE47" i="106"/>
  <c r="BD47" i="106"/>
  <c r="AX47" i="106"/>
  <c r="AU47" i="106"/>
  <c r="AY47" i="106"/>
  <c r="BA47" i="106" s="1"/>
  <c r="AI47" i="106"/>
  <c r="AF47" i="106"/>
  <c r="U49" i="106"/>
  <c r="R49" i="106"/>
  <c r="Q49" i="106"/>
  <c r="O47" i="106"/>
  <c r="J47" i="106"/>
  <c r="G47" i="106"/>
  <c r="AX46" i="106"/>
  <c r="BB65" i="106"/>
  <c r="BB59" i="106"/>
  <c r="BG59" i="106" s="1"/>
  <c r="AX44" i="106"/>
  <c r="AB42" i="106"/>
  <c r="AC42" i="106"/>
  <c r="AD42" i="106"/>
  <c r="AE42" i="106"/>
  <c r="AG42" i="106"/>
  <c r="AH42" i="106"/>
  <c r="AJ42" i="106"/>
  <c r="AL42" i="106"/>
  <c r="AN42" i="106"/>
  <c r="AO42" i="106"/>
  <c r="AR42" i="106"/>
  <c r="AS42" i="106"/>
  <c r="AT42" i="106"/>
  <c r="AV42" i="106"/>
  <c r="AZ42" i="106"/>
  <c r="Q42" i="106"/>
  <c r="Q43" i="106" s="1"/>
  <c r="R42" i="106"/>
  <c r="R43" i="106" s="1"/>
  <c r="S42" i="106"/>
  <c r="S43" i="106" s="1"/>
  <c r="T42" i="106"/>
  <c r="T43" i="106" s="1"/>
  <c r="U42" i="106"/>
  <c r="U43" i="106" s="1"/>
  <c r="P42" i="106"/>
  <c r="H42" i="106"/>
  <c r="I42" i="106"/>
  <c r="K42" i="106"/>
  <c r="L42" i="106"/>
  <c r="BE41" i="106"/>
  <c r="BF41" i="106" s="1"/>
  <c r="AX41" i="106"/>
  <c r="AU41" i="106"/>
  <c r="AY41" i="106"/>
  <c r="AI41" i="106"/>
  <c r="AF41" i="106"/>
  <c r="AF42" i="106" s="1"/>
  <c r="O41" i="106"/>
  <c r="G41" i="106"/>
  <c r="BE40" i="106"/>
  <c r="BF40" i="106" s="1"/>
  <c r="AK42" i="106"/>
  <c r="AI40" i="106"/>
  <c r="AA42" i="106"/>
  <c r="O40" i="106"/>
  <c r="J65" i="106"/>
  <c r="G65" i="106"/>
  <c r="O65" i="106"/>
  <c r="O64" i="106"/>
  <c r="U64" i="106" s="1"/>
  <c r="G64" i="106"/>
  <c r="O24" i="106"/>
  <c r="O23" i="106"/>
  <c r="N23" i="106"/>
  <c r="AM49" i="106"/>
  <c r="O59" i="106"/>
  <c r="U59" i="106" s="1"/>
  <c r="J59" i="106"/>
  <c r="G59" i="106"/>
  <c r="H66" i="106"/>
  <c r="AZ49" i="106"/>
  <c r="AD67" i="106" l="1"/>
  <c r="G42" i="106"/>
  <c r="BB41" i="106"/>
  <c r="BG41" i="106" s="1"/>
  <c r="BC41" i="106"/>
  <c r="BE42" i="106"/>
  <c r="AI42" i="106"/>
  <c r="O42" i="106"/>
  <c r="BF48" i="106"/>
  <c r="J42" i="106"/>
  <c r="M42" i="106"/>
  <c r="J49" i="106"/>
  <c r="BA42" i="106"/>
  <c r="AU42" i="106"/>
  <c r="AY42" i="106"/>
  <c r="AG67" i="106"/>
  <c r="AB67" i="106"/>
  <c r="AS67" i="106"/>
  <c r="H67" i="106"/>
  <c r="G58" i="106"/>
  <c r="I66" i="106"/>
  <c r="I67" i="106" s="1"/>
  <c r="AW49" i="106"/>
  <c r="J58" i="106"/>
  <c r="P49" i="106"/>
  <c r="BF47" i="106"/>
  <c r="AY48" i="106"/>
  <c r="BA48" i="106" s="1"/>
  <c r="BB47" i="106"/>
  <c r="BG47" i="106" s="1"/>
  <c r="BC47" i="106"/>
  <c r="N42" i="106"/>
  <c r="AW42" i="106"/>
  <c r="BG40" i="106"/>
  <c r="BD42" i="106"/>
  <c r="AM42" i="106"/>
  <c r="AX40" i="106"/>
  <c r="AX42" i="106" s="1"/>
  <c r="V64" i="106"/>
  <c r="AM66" i="106"/>
  <c r="E67" i="106"/>
  <c r="AV60" i="106"/>
  <c r="AV61" i="106"/>
  <c r="AV62" i="106"/>
  <c r="AV64" i="106"/>
  <c r="AV65" i="106"/>
  <c r="AM67" i="106" l="1"/>
  <c r="BH41" i="106"/>
  <c r="BH47" i="106"/>
  <c r="BC42" i="106"/>
  <c r="BH40" i="106"/>
  <c r="BC48" i="106"/>
  <c r="BH48" i="106" s="1"/>
  <c r="BB48" i="106"/>
  <c r="BG48" i="106" s="1"/>
  <c r="BF42" i="106"/>
  <c r="V59" i="106"/>
  <c r="AQ42" i="106"/>
  <c r="F66" i="106"/>
  <c r="F67" i="106" s="1"/>
  <c r="E76" i="106"/>
  <c r="AM36" i="106"/>
  <c r="AQ36" i="106" s="1"/>
  <c r="AT36" i="106"/>
  <c r="AS36" i="106"/>
  <c r="AO36" i="106"/>
  <c r="AQ105" i="106"/>
  <c r="AQ113" i="106"/>
  <c r="BH42" i="106" l="1"/>
  <c r="BB42" i="106"/>
  <c r="BG42" i="106" s="1"/>
  <c r="AU113" i="106"/>
  <c r="AU36" i="106"/>
  <c r="AZ99" i="106"/>
  <c r="AL118" i="106"/>
  <c r="AL117" i="106"/>
  <c r="AL116" i="106"/>
  <c r="AL115" i="106"/>
  <c r="AK119" i="106"/>
  <c r="AJ119" i="106"/>
  <c r="AK76" i="106"/>
  <c r="AK79" i="106" s="1"/>
  <c r="AJ76" i="106"/>
  <c r="AJ79" i="106" s="1"/>
  <c r="AK95" i="106"/>
  <c r="AJ95" i="106"/>
  <c r="AK90" i="106"/>
  <c r="AJ90" i="106"/>
  <c r="AW88" i="106"/>
  <c r="AL119" i="106" l="1"/>
  <c r="AL90" i="106"/>
  <c r="AL95" i="106"/>
  <c r="AL76" i="106"/>
  <c r="AL79" i="106" s="1"/>
  <c r="AI83" i="106"/>
  <c r="AI82" i="106"/>
  <c r="AD36" i="106"/>
  <c r="AW20" i="106"/>
  <c r="AW19" i="106"/>
  <c r="AW18" i="106"/>
  <c r="AW17" i="106"/>
  <c r="AW16" i="106"/>
  <c r="AW15" i="106"/>
  <c r="AX79" i="106"/>
  <c r="AC31" i="106"/>
  <c r="AJ49" i="106"/>
  <c r="AK39" i="106"/>
  <c r="AJ39" i="106"/>
  <c r="AK36" i="106"/>
  <c r="AJ36" i="106"/>
  <c r="AK25" i="106"/>
  <c r="AJ25" i="106"/>
  <c r="AT84" i="106"/>
  <c r="AS84" i="106"/>
  <c r="AN84" i="106"/>
  <c r="AM84" i="106"/>
  <c r="AN76" i="106"/>
  <c r="AI24" i="106"/>
  <c r="AW21" i="106" l="1"/>
  <c r="AJ43" i="106"/>
  <c r="AL36" i="106"/>
  <c r="AL39" i="106"/>
  <c r="AJ67" i="106"/>
  <c r="AI84" i="106"/>
  <c r="AO84" i="106"/>
  <c r="AU84" i="106"/>
  <c r="AL25" i="106"/>
  <c r="AW75" i="106"/>
  <c r="AV75" i="106"/>
  <c r="AW74" i="106"/>
  <c r="AV74" i="106"/>
  <c r="AW35" i="106"/>
  <c r="AW34" i="106"/>
  <c r="AW33" i="106"/>
  <c r="AW32" i="106"/>
  <c r="AW31" i="106"/>
  <c r="AW30" i="106"/>
  <c r="AI33" i="106"/>
  <c r="AJ69" i="106" l="1"/>
  <c r="AJ80" i="106" s="1"/>
  <c r="AW36" i="106"/>
  <c r="AT95" i="106" l="1"/>
  <c r="AS95" i="106"/>
  <c r="AO95" i="106"/>
  <c r="AG95" i="106"/>
  <c r="BE90" i="106"/>
  <c r="BG11" i="106"/>
  <c r="BE118" i="106"/>
  <c r="BD118" i="106"/>
  <c r="AZ118" i="106"/>
  <c r="AY118" i="106"/>
  <c r="BE117" i="106"/>
  <c r="BD117" i="106"/>
  <c r="AZ117" i="106"/>
  <c r="AY117" i="106"/>
  <c r="BE116" i="106"/>
  <c r="BD116" i="106"/>
  <c r="AZ116" i="106"/>
  <c r="AY116" i="106"/>
  <c r="BE115" i="106"/>
  <c r="BD115" i="106"/>
  <c r="AZ115" i="106"/>
  <c r="AY115" i="106"/>
  <c r="BE110" i="106"/>
  <c r="BD110" i="106"/>
  <c r="AZ110" i="106"/>
  <c r="AY110" i="106"/>
  <c r="BE109" i="106"/>
  <c r="BD109" i="106"/>
  <c r="AZ109" i="106"/>
  <c r="AY109" i="106"/>
  <c r="BB109" i="106" s="1"/>
  <c r="BD108" i="106"/>
  <c r="BD107" i="106"/>
  <c r="BE104" i="106"/>
  <c r="BE105" i="106" s="1"/>
  <c r="BD104" i="106"/>
  <c r="AZ104" i="106"/>
  <c r="AY104" i="106"/>
  <c r="BD103" i="106"/>
  <c r="BF103" i="106" s="1"/>
  <c r="AY103" i="106"/>
  <c r="BD101" i="106"/>
  <c r="BF101" i="106" s="1"/>
  <c r="AZ101" i="106"/>
  <c r="AY101" i="106"/>
  <c r="BE99" i="106"/>
  <c r="BD99" i="106"/>
  <c r="AY99" i="106"/>
  <c r="BE94" i="106"/>
  <c r="BD94" i="106"/>
  <c r="AZ94" i="106"/>
  <c r="AY94" i="106"/>
  <c r="BE92" i="106"/>
  <c r="BD92" i="106"/>
  <c r="AZ92" i="106"/>
  <c r="AZ89" i="106"/>
  <c r="AY89" i="106"/>
  <c r="AZ88" i="106"/>
  <c r="AY88" i="106"/>
  <c r="AZ87" i="106"/>
  <c r="AY87" i="106"/>
  <c r="BE83" i="106"/>
  <c r="BD83" i="106"/>
  <c r="AY83" i="106"/>
  <c r="BE82" i="106"/>
  <c r="BD82" i="106"/>
  <c r="AZ84" i="106"/>
  <c r="AY82" i="106"/>
  <c r="BE78" i="106"/>
  <c r="BD78" i="106"/>
  <c r="AY78" i="106"/>
  <c r="BE77" i="106"/>
  <c r="BD77" i="106"/>
  <c r="AY77" i="106"/>
  <c r="BE75" i="106"/>
  <c r="BD75" i="106"/>
  <c r="AZ75" i="106"/>
  <c r="AY75" i="106"/>
  <c r="BE74" i="106"/>
  <c r="BD74" i="106"/>
  <c r="AZ74" i="106"/>
  <c r="AY74" i="106"/>
  <c r="BE73" i="106"/>
  <c r="AZ73" i="106"/>
  <c r="AY73" i="106"/>
  <c r="BE72" i="106"/>
  <c r="BD72" i="106"/>
  <c r="AZ72" i="106"/>
  <c r="AY72" i="106"/>
  <c r="BE71" i="106"/>
  <c r="AZ71" i="106"/>
  <c r="AY71" i="106"/>
  <c r="BE70" i="106"/>
  <c r="BD70" i="106"/>
  <c r="AZ70" i="106"/>
  <c r="AY70" i="106"/>
  <c r="BE65" i="106"/>
  <c r="BD65" i="106"/>
  <c r="BG65" i="106" s="1"/>
  <c r="BE64" i="106"/>
  <c r="BD64" i="106"/>
  <c r="BE63" i="106"/>
  <c r="BD63" i="106"/>
  <c r="BE62" i="106"/>
  <c r="BD62" i="106"/>
  <c r="BE61" i="106"/>
  <c r="BD61" i="106"/>
  <c r="BE60" i="106"/>
  <c r="BD60" i="106"/>
  <c r="BE58" i="106"/>
  <c r="BD58" i="106"/>
  <c r="AY58" i="106"/>
  <c r="BA58" i="106" s="1"/>
  <c r="BE57" i="106"/>
  <c r="BD57" i="106"/>
  <c r="AY57" i="106"/>
  <c r="BE56" i="106"/>
  <c r="BD56" i="106"/>
  <c r="AY56" i="106"/>
  <c r="BE54" i="106"/>
  <c r="BD54" i="106"/>
  <c r="AY54" i="106"/>
  <c r="BE53" i="106"/>
  <c r="BD53" i="106"/>
  <c r="AY53" i="106"/>
  <c r="BE52" i="106"/>
  <c r="AY52" i="106"/>
  <c r="BB52" i="106" s="1"/>
  <c r="BE51" i="106"/>
  <c r="AY51" i="106"/>
  <c r="BE50" i="106"/>
  <c r="BE46" i="106"/>
  <c r="BD46" i="106"/>
  <c r="AY46" i="106"/>
  <c r="BD45" i="106"/>
  <c r="BE44" i="106"/>
  <c r="BE38" i="106"/>
  <c r="BD38" i="106"/>
  <c r="AY38" i="106"/>
  <c r="BA38" i="106" s="1"/>
  <c r="BE37" i="106"/>
  <c r="BD37" i="106"/>
  <c r="AY37" i="106"/>
  <c r="BA37" i="106" s="1"/>
  <c r="BE35" i="106"/>
  <c r="BD35" i="106"/>
  <c r="AY35" i="106"/>
  <c r="BA35" i="106" s="1"/>
  <c r="BE34" i="106"/>
  <c r="BD34" i="106"/>
  <c r="AY34" i="106"/>
  <c r="BA34" i="106" s="1"/>
  <c r="BE33" i="106"/>
  <c r="BD33" i="106"/>
  <c r="AY33" i="106"/>
  <c r="BA33" i="106" s="1"/>
  <c r="BE32" i="106"/>
  <c r="BD32" i="106"/>
  <c r="AY32" i="106"/>
  <c r="BA32" i="106" s="1"/>
  <c r="BE31" i="106"/>
  <c r="BD31" i="106"/>
  <c r="AY31" i="106"/>
  <c r="BA31" i="106" s="1"/>
  <c r="BE30" i="106"/>
  <c r="BD30" i="106"/>
  <c r="AY30" i="106"/>
  <c r="BA30" i="106" s="1"/>
  <c r="BE29" i="106"/>
  <c r="BD29" i="106"/>
  <c r="BE27" i="106"/>
  <c r="BD27" i="106"/>
  <c r="AY27" i="106"/>
  <c r="BA27" i="106" s="1"/>
  <c r="BE26" i="106"/>
  <c r="AZ36" i="106"/>
  <c r="BE24" i="106"/>
  <c r="BD24" i="106"/>
  <c r="AY24" i="106"/>
  <c r="BA24" i="106" s="1"/>
  <c r="BE23" i="106"/>
  <c r="BD23" i="106"/>
  <c r="AZ23" i="106"/>
  <c r="AZ25" i="106" s="1"/>
  <c r="AY23" i="106"/>
  <c r="BE20" i="106"/>
  <c r="BD20" i="106"/>
  <c r="AZ20" i="106"/>
  <c r="AY20" i="106"/>
  <c r="BE19" i="106"/>
  <c r="BD19" i="106"/>
  <c r="AZ19" i="106"/>
  <c r="AY19" i="106"/>
  <c r="BE18" i="106"/>
  <c r="BD18" i="106"/>
  <c r="AZ18" i="106"/>
  <c r="AY18" i="106"/>
  <c r="BE17" i="106"/>
  <c r="BD17" i="106"/>
  <c r="AZ17" i="106"/>
  <c r="AY17" i="106"/>
  <c r="BE16" i="106"/>
  <c r="BD16" i="106"/>
  <c r="AZ16" i="106"/>
  <c r="AY16" i="106"/>
  <c r="BE15" i="106"/>
  <c r="BD15" i="106"/>
  <c r="AZ15" i="106"/>
  <c r="AZ21" i="106" s="1"/>
  <c r="AY15" i="106"/>
  <c r="BE14" i="106"/>
  <c r="BE21" i="106" s="1"/>
  <c r="BE22" i="106" s="1"/>
  <c r="BD14" i="106"/>
  <c r="AY14" i="106"/>
  <c r="AY21" i="106" s="1"/>
  <c r="BG12" i="106"/>
  <c r="AT119" i="106"/>
  <c r="AS119" i="106"/>
  <c r="AO119" i="106"/>
  <c r="AT111" i="106"/>
  <c r="AS111" i="106"/>
  <c r="AO111" i="106"/>
  <c r="AM111" i="106"/>
  <c r="AT90" i="106"/>
  <c r="AS90" i="106"/>
  <c r="AO90" i="106"/>
  <c r="AM90" i="106"/>
  <c r="AQ84" i="106"/>
  <c r="AT79" i="106"/>
  <c r="AO79" i="106"/>
  <c r="AT76" i="106"/>
  <c r="AS76" i="106"/>
  <c r="AS79" i="106" s="1"/>
  <c r="AO76" i="106"/>
  <c r="AM76" i="106"/>
  <c r="AM79" i="106" s="1"/>
  <c r="AU118" i="106"/>
  <c r="AU117" i="106"/>
  <c r="AU116" i="106"/>
  <c r="AU115" i="106"/>
  <c r="AU110" i="106"/>
  <c r="AU108" i="106"/>
  <c r="AU107" i="106"/>
  <c r="AQ110" i="106"/>
  <c r="AQ108" i="106"/>
  <c r="AQ107" i="106"/>
  <c r="AU104" i="106"/>
  <c r="AU103" i="106"/>
  <c r="AU101" i="106"/>
  <c r="AU99" i="106"/>
  <c r="AQ99" i="106"/>
  <c r="AU94" i="106"/>
  <c r="AU92" i="106"/>
  <c r="AU89" i="106"/>
  <c r="AU88" i="106"/>
  <c r="AU87" i="106"/>
  <c r="AU83" i="106"/>
  <c r="AU82" i="106"/>
  <c r="AQ83" i="106"/>
  <c r="AQ82" i="106"/>
  <c r="AU78" i="106"/>
  <c r="AU77" i="106"/>
  <c r="AQ78" i="106"/>
  <c r="AQ77" i="106"/>
  <c r="AU75" i="106"/>
  <c r="AU74" i="106"/>
  <c r="AU73" i="106"/>
  <c r="AU72" i="106"/>
  <c r="AU71" i="106"/>
  <c r="AU70" i="106"/>
  <c r="AQ75" i="106"/>
  <c r="AQ74" i="106"/>
  <c r="AQ73" i="106"/>
  <c r="AQ72" i="106"/>
  <c r="AQ71" i="106"/>
  <c r="AQ70" i="106"/>
  <c r="AU65" i="106"/>
  <c r="AU64" i="106"/>
  <c r="AU63" i="106"/>
  <c r="AU62" i="106"/>
  <c r="AU61" i="106"/>
  <c r="AU60" i="106"/>
  <c r="AU58" i="106"/>
  <c r="AU57" i="106"/>
  <c r="AU56" i="106"/>
  <c r="AU54" i="106"/>
  <c r="AU53" i="106"/>
  <c r="AU52" i="106"/>
  <c r="AU51" i="106"/>
  <c r="AU50" i="106"/>
  <c r="AU46" i="106"/>
  <c r="AU45" i="106"/>
  <c r="AU44" i="106"/>
  <c r="AQ49" i="106"/>
  <c r="AU38" i="106"/>
  <c r="AU37" i="106"/>
  <c r="AU35" i="106"/>
  <c r="AU34" i="106"/>
  <c r="AU33" i="106"/>
  <c r="AU32" i="106"/>
  <c r="AU31" i="106"/>
  <c r="AU30" i="106"/>
  <c r="AU27" i="106"/>
  <c r="AU26" i="106"/>
  <c r="AU24" i="106"/>
  <c r="AU23" i="106"/>
  <c r="AU20" i="106"/>
  <c r="AU19" i="106"/>
  <c r="AU18" i="106"/>
  <c r="AU17" i="106"/>
  <c r="AU16" i="106"/>
  <c r="AU15" i="106"/>
  <c r="AU14" i="106"/>
  <c r="AU13" i="106"/>
  <c r="AU12" i="106"/>
  <c r="AH76" i="106"/>
  <c r="AH79" i="106" s="1"/>
  <c r="AE76" i="106"/>
  <c r="AE79" i="106" s="1"/>
  <c r="AD76" i="106"/>
  <c r="AD79" i="106" s="1"/>
  <c r="AM25" i="106"/>
  <c r="AN25" i="106"/>
  <c r="AO25" i="106"/>
  <c r="AQ25" i="106"/>
  <c r="AR25" i="106"/>
  <c r="AS25" i="106"/>
  <c r="AT25" i="106"/>
  <c r="AQ66" i="106"/>
  <c r="AN39" i="106"/>
  <c r="AO39" i="106"/>
  <c r="AQ39" i="106"/>
  <c r="AR39" i="106"/>
  <c r="AS39" i="106"/>
  <c r="AT39" i="106"/>
  <c r="AM39" i="106"/>
  <c r="AZ39" i="106"/>
  <c r="AV82" i="106"/>
  <c r="AW82" i="106"/>
  <c r="AV83" i="106"/>
  <c r="AW83" i="106"/>
  <c r="AR84" i="106"/>
  <c r="AH119" i="106"/>
  <c r="AG119" i="106"/>
  <c r="AE119" i="106"/>
  <c r="AD119" i="106"/>
  <c r="AF118" i="106"/>
  <c r="AF117" i="106"/>
  <c r="AF116" i="106"/>
  <c r="AF115" i="106"/>
  <c r="AH111" i="106"/>
  <c r="AG111" i="106"/>
  <c r="AF111" i="106"/>
  <c r="AF110" i="106"/>
  <c r="AI109" i="106"/>
  <c r="AF109" i="106"/>
  <c r="AF104" i="106"/>
  <c r="AI101" i="106"/>
  <c r="AF101" i="106"/>
  <c r="AI99" i="106"/>
  <c r="AF99" i="106"/>
  <c r="AH95" i="106"/>
  <c r="AF95" i="106"/>
  <c r="AI94" i="106"/>
  <c r="AF94" i="106"/>
  <c r="AI92" i="106"/>
  <c r="AF92" i="106"/>
  <c r="AD90" i="106"/>
  <c r="AF90" i="106" s="1"/>
  <c r="BD89" i="106"/>
  <c r="BF89" i="106" s="1"/>
  <c r="AF89" i="106"/>
  <c r="AI88" i="106"/>
  <c r="AF88" i="106"/>
  <c r="AI87" i="106"/>
  <c r="AF87" i="106"/>
  <c r="AI78" i="106"/>
  <c r="AI77" i="106"/>
  <c r="AF75" i="106"/>
  <c r="AF74" i="106"/>
  <c r="AF73" i="106"/>
  <c r="AG73" i="106" s="1"/>
  <c r="AI73" i="106" s="1"/>
  <c r="AI72" i="106"/>
  <c r="AF72" i="106"/>
  <c r="AF71" i="106"/>
  <c r="AG71" i="106" s="1"/>
  <c r="BD71" i="106" s="1"/>
  <c r="AI70" i="106"/>
  <c r="AF70" i="106"/>
  <c r="AI65" i="106"/>
  <c r="AF65" i="106"/>
  <c r="AI64" i="106"/>
  <c r="AF64" i="106"/>
  <c r="AI63" i="106"/>
  <c r="AF63" i="106"/>
  <c r="AI62" i="106"/>
  <c r="AF62" i="106"/>
  <c r="AI61" i="106"/>
  <c r="AF61" i="106"/>
  <c r="AI60" i="106"/>
  <c r="AF60" i="106"/>
  <c r="AI58" i="106"/>
  <c r="AF58" i="106"/>
  <c r="AI57" i="106"/>
  <c r="AF57" i="106"/>
  <c r="AI56" i="106"/>
  <c r="AF56" i="106"/>
  <c r="AI54" i="106"/>
  <c r="AF54" i="106"/>
  <c r="AI53" i="106"/>
  <c r="AF53" i="106"/>
  <c r="AI52" i="106"/>
  <c r="AF52" i="106"/>
  <c r="AI51" i="106"/>
  <c r="AF51" i="106"/>
  <c r="AI50" i="106"/>
  <c r="AF50" i="106"/>
  <c r="AH49" i="106"/>
  <c r="AH67" i="106" s="1"/>
  <c r="AE49" i="106"/>
  <c r="AE67" i="106" s="1"/>
  <c r="AI46" i="106"/>
  <c r="AF46" i="106"/>
  <c r="AI45" i="106"/>
  <c r="AF45" i="106"/>
  <c r="AF44" i="106"/>
  <c r="AG39" i="106"/>
  <c r="AI39" i="106" s="1"/>
  <c r="AE39" i="106"/>
  <c r="AD39" i="106"/>
  <c r="AI38" i="106"/>
  <c r="AF38" i="106"/>
  <c r="AI37" i="106"/>
  <c r="AF37" i="106"/>
  <c r="AH36" i="106"/>
  <c r="AG36" i="106"/>
  <c r="AE36" i="106"/>
  <c r="AI35" i="106"/>
  <c r="AF35" i="106"/>
  <c r="AI34" i="106"/>
  <c r="AF34" i="106"/>
  <c r="AF33" i="106"/>
  <c r="AI32" i="106"/>
  <c r="AF32" i="106"/>
  <c r="AI31" i="106"/>
  <c r="AF31" i="106"/>
  <c r="AI30" i="106"/>
  <c r="AF30" i="106"/>
  <c r="AI29" i="106"/>
  <c r="AI28" i="106"/>
  <c r="AF28" i="106"/>
  <c r="AI27" i="106"/>
  <c r="AF27" i="106"/>
  <c r="AI26" i="106"/>
  <c r="AH25" i="106"/>
  <c r="AG25" i="106"/>
  <c r="AE25" i="106"/>
  <c r="AD25" i="106"/>
  <c r="AF24" i="106"/>
  <c r="AI23" i="106"/>
  <c r="AI25" i="106" s="1"/>
  <c r="AF23" i="106"/>
  <c r="AI20" i="106"/>
  <c r="AF20" i="106"/>
  <c r="AI19" i="106"/>
  <c r="AF19" i="106"/>
  <c r="AI18" i="106"/>
  <c r="AF18" i="106"/>
  <c r="AI17" i="106"/>
  <c r="AF17" i="106"/>
  <c r="AI16" i="106"/>
  <c r="AF16" i="106"/>
  <c r="AI15" i="106"/>
  <c r="AF15" i="106"/>
  <c r="AI14" i="106"/>
  <c r="AF14" i="106"/>
  <c r="AI13" i="106"/>
  <c r="AF13" i="106"/>
  <c r="AI1" i="106"/>
  <c r="AI11" i="106"/>
  <c r="AA77" i="106"/>
  <c r="Z95" i="106"/>
  <c r="Z90" i="106"/>
  <c r="AA90" i="106" s="1"/>
  <c r="Z74" i="106"/>
  <c r="Z72" i="106"/>
  <c r="Z70" i="106"/>
  <c r="AA70" i="106" s="1"/>
  <c r="Z35" i="106"/>
  <c r="Z32" i="106"/>
  <c r="AC119" i="106"/>
  <c r="AA119" i="106"/>
  <c r="AC90" i="106"/>
  <c r="AV88" i="106"/>
  <c r="AX88" i="106" s="1"/>
  <c r="AC79" i="106"/>
  <c r="AA78" i="106"/>
  <c r="AB72" i="106"/>
  <c r="AA72" i="106"/>
  <c r="AC49" i="106"/>
  <c r="AC39" i="106"/>
  <c r="AB36" i="106"/>
  <c r="AV20" i="106"/>
  <c r="AX20" i="106" s="1"/>
  <c r="AV19" i="106"/>
  <c r="AX19" i="106" s="1"/>
  <c r="AV18" i="106"/>
  <c r="AX18" i="106" s="1"/>
  <c r="AV17" i="106"/>
  <c r="AX17" i="106" s="1"/>
  <c r="AV16" i="106"/>
  <c r="AX16" i="106" s="1"/>
  <c r="AV15" i="106"/>
  <c r="AV13" i="106"/>
  <c r="AX13" i="106" s="1"/>
  <c r="AV12" i="106"/>
  <c r="AX12" i="106" s="1"/>
  <c r="AX22" i="106" s="1"/>
  <c r="AV11" i="106"/>
  <c r="AV10" i="106"/>
  <c r="T79" i="106"/>
  <c r="S79" i="106"/>
  <c r="Q79" i="106"/>
  <c r="P79" i="106"/>
  <c r="V78" i="106"/>
  <c r="V77" i="106"/>
  <c r="R73" i="106"/>
  <c r="V63" i="106"/>
  <c r="R39" i="106"/>
  <c r="U39" i="106"/>
  <c r="T36" i="106"/>
  <c r="S36" i="106"/>
  <c r="R36" i="106"/>
  <c r="Q36" i="106"/>
  <c r="P36" i="106"/>
  <c r="O79" i="106"/>
  <c r="O74" i="106"/>
  <c r="R74" i="106" s="1"/>
  <c r="V74" i="106" s="1"/>
  <c r="R72" i="106"/>
  <c r="V72" i="106" s="1"/>
  <c r="U65" i="106"/>
  <c r="O63" i="106"/>
  <c r="O61" i="106"/>
  <c r="U61" i="106" s="1"/>
  <c r="O60" i="106"/>
  <c r="U60" i="106" s="1"/>
  <c r="O58" i="106"/>
  <c r="U58" i="106" s="1"/>
  <c r="O57" i="106"/>
  <c r="U57" i="106" s="1"/>
  <c r="O56" i="106"/>
  <c r="U56" i="106" s="1"/>
  <c r="O54" i="106"/>
  <c r="U54" i="106" s="1"/>
  <c r="O53" i="106"/>
  <c r="O52" i="106"/>
  <c r="O51" i="106"/>
  <c r="O50" i="106"/>
  <c r="O46" i="106"/>
  <c r="O45" i="106"/>
  <c r="Z49" i="106" s="1"/>
  <c r="O33" i="106"/>
  <c r="O29" i="106"/>
  <c r="O28" i="106"/>
  <c r="O27" i="106"/>
  <c r="O26" i="106"/>
  <c r="O18" i="106"/>
  <c r="O17" i="106"/>
  <c r="O11" i="106"/>
  <c r="O10" i="106"/>
  <c r="M76" i="106"/>
  <c r="L76" i="106"/>
  <c r="K76" i="106"/>
  <c r="J76" i="106"/>
  <c r="I76" i="106"/>
  <c r="H76" i="106"/>
  <c r="F76" i="106"/>
  <c r="N74" i="106"/>
  <c r="F74" i="106"/>
  <c r="G72" i="106"/>
  <c r="G70" i="106"/>
  <c r="L66" i="106"/>
  <c r="M66" i="106" s="1"/>
  <c r="G63" i="106"/>
  <c r="G61" i="106"/>
  <c r="G60" i="106"/>
  <c r="J57" i="106"/>
  <c r="G57" i="106"/>
  <c r="G56" i="106"/>
  <c r="G54" i="106"/>
  <c r="G53" i="106"/>
  <c r="G52" i="106"/>
  <c r="G50" i="106"/>
  <c r="L49" i="106"/>
  <c r="K49" i="106"/>
  <c r="G46" i="106"/>
  <c r="J45" i="106"/>
  <c r="G45" i="106"/>
  <c r="G44" i="106"/>
  <c r="I39" i="106"/>
  <c r="H39" i="106"/>
  <c r="F39" i="106"/>
  <c r="E39" i="106"/>
  <c r="Z38" i="106"/>
  <c r="G37" i="106"/>
  <c r="G39" i="106" s="1"/>
  <c r="L36" i="106"/>
  <c r="L43" i="106" s="1"/>
  <c r="K36" i="106"/>
  <c r="K43" i="106" s="1"/>
  <c r="I36" i="106"/>
  <c r="H36" i="106"/>
  <c r="H43" i="106" s="1"/>
  <c r="Z33" i="106"/>
  <c r="M31" i="106"/>
  <c r="J30" i="106"/>
  <c r="J29" i="106"/>
  <c r="G28" i="106"/>
  <c r="N27" i="106"/>
  <c r="N26" i="106"/>
  <c r="I25" i="106"/>
  <c r="J25" i="106" s="1"/>
  <c r="F25" i="106"/>
  <c r="F43" i="106" s="1"/>
  <c r="E25" i="106"/>
  <c r="E43" i="106" s="1"/>
  <c r="G24" i="106"/>
  <c r="G23" i="106"/>
  <c r="N20" i="106"/>
  <c r="O20" i="106" s="1"/>
  <c r="G20" i="106"/>
  <c r="N19" i="106"/>
  <c r="O19" i="106" s="1"/>
  <c r="G18" i="106"/>
  <c r="N17" i="106"/>
  <c r="G17" i="106"/>
  <c r="N16" i="106"/>
  <c r="G16" i="106"/>
  <c r="N15" i="106"/>
  <c r="J15" i="106"/>
  <c r="G15" i="106"/>
  <c r="N14" i="106"/>
  <c r="G13" i="106"/>
  <c r="G12" i="106"/>
  <c r="J11" i="106"/>
  <c r="G11" i="106"/>
  <c r="N10" i="106"/>
  <c r="M10" i="106"/>
  <c r="J10" i="106"/>
  <c r="G10" i="106"/>
  <c r="AF25" i="106" l="1"/>
  <c r="BC21" i="106"/>
  <c r="BD21" i="106"/>
  <c r="BD22" i="106" s="1"/>
  <c r="BF22" i="106" s="1"/>
  <c r="AY79" i="106"/>
  <c r="AX15" i="106"/>
  <c r="AV21" i="106"/>
  <c r="AQ111" i="106"/>
  <c r="AZ90" i="106"/>
  <c r="BF71" i="106"/>
  <c r="I43" i="106"/>
  <c r="AI49" i="106"/>
  <c r="AU111" i="106"/>
  <c r="BB103" i="106"/>
  <c r="AZ111" i="106"/>
  <c r="AZ119" i="106"/>
  <c r="AZ95" i="106"/>
  <c r="AV56" i="106"/>
  <c r="BE111" i="106"/>
  <c r="BE119" i="106"/>
  <c r="AB11" i="106"/>
  <c r="AW11" i="106" s="1"/>
  <c r="AW22" i="106" s="1"/>
  <c r="Z36" i="106"/>
  <c r="L67" i="106"/>
  <c r="L69" i="106" s="1"/>
  <c r="BE95" i="106"/>
  <c r="AI95" i="106"/>
  <c r="U51" i="106"/>
  <c r="V51" i="106" s="1"/>
  <c r="U53" i="106"/>
  <c r="BB51" i="106"/>
  <c r="BG51" i="106" s="1"/>
  <c r="AY36" i="106"/>
  <c r="BB26" i="106"/>
  <c r="BG26" i="106" s="1"/>
  <c r="Z66" i="106"/>
  <c r="Z67" i="106" s="1"/>
  <c r="Z69" i="106" s="1"/>
  <c r="AX50" i="106"/>
  <c r="AF49" i="106"/>
  <c r="BE39" i="106"/>
  <c r="E80" i="106"/>
  <c r="AU25" i="106"/>
  <c r="AU39" i="106"/>
  <c r="AU66" i="106"/>
  <c r="BG14" i="106"/>
  <c r="BB15" i="106"/>
  <c r="BG15" i="106" s="1"/>
  <c r="BB16" i="106"/>
  <c r="BG16" i="106" s="1"/>
  <c r="BB17" i="106"/>
  <c r="BG17" i="106" s="1"/>
  <c r="BB18" i="106"/>
  <c r="BG18" i="106" s="1"/>
  <c r="BB19" i="106"/>
  <c r="BG19" i="106" s="1"/>
  <c r="BA20" i="106"/>
  <c r="BA23" i="106"/>
  <c r="BA25" i="106" s="1"/>
  <c r="BA39" i="106"/>
  <c r="BD84" i="106"/>
  <c r="BA115" i="106"/>
  <c r="BB115" i="106" s="1"/>
  <c r="BF115" i="106"/>
  <c r="BA116" i="106"/>
  <c r="BB116" i="106" s="1"/>
  <c r="BA117" i="106"/>
  <c r="BB117" i="106" s="1"/>
  <c r="BA118" i="106"/>
  <c r="BB118" i="106" s="1"/>
  <c r="AX83" i="106"/>
  <c r="AX82" i="106"/>
  <c r="BE79" i="106"/>
  <c r="BA46" i="106"/>
  <c r="BB46" i="106" s="1"/>
  <c r="BG46" i="106" s="1"/>
  <c r="BA57" i="106"/>
  <c r="BB57" i="106" s="1"/>
  <c r="BG57" i="106" s="1"/>
  <c r="BA87" i="106"/>
  <c r="BB87" i="106" s="1"/>
  <c r="BA88" i="106"/>
  <c r="BB88" i="106" s="1"/>
  <c r="BA89" i="106"/>
  <c r="BB89" i="106" s="1"/>
  <c r="BA92" i="106"/>
  <c r="BB92" i="106" s="1"/>
  <c r="BA94" i="106"/>
  <c r="BB94" i="106" s="1"/>
  <c r="BA99" i="106"/>
  <c r="BB99" i="106" s="1"/>
  <c r="J39" i="106"/>
  <c r="AU49" i="106"/>
  <c r="BA36" i="106"/>
  <c r="BE66" i="106"/>
  <c r="BD66" i="106"/>
  <c r="BE84" i="106"/>
  <c r="BA56" i="106"/>
  <c r="BB56" i="106" s="1"/>
  <c r="BG56" i="106" s="1"/>
  <c r="BA82" i="106"/>
  <c r="BB82" i="106" s="1"/>
  <c r="BA83" i="106"/>
  <c r="BB83" i="106" s="1"/>
  <c r="BA101" i="106"/>
  <c r="BB101" i="106" s="1"/>
  <c r="BA104" i="106"/>
  <c r="BB104" i="106" s="1"/>
  <c r="M43" i="106"/>
  <c r="K67" i="106"/>
  <c r="M49" i="106"/>
  <c r="BD49" i="106"/>
  <c r="AZ66" i="106"/>
  <c r="AZ67" i="106" s="1"/>
  <c r="AH43" i="106"/>
  <c r="AH69" i="106" s="1"/>
  <c r="AH80" i="106" s="1"/>
  <c r="AV115" i="106"/>
  <c r="AV116" i="106"/>
  <c r="AV117" i="106"/>
  <c r="AV118" i="106"/>
  <c r="O49" i="106"/>
  <c r="AE43" i="106"/>
  <c r="AE69" i="106" s="1"/>
  <c r="AE80" i="106" s="1"/>
  <c r="V49" i="106"/>
  <c r="BE36" i="106"/>
  <c r="AY49" i="106"/>
  <c r="AY66" i="106"/>
  <c r="N49" i="106"/>
  <c r="BB27" i="106"/>
  <c r="BG27" i="106" s="1"/>
  <c r="BG29" i="106"/>
  <c r="BB31" i="106"/>
  <c r="BG31" i="106" s="1"/>
  <c r="BB33" i="106"/>
  <c r="BG33" i="106" s="1"/>
  <c r="BB35" i="106"/>
  <c r="BG35" i="106" s="1"/>
  <c r="BB38" i="106"/>
  <c r="BG38" i="106" s="1"/>
  <c r="BG45" i="106"/>
  <c r="BG50" i="106"/>
  <c r="BG52" i="106"/>
  <c r="BB53" i="106"/>
  <c r="BG53" i="106" s="1"/>
  <c r="BB54" i="106"/>
  <c r="BG54" i="106" s="1"/>
  <c r="BB58" i="106"/>
  <c r="BG58" i="106" s="1"/>
  <c r="BB60" i="106"/>
  <c r="BG60" i="106" s="1"/>
  <c r="BB61" i="106"/>
  <c r="BG61" i="106" s="1"/>
  <c r="BB62" i="106"/>
  <c r="BG62" i="106" s="1"/>
  <c r="BB63" i="106"/>
  <c r="BG63" i="106" s="1"/>
  <c r="BB64" i="106"/>
  <c r="BG64" i="106" s="1"/>
  <c r="H80" i="106"/>
  <c r="AG43" i="106"/>
  <c r="BB24" i="106"/>
  <c r="BG24" i="106" s="1"/>
  <c r="BG28" i="106"/>
  <c r="BB30" i="106"/>
  <c r="BG30" i="106" s="1"/>
  <c r="BB32" i="106"/>
  <c r="BG32" i="106" s="1"/>
  <c r="BB34" i="106"/>
  <c r="BG34" i="106" s="1"/>
  <c r="BB37" i="106"/>
  <c r="BC110" i="106"/>
  <c r="BB110" i="106"/>
  <c r="BF99" i="106"/>
  <c r="AZ105" i="106"/>
  <c r="AV57" i="106"/>
  <c r="AX57" i="106" s="1"/>
  <c r="BF104" i="106"/>
  <c r="BC115" i="106"/>
  <c r="BC116" i="106"/>
  <c r="BF116" i="106"/>
  <c r="BC117" i="106"/>
  <c r="BF117" i="106"/>
  <c r="BC118" i="106"/>
  <c r="BF118" i="106"/>
  <c r="AX52" i="106"/>
  <c r="AA39" i="106"/>
  <c r="AF119" i="106"/>
  <c r="AG105" i="106"/>
  <c r="AI105" i="106" s="1"/>
  <c r="AY105" i="106"/>
  <c r="BC104" i="106"/>
  <c r="AU76" i="106"/>
  <c r="AB90" i="106"/>
  <c r="AW90" i="106"/>
  <c r="AX24" i="106"/>
  <c r="AC24" i="106"/>
  <c r="AC25" i="106" s="1"/>
  <c r="Z76" i="106"/>
  <c r="Z79" i="106" s="1"/>
  <c r="Z119" i="106"/>
  <c r="AC29" i="106"/>
  <c r="AC34" i="106"/>
  <c r="AF66" i="106"/>
  <c r="AQ90" i="106"/>
  <c r="AU90" i="106"/>
  <c r="AQ119" i="106"/>
  <c r="AU119" i="106"/>
  <c r="BC20" i="106"/>
  <c r="BF20" i="106"/>
  <c r="BC23" i="106"/>
  <c r="BF23" i="106"/>
  <c r="BC24" i="106"/>
  <c r="BF24" i="106"/>
  <c r="BC26" i="106"/>
  <c r="BF28" i="106"/>
  <c r="BC29" i="106"/>
  <c r="BF29" i="106"/>
  <c r="BC30" i="106"/>
  <c r="BF30" i="106"/>
  <c r="BC31" i="106"/>
  <c r="BF31" i="106"/>
  <c r="BC32" i="106"/>
  <c r="BF32" i="106"/>
  <c r="BF33" i="106"/>
  <c r="BC34" i="106"/>
  <c r="BF34" i="106"/>
  <c r="BC35" i="106"/>
  <c r="BF35" i="106"/>
  <c r="BC37" i="106"/>
  <c r="BF37" i="106"/>
  <c r="BC38" i="106"/>
  <c r="BF38" i="106"/>
  <c r="BC44" i="106"/>
  <c r="BF44" i="106"/>
  <c r="BC45" i="106"/>
  <c r="BF45" i="106"/>
  <c r="BC46" i="106"/>
  <c r="BF46" i="106"/>
  <c r="BC50" i="106"/>
  <c r="BF50" i="106"/>
  <c r="BC88" i="106"/>
  <c r="BC92" i="106"/>
  <c r="BF92" i="106"/>
  <c r="BC94" i="106"/>
  <c r="BF94" i="106"/>
  <c r="BC27" i="106"/>
  <c r="AY76" i="106"/>
  <c r="BF27" i="106"/>
  <c r="M36" i="106"/>
  <c r="G49" i="106"/>
  <c r="G67" i="106"/>
  <c r="AI89" i="106"/>
  <c r="AQ79" i="106"/>
  <c r="AU79" i="106"/>
  <c r="AZ76" i="106"/>
  <c r="BE76" i="106"/>
  <c r="AU95" i="106"/>
  <c r="AU121" i="106" s="1"/>
  <c r="BC109" i="106"/>
  <c r="AY111" i="106"/>
  <c r="BC111" i="106" s="1"/>
  <c r="BF109" i="106"/>
  <c r="BD111" i="106"/>
  <c r="AX29" i="106"/>
  <c r="AX32" i="106"/>
  <c r="AC32" i="106"/>
  <c r="AX34" i="106"/>
  <c r="O36" i="106"/>
  <c r="G36" i="106"/>
  <c r="AC26" i="106"/>
  <c r="AX30" i="106"/>
  <c r="AC30" i="106"/>
  <c r="AX33" i="106"/>
  <c r="AC33" i="106"/>
  <c r="AX35" i="106"/>
  <c r="AC35" i="106"/>
  <c r="BF26" i="106"/>
  <c r="BD36" i="106"/>
  <c r="AW84" i="106"/>
  <c r="AC27" i="106"/>
  <c r="AX27" i="106"/>
  <c r="AV84" i="106"/>
  <c r="G25" i="106"/>
  <c r="J36" i="106"/>
  <c r="N39" i="106"/>
  <c r="N36" i="106"/>
  <c r="AI66" i="106"/>
  <c r="BC51" i="106"/>
  <c r="BF51" i="106"/>
  <c r="BC52" i="106"/>
  <c r="BF52" i="106"/>
  <c r="BC53" i="106"/>
  <c r="BF53" i="106"/>
  <c r="BC54" i="106"/>
  <c r="BF54" i="106"/>
  <c r="BC56" i="106"/>
  <c r="BF56" i="106"/>
  <c r="BC57" i="106"/>
  <c r="BF57" i="106"/>
  <c r="BC58" i="106"/>
  <c r="BF58" i="106"/>
  <c r="BC60" i="106"/>
  <c r="BF60" i="106"/>
  <c r="BC61" i="106"/>
  <c r="BF61" i="106"/>
  <c r="BC62" i="106"/>
  <c r="BF62" i="106"/>
  <c r="BC63" i="106"/>
  <c r="BF63" i="106"/>
  <c r="BC64" i="106"/>
  <c r="BF64" i="106"/>
  <c r="BC65" i="106"/>
  <c r="BF65" i="106"/>
  <c r="BC70" i="106"/>
  <c r="BF70" i="106"/>
  <c r="BC71" i="106"/>
  <c r="BC72" i="106"/>
  <c r="BF72" i="106"/>
  <c r="BC73" i="106"/>
  <c r="BD73" i="106"/>
  <c r="BF73" i="106" s="1"/>
  <c r="BC74" i="106"/>
  <c r="BF74" i="106"/>
  <c r="BC75" i="106"/>
  <c r="BF75" i="106"/>
  <c r="BF77" i="106"/>
  <c r="BF78" i="106"/>
  <c r="BC82" i="106"/>
  <c r="BF82" i="106"/>
  <c r="BC83" i="106"/>
  <c r="BF83" i="106"/>
  <c r="BC87" i="106"/>
  <c r="BD87" i="106"/>
  <c r="BC89" i="106"/>
  <c r="BC103" i="106"/>
  <c r="BD119" i="106"/>
  <c r="AY84" i="106"/>
  <c r="BC84" i="106" s="1"/>
  <c r="AY90" i="106"/>
  <c r="BC90" i="106" s="1"/>
  <c r="AC28" i="106"/>
  <c r="AX28" i="106"/>
  <c r="AB76" i="106"/>
  <c r="AB79" i="106" s="1"/>
  <c r="O62" i="106"/>
  <c r="U62" i="106" s="1"/>
  <c r="V61" i="106"/>
  <c r="AB119" i="106"/>
  <c r="AF36" i="106"/>
  <c r="AI36" i="106"/>
  <c r="AF39" i="106"/>
  <c r="BD88" i="106"/>
  <c r="BF88" i="106" s="1"/>
  <c r="AY119" i="106"/>
  <c r="AY95" i="106"/>
  <c r="BD95" i="106"/>
  <c r="BD105" i="106"/>
  <c r="BF105" i="106" s="1"/>
  <c r="BC11" i="106"/>
  <c r="BC99" i="106"/>
  <c r="BC101" i="106"/>
  <c r="BC12" i="106"/>
  <c r="BC14" i="106"/>
  <c r="BF14" i="106"/>
  <c r="BC15" i="106"/>
  <c r="BF15" i="106"/>
  <c r="BC16" i="106"/>
  <c r="BF16" i="106"/>
  <c r="BC17" i="106"/>
  <c r="BF17" i="106"/>
  <c r="BC18" i="106"/>
  <c r="BF18" i="106"/>
  <c r="BC19" i="106"/>
  <c r="BF19" i="106"/>
  <c r="BD39" i="106"/>
  <c r="AY39" i="106"/>
  <c r="G76" i="106"/>
  <c r="AV77" i="106"/>
  <c r="AG76" i="106"/>
  <c r="AI71" i="106"/>
  <c r="AF76" i="106"/>
  <c r="AF79" i="106" s="1"/>
  <c r="AA76" i="106"/>
  <c r="AA79" i="106" s="1"/>
  <c r="J21" i="106"/>
  <c r="Z23" i="106"/>
  <c r="J66" i="106"/>
  <c r="J22" i="106"/>
  <c r="N12" i="106"/>
  <c r="Z34" i="106"/>
  <c r="G62" i="106"/>
  <c r="N66" i="106"/>
  <c r="BF21" i="106" l="1"/>
  <c r="BH21" i="106"/>
  <c r="BC76" i="106"/>
  <c r="BB20" i="106"/>
  <c r="BG20" i="106" s="1"/>
  <c r="BA21" i="106"/>
  <c r="AZ43" i="106"/>
  <c r="BF119" i="106"/>
  <c r="AI67" i="106"/>
  <c r="BC119" i="106"/>
  <c r="BC95" i="106"/>
  <c r="AC11" i="106"/>
  <c r="BC39" i="106"/>
  <c r="BH12" i="106"/>
  <c r="BF95" i="106"/>
  <c r="N43" i="106"/>
  <c r="O43" i="106"/>
  <c r="M67" i="106"/>
  <c r="J43" i="106"/>
  <c r="BD67" i="106"/>
  <c r="T69" i="106"/>
  <c r="T80" i="106" s="1"/>
  <c r="BH44" i="106"/>
  <c r="AF67" i="106"/>
  <c r="BF66" i="106"/>
  <c r="BB23" i="106"/>
  <c r="BG23" i="106" s="1"/>
  <c r="BC105" i="106"/>
  <c r="BA119" i="106"/>
  <c r="BA66" i="106"/>
  <c r="BF39" i="106"/>
  <c r="BB90" i="106"/>
  <c r="BB84" i="106"/>
  <c r="BB95" i="106"/>
  <c r="AW56" i="106"/>
  <c r="AX56" i="106" s="1"/>
  <c r="BA49" i="106"/>
  <c r="AW118" i="106"/>
  <c r="AX118" i="106" s="1"/>
  <c r="AW117" i="106"/>
  <c r="AX117" i="106" s="1"/>
  <c r="AW116" i="106"/>
  <c r="AX116" i="106" s="1"/>
  <c r="BA84" i="106"/>
  <c r="BA95" i="106"/>
  <c r="BA90" i="106"/>
  <c r="BC66" i="106"/>
  <c r="BH38" i="106"/>
  <c r="BH37" i="106"/>
  <c r="BH35" i="106"/>
  <c r="BH34" i="106"/>
  <c r="BH33" i="106"/>
  <c r="BH32" i="106"/>
  <c r="BH31" i="106"/>
  <c r="BH30" i="106"/>
  <c r="BH29" i="106"/>
  <c r="BH28" i="106"/>
  <c r="BB119" i="106"/>
  <c r="AW115" i="106"/>
  <c r="AV119" i="106"/>
  <c r="BH65" i="106"/>
  <c r="BH64" i="106"/>
  <c r="BH63" i="106"/>
  <c r="BH62" i="106"/>
  <c r="BH61" i="106"/>
  <c r="BH60" i="106"/>
  <c r="BH58" i="106"/>
  <c r="BH57" i="106"/>
  <c r="BH56" i="106"/>
  <c r="BH54" i="106"/>
  <c r="BH53" i="106"/>
  <c r="BH52" i="106"/>
  <c r="BH51" i="106"/>
  <c r="BH50" i="106"/>
  <c r="BH46" i="106"/>
  <c r="BH27" i="106"/>
  <c r="BH26" i="106"/>
  <c r="BH11" i="106"/>
  <c r="BH24" i="106"/>
  <c r="BH23" i="106"/>
  <c r="BG66" i="106"/>
  <c r="BB49" i="106"/>
  <c r="BG49" i="106" s="1"/>
  <c r="BB39" i="106"/>
  <c r="BG39" i="106" s="1"/>
  <c r="BG37" i="106"/>
  <c r="BH19" i="106"/>
  <c r="BH18" i="106"/>
  <c r="BH17" i="106"/>
  <c r="BH16" i="106"/>
  <c r="BH15" i="106"/>
  <c r="BH14" i="106"/>
  <c r="BH45" i="106"/>
  <c r="BH13" i="106"/>
  <c r="BH20" i="106"/>
  <c r="BB66" i="106"/>
  <c r="N67" i="106"/>
  <c r="U66" i="106"/>
  <c r="AV63" i="106"/>
  <c r="AA66" i="106"/>
  <c r="AA67" i="106" s="1"/>
  <c r="AY67" i="106"/>
  <c r="O66" i="106"/>
  <c r="O67" i="106" s="1"/>
  <c r="BF49" i="106"/>
  <c r="BC49" i="106"/>
  <c r="AD43" i="106"/>
  <c r="AD69" i="106" s="1"/>
  <c r="AD80" i="106" s="1"/>
  <c r="AI43" i="106"/>
  <c r="AF43" i="106"/>
  <c r="P43" i="106"/>
  <c r="BB36" i="106"/>
  <c r="BG36" i="106" s="1"/>
  <c r="G66" i="106"/>
  <c r="R66" i="106"/>
  <c r="R67" i="106" s="1"/>
  <c r="R69" i="106" s="1"/>
  <c r="V58" i="106"/>
  <c r="AX90" i="106"/>
  <c r="AV90" i="106"/>
  <c r="BD76" i="106"/>
  <c r="BF76" i="106" s="1"/>
  <c r="AX84" i="106"/>
  <c r="BF84" i="106"/>
  <c r="V60" i="106"/>
  <c r="V56" i="106"/>
  <c r="V65" i="106"/>
  <c r="V52" i="106"/>
  <c r="BF87" i="106"/>
  <c r="BD90" i="106"/>
  <c r="BF90" i="106" s="1"/>
  <c r="Z39" i="106"/>
  <c r="V53" i="106"/>
  <c r="V57" i="106"/>
  <c r="P66" i="106"/>
  <c r="P67" i="106" s="1"/>
  <c r="Q66" i="106"/>
  <c r="Q67" i="106" s="1"/>
  <c r="AV78" i="106"/>
  <c r="V54" i="106"/>
  <c r="AG69" i="106"/>
  <c r="AI69" i="106" s="1"/>
  <c r="AA25" i="106"/>
  <c r="AV70" i="106"/>
  <c r="AV72" i="106"/>
  <c r="AW77" i="106"/>
  <c r="AW78" i="106"/>
  <c r="AX53" i="106"/>
  <c r="AW70" i="106"/>
  <c r="AW72" i="106"/>
  <c r="AW54" i="106"/>
  <c r="AW58" i="106"/>
  <c r="AX58" i="106" s="1"/>
  <c r="AW63" i="106"/>
  <c r="AW60" i="106"/>
  <c r="AX60" i="106" s="1"/>
  <c r="AW62" i="106"/>
  <c r="AX62" i="106" s="1"/>
  <c r="AW64" i="106"/>
  <c r="AX64" i="106" s="1"/>
  <c r="AG79" i="106"/>
  <c r="BD79" i="106" s="1"/>
  <c r="BF79" i="106" s="1"/>
  <c r="AI76" i="106"/>
  <c r="K69" i="106"/>
  <c r="K80" i="106" s="1"/>
  <c r="Z24" i="106"/>
  <c r="Z25" i="106" s="1"/>
  <c r="G22" i="106"/>
  <c r="L80" i="106"/>
  <c r="R70" i="106"/>
  <c r="BE25" i="106"/>
  <c r="BE43" i="106" s="1"/>
  <c r="BD25" i="106"/>
  <c r="BD43" i="106" s="1"/>
  <c r="U67" i="106" l="1"/>
  <c r="U69" i="106" s="1"/>
  <c r="U80" i="106" s="1"/>
  <c r="S69" i="106"/>
  <c r="S80" i="106" s="1"/>
  <c r="BH22" i="106"/>
  <c r="BB21" i="106"/>
  <c r="BG21" i="106" s="1"/>
  <c r="N80" i="106"/>
  <c r="AC22" i="106"/>
  <c r="BB25" i="106"/>
  <c r="BG25" i="106" s="1"/>
  <c r="BA67" i="106"/>
  <c r="BB67" i="106"/>
  <c r="AW119" i="106"/>
  <c r="AX63" i="106"/>
  <c r="BH25" i="106"/>
  <c r="BH39" i="106"/>
  <c r="AX115" i="106"/>
  <c r="AX119" i="106" s="1"/>
  <c r="BG67" i="106"/>
  <c r="BG69" i="106" s="1"/>
  <c r="BH66" i="106"/>
  <c r="BH49" i="106"/>
  <c r="AC66" i="106"/>
  <c r="AC67" i="106" s="1"/>
  <c r="P69" i="106"/>
  <c r="P80" i="106" s="1"/>
  <c r="O80" i="106"/>
  <c r="Q80" i="106"/>
  <c r="AV73" i="106"/>
  <c r="AW65" i="106"/>
  <c r="AX65" i="106" s="1"/>
  <c r="AW61" i="106"/>
  <c r="AX61" i="106" s="1"/>
  <c r="AV54" i="106"/>
  <c r="V62" i="106"/>
  <c r="V66" i="106" s="1"/>
  <c r="V67" i="106" s="1"/>
  <c r="V69" i="106" s="1"/>
  <c r="AV39" i="106"/>
  <c r="AB39" i="106"/>
  <c r="AX37" i="106"/>
  <c r="AX39" i="106" s="1"/>
  <c r="AW23" i="106"/>
  <c r="AW25" i="106" s="1"/>
  <c r="M69" i="106"/>
  <c r="AY25" i="106"/>
  <c r="AY43" i="106" s="1"/>
  <c r="AY69" i="106" s="1"/>
  <c r="AV71" i="106"/>
  <c r="AW71" i="106"/>
  <c r="AW73" i="106"/>
  <c r="AG80" i="106"/>
  <c r="AI79" i="106"/>
  <c r="AI80" i="106" s="1"/>
  <c r="AF69" i="106"/>
  <c r="AF80" i="106" s="1"/>
  <c r="R76" i="106"/>
  <c r="R79" i="106" s="1"/>
  <c r="V70" i="106"/>
  <c r="M80" i="106"/>
  <c r="F80" i="106"/>
  <c r="G80" i="106" s="1"/>
  <c r="N76" i="106"/>
  <c r="BC25" i="106"/>
  <c r="BF25" i="106"/>
  <c r="BA43" i="106" l="1"/>
  <c r="BA69" i="106" s="1"/>
  <c r="BB69" i="106" s="1"/>
  <c r="BG22" i="106"/>
  <c r="AV76" i="106"/>
  <c r="AV79" i="106" s="1"/>
  <c r="BH67" i="106"/>
  <c r="AV66" i="106"/>
  <c r="AV67" i="106" s="1"/>
  <c r="AX54" i="106"/>
  <c r="Z80" i="106"/>
  <c r="Z120" i="106" s="1"/>
  <c r="R80" i="106"/>
  <c r="AX23" i="106"/>
  <c r="AW76" i="106"/>
  <c r="AW79" i="106" s="1"/>
  <c r="AB25" i="106"/>
  <c r="AW39" i="106"/>
  <c r="AW43" i="106" s="1"/>
  <c r="AV25" i="106"/>
  <c r="AV43" i="106" s="1"/>
  <c r="V76" i="106"/>
  <c r="V79" i="106" s="1"/>
  <c r="I69" i="106"/>
  <c r="J67" i="106"/>
  <c r="BB43" i="106" l="1"/>
  <c r="BG43" i="106" s="1"/>
  <c r="AV69" i="106"/>
  <c r="AB43" i="106"/>
  <c r="AB69" i="106" s="1"/>
  <c r="AB80" i="106" s="1"/>
  <c r="AB120" i="106" s="1"/>
  <c r="AX25" i="106"/>
  <c r="AX76" i="106"/>
  <c r="V80" i="106"/>
  <c r="I80" i="106"/>
  <c r="J80" i="106" s="1"/>
  <c r="J69" i="106"/>
  <c r="AN79" i="106" l="1"/>
  <c r="AZ79" i="106" s="1"/>
  <c r="BC79" i="106" s="1"/>
  <c r="AN67" i="106"/>
  <c r="AQ67" i="106" s="1"/>
  <c r="AK43" i="106" l="1"/>
  <c r="AO67" i="106" l="1"/>
  <c r="AQ76" i="106"/>
  <c r="AO43" i="106"/>
  <c r="AL43" i="106"/>
  <c r="AO69" i="106" l="1"/>
  <c r="AN43" i="106"/>
  <c r="AN69" i="106" s="1"/>
  <c r="AR43" i="106"/>
  <c r="AR49" i="106"/>
  <c r="AR67" i="106" s="1"/>
  <c r="AS43" i="106"/>
  <c r="AT43" i="106"/>
  <c r="AR69" i="106" l="1"/>
  <c r="AR79" i="106"/>
  <c r="AR76" i="106"/>
  <c r="AS69" i="106"/>
  <c r="AU43" i="106"/>
  <c r="AT49" i="106" l="1"/>
  <c r="AT67" i="106" s="1"/>
  <c r="AU67" i="106" s="1"/>
  <c r="AM43" i="106"/>
  <c r="AM69" i="106" s="1"/>
  <c r="AQ43" i="106"/>
  <c r="AQ69" i="106" l="1"/>
  <c r="AQ121" i="106" s="1"/>
  <c r="AT69" i="106"/>
  <c r="AU69" i="106" l="1"/>
  <c r="AN80" i="106"/>
  <c r="AM80" i="106"/>
  <c r="AO80" i="106" l="1"/>
  <c r="AQ80" i="106" s="1"/>
  <c r="AS80" i="106" l="1"/>
  <c r="AR80" i="106"/>
  <c r="AT80" i="106" l="1"/>
  <c r="BC67" i="106" l="1"/>
  <c r="AU80" i="106"/>
  <c r="BD69" i="106" l="1"/>
  <c r="BD80" i="106" s="1"/>
  <c r="BE49" i="106" l="1"/>
  <c r="BE67" i="106" s="1"/>
  <c r="BF67" i="106" l="1"/>
  <c r="D9" i="11" l="1"/>
  <c r="G9" i="11"/>
  <c r="L9" i="11"/>
  <c r="N9" i="11"/>
  <c r="R9" i="11"/>
  <c r="W9" i="11"/>
  <c r="Z9" i="11"/>
  <c r="AH9" i="11" s="1"/>
  <c r="AP9" i="11" s="1"/>
  <c r="AX9" i="11" s="1"/>
  <c r="BF9" i="11" s="1"/>
  <c r="BN9" i="11" s="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DL10" i="11" s="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N12" i="11"/>
  <c r="Q12" i="11"/>
  <c r="R12" i="11"/>
  <c r="S12" i="11"/>
  <c r="T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G17" i="11" s="1"/>
  <c r="DI17" i="11"/>
  <c r="DK17" i="11"/>
  <c r="DU17" i="11"/>
  <c r="DZ17" i="11"/>
  <c r="ED17" i="11"/>
  <c r="EE17" i="11"/>
  <c r="EE16" i="11" s="1"/>
  <c r="D18" i="11"/>
  <c r="L18" i="11"/>
  <c r="R18" i="11"/>
  <c r="Z18" i="11" s="1"/>
  <c r="AH18" i="11" s="1"/>
  <c r="AP18" i="11" s="1"/>
  <c r="AX18" i="11" s="1"/>
  <c r="BF18" i="11" s="1"/>
  <c r="BN18" i="11" s="1"/>
  <c r="BV18" i="11" s="1"/>
  <c r="W18" i="11"/>
  <c r="AE18" i="11"/>
  <c r="AE34" i="11" s="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CY21" i="11" s="1"/>
  <c r="DF21" i="11"/>
  <c r="DG21" i="11" s="1"/>
  <c r="DI21" i="11"/>
  <c r="DK21" i="11"/>
  <c r="DL21" i="11"/>
  <c r="DM21" i="11"/>
  <c r="DU21" i="11"/>
  <c r="DZ21" i="11"/>
  <c r="ED21" i="1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W23" i="11"/>
  <c r="Z23" i="1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EE26" i="11"/>
  <c r="L27" i="11"/>
  <c r="R27" i="11"/>
  <c r="W27" i="11"/>
  <c r="Z27" i="1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Z30" i="11" s="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W30" i="1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W31" i="11"/>
  <c r="Z31" i="1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EE31" i="11"/>
  <c r="R32" i="11"/>
  <c r="Z32" i="11" s="1"/>
  <c r="AH32" i="11" s="1"/>
  <c r="AP32" i="11" s="1"/>
  <c r="AX32" i="11" s="1"/>
  <c r="BF32" i="11" s="1"/>
  <c r="W32" i="1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S37" i="11" s="1"/>
  <c r="V34" i="11"/>
  <c r="Y34" i="11"/>
  <c r="Y35" i="11" s="1"/>
  <c r="AA34" i="11"/>
  <c r="AA35" i="11" s="1"/>
  <c r="AA37" i="11" s="1"/>
  <c r="AB34" i="11"/>
  <c r="AC34" i="11"/>
  <c r="AC35" i="11" s="1"/>
  <c r="AC37" i="11" s="1"/>
  <c r="AD34" i="11"/>
  <c r="AG34" i="11"/>
  <c r="AG35" i="11" s="1"/>
  <c r="AG102" i="11" s="1"/>
  <c r="AI34" i="11"/>
  <c r="AI35" i="11" s="1"/>
  <c r="AI37" i="11" s="1"/>
  <c r="AJ34" i="11"/>
  <c r="AK34" i="11"/>
  <c r="AK35" i="11" s="1"/>
  <c r="AL34" i="11"/>
  <c r="AL35" i="11" s="1"/>
  <c r="AL37" i="11" s="1"/>
  <c r="AO34" i="11"/>
  <c r="AO35" i="11" s="1"/>
  <c r="AQ34" i="11"/>
  <c r="AR34" i="11"/>
  <c r="AR35" i="11" s="1"/>
  <c r="AS34" i="11"/>
  <c r="AS35" i="11" s="1"/>
  <c r="AS37" i="11" s="1"/>
  <c r="AT34" i="11"/>
  <c r="AT35" i="11" s="1"/>
  <c r="AT37" i="11" s="1"/>
  <c r="AW34" i="11"/>
  <c r="AW35" i="11" s="1"/>
  <c r="AY34" i="11"/>
  <c r="AY35" i="11" s="1"/>
  <c r="AZ34" i="11"/>
  <c r="AZ35" i="11" s="1"/>
  <c r="AZ37" i="11" s="1"/>
  <c r="BA34" i="11"/>
  <c r="BA35" i="11" s="1"/>
  <c r="BA37" i="11" s="1"/>
  <c r="BE34" i="11"/>
  <c r="BE35" i="11" s="1"/>
  <c r="BG34" i="11"/>
  <c r="BG35" i="11" s="1"/>
  <c r="BG37" i="11" s="1"/>
  <c r="BH34" i="11"/>
  <c r="BH35" i="11" s="1"/>
  <c r="BI34" i="11"/>
  <c r="BI35" i="11" s="1"/>
  <c r="BI37" i="11" s="1"/>
  <c r="BJ34" i="11"/>
  <c r="BJ35" i="11" s="1"/>
  <c r="BM34" i="11"/>
  <c r="BM35" i="11" s="1"/>
  <c r="BM37" i="11" s="1"/>
  <c r="BO34" i="11"/>
  <c r="BO35" i="11" s="1"/>
  <c r="BO37" i="11" s="1"/>
  <c r="BP34" i="11"/>
  <c r="BP35" i="11" s="1"/>
  <c r="BP37" i="11" s="1"/>
  <c r="BQ34" i="11"/>
  <c r="BQ35" i="11" s="1"/>
  <c r="BU34" i="11"/>
  <c r="BU35" i="11" s="1"/>
  <c r="BU37" i="11" s="1"/>
  <c r="BW34" i="11"/>
  <c r="BW35" i="11" s="1"/>
  <c r="BW37" i="11" s="1"/>
  <c r="BX34" i="11"/>
  <c r="BX35" i="11" s="1"/>
  <c r="BX37" i="11" s="1"/>
  <c r="BY34" i="11"/>
  <c r="BY35" i="11" s="1"/>
  <c r="CC34" i="11"/>
  <c r="CC35" i="11" s="1"/>
  <c r="CC37" i="11" s="1"/>
  <c r="CE34" i="11"/>
  <c r="CE35" i="11" s="1"/>
  <c r="CE37" i="11" s="1"/>
  <c r="CF34" i="11"/>
  <c r="CF35" i="11" s="1"/>
  <c r="CF37" i="11" s="1"/>
  <c r="CG34" i="11"/>
  <c r="CG35" i="11" s="1"/>
  <c r="CK34" i="11"/>
  <c r="CK35" i="11" s="1"/>
  <c r="CK37" i="11" s="1"/>
  <c r="CM34" i="11"/>
  <c r="CM35" i="11" s="1"/>
  <c r="CM37" i="11" s="1"/>
  <c r="CN34" i="11"/>
  <c r="CN35" i="11" s="1"/>
  <c r="CN37" i="11" s="1"/>
  <c r="CO34" i="11"/>
  <c r="CS34" i="11"/>
  <c r="CS35" i="11" s="1"/>
  <c r="CS37" i="11" s="1"/>
  <c r="CU34" i="11"/>
  <c r="CU35" i="11" s="1"/>
  <c r="CU37" i="11" s="1"/>
  <c r="CV34" i="11"/>
  <c r="CV35" i="11" s="1"/>
  <c r="CV37" i="11" s="1"/>
  <c r="CW34" i="11"/>
  <c r="DA34" i="11"/>
  <c r="DA35" i="11" s="1"/>
  <c r="DA37" i="11" s="1"/>
  <c r="DC34" i="11"/>
  <c r="DC35" i="11" s="1"/>
  <c r="DC37" i="11" s="1"/>
  <c r="DD34" i="11"/>
  <c r="DE34" i="11"/>
  <c r="DE35" i="11" s="1"/>
  <c r="AB35" i="11"/>
  <c r="AB37" i="11" s="1"/>
  <c r="AJ35" i="11"/>
  <c r="AJ37" i="11" s="1"/>
  <c r="AQ35" i="11"/>
  <c r="AQ37" i="11" s="1"/>
  <c r="CO35" i="11"/>
  <c r="CO37" i="11" s="1"/>
  <c r="CW35" i="11"/>
  <c r="DD35" i="11"/>
  <c r="DD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I43" i="11" s="1"/>
  <c r="DU42" i="11"/>
  <c r="DW42" i="11" s="1"/>
  <c r="DZ42" i="11"/>
  <c r="ED42" i="11"/>
  <c r="EE42" i="11"/>
  <c r="B43" i="11"/>
  <c r="C43" i="11"/>
  <c r="E43" i="11"/>
  <c r="G43" i="11"/>
  <c r="H43" i="11"/>
  <c r="DV43" i="11"/>
  <c r="DZ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P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Q76" i="11" s="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AH84" i="11" s="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BI85" i="11"/>
  <c r="BM85" i="11"/>
  <c r="BP85" i="11"/>
  <c r="BQ85" i="11"/>
  <c r="BU85" i="11"/>
  <c r="BW85" i="11"/>
  <c r="BX85" i="11"/>
  <c r="BY85" i="11"/>
  <c r="CC85" i="11"/>
  <c r="CE85" i="11"/>
  <c r="CF85" i="11"/>
  <c r="CG85" i="11"/>
  <c r="CK85" i="11"/>
  <c r="CM85" i="11"/>
  <c r="CN85" i="1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Z87" i="11"/>
  <c r="AP87" i="11" s="1"/>
  <c r="BF87" i="11" s="1"/>
  <c r="BN87" i="11" s="1"/>
  <c r="BV87" i="11" s="1"/>
  <c r="CD87" i="11" s="1"/>
  <c r="CL87" i="11" s="1"/>
  <c r="CT87" i="11" s="1"/>
  <c r="DB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Y102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D23" i="42"/>
  <c r="E23" i="42"/>
  <c r="C24" i="42"/>
  <c r="E24" i="42" s="1"/>
  <c r="D24" i="42"/>
  <c r="C25" i="42"/>
  <c r="E25" i="42" s="1"/>
  <c r="D25" i="42"/>
  <c r="C26" i="42"/>
  <c r="E26" i="42" s="1"/>
  <c r="D26" i="42"/>
  <c r="C27" i="42"/>
  <c r="E27" i="42" s="1"/>
  <c r="D27" i="42"/>
  <c r="C34" i="42"/>
  <c r="D34" i="42"/>
  <c r="E34" i="42"/>
  <c r="C35" i="42"/>
  <c r="E35" i="42" s="1"/>
  <c r="D35" i="42"/>
  <c r="E36" i="42"/>
  <c r="E37" i="42"/>
  <c r="C38" i="42"/>
  <c r="D38" i="42"/>
  <c r="E38" i="42"/>
  <c r="C41" i="42"/>
  <c r="E41" i="42" s="1"/>
  <c r="D41" i="42"/>
  <c r="C42" i="42"/>
  <c r="E42" i="42" s="1"/>
  <c r="D42" i="42"/>
  <c r="C43" i="42"/>
  <c r="E43" i="42" s="1"/>
  <c r="D43" i="42"/>
  <c r="F43" i="42"/>
  <c r="C44" i="42"/>
  <c r="E44" i="42" s="1"/>
  <c r="D44" i="42"/>
  <c r="C45" i="42"/>
  <c r="E45" i="42" s="1"/>
  <c r="D45" i="42"/>
  <c r="F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Q12" i="17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BL13" i="17"/>
  <c r="CR13" i="17" s="1"/>
  <c r="DX13" i="17" s="1"/>
  <c r="FD13" i="17" s="1"/>
  <c r="GJ13" i="17" s="1"/>
  <c r="HP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CQ13" i="17"/>
  <c r="DW13" i="17" s="1"/>
  <c r="FC13" i="17" s="1"/>
  <c r="GI13" i="17" s="1"/>
  <c r="HO13" i="17" s="1"/>
  <c r="DE13" i="17"/>
  <c r="DF13" i="17"/>
  <c r="DK13" i="17"/>
  <c r="DL13" i="17"/>
  <c r="G14" i="17"/>
  <c r="J14" i="17"/>
  <c r="M14" i="17"/>
  <c r="N14" i="17"/>
  <c r="R14" i="17"/>
  <c r="S14" i="17" s="1"/>
  <c r="AA14" i="17"/>
  <c r="AB14" i="17"/>
  <c r="AC14" i="17" s="1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CJ19" i="17" s="1"/>
  <c r="DP19" i="17" s="1"/>
  <c r="EV19" i="17" s="1"/>
  <c r="GB19" i="17" s="1"/>
  <c r="HH19" i="17" s="1"/>
  <c r="BE19" i="17"/>
  <c r="CK19" i="17" s="1"/>
  <c r="DQ19" i="17" s="1"/>
  <c r="EW19" i="17" s="1"/>
  <c r="GC19" i="17" s="1"/>
  <c r="HI19" i="17" s="1"/>
  <c r="BF19" i="17"/>
  <c r="CL19" i="17" s="1"/>
  <c r="DR19" i="17" s="1"/>
  <c r="EX19" i="17" s="1"/>
  <c r="GD19" i="17" s="1"/>
  <c r="HJ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Y19" i="17"/>
  <c r="BZ19" i="17"/>
  <c r="CE19" i="17"/>
  <c r="CF19" i="17"/>
  <c r="CP19" i="17"/>
  <c r="DV19" i="17" s="1"/>
  <c r="FB19" i="17" s="1"/>
  <c r="GH19" i="17" s="1"/>
  <c r="HN19" i="17" s="1"/>
  <c r="DE19" i="17"/>
  <c r="DF19" i="17"/>
  <c r="DK19" i="17"/>
  <c r="DL19" i="17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BK28" i="17"/>
  <c r="CQ28" i="17" s="1"/>
  <c r="DW28" i="17" s="1"/>
  <c r="FC28" i="17" s="1"/>
  <c r="GI28" i="17" s="1"/>
  <c r="HO28" i="17" s="1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Y28" i="17"/>
  <c r="BZ28" i="17"/>
  <c r="CE28" i="17"/>
  <c r="CF28" i="17"/>
  <c r="DE28" i="17"/>
  <c r="DF28" i="17"/>
  <c r="DK28" i="17"/>
  <c r="DL28" i="17"/>
  <c r="DV28" i="17"/>
  <c r="FB28" i="17" s="1"/>
  <c r="GH28" i="17" s="1"/>
  <c r="HN28" i="17" s="1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CL37" i="17"/>
  <c r="DR37" i="17" s="1"/>
  <c r="EX37" i="17" s="1"/>
  <c r="GD37" i="17" s="1"/>
  <c r="HJ37" i="17" s="1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CR41" i="17" s="1"/>
  <c r="DX41" i="17" s="1"/>
  <c r="FD41" i="17" s="1"/>
  <c r="GJ41" i="17" s="1"/>
  <c r="HP41" i="17" s="1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CQ44" i="17" s="1"/>
  <c r="DW44" i="17" s="1"/>
  <c r="FC44" i="17" s="1"/>
  <c r="GI44" i="17" s="1"/>
  <c r="HO44" i="17" s="1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CQ45" i="17" s="1"/>
  <c r="DW45" i="17" s="1"/>
  <c r="FC45" i="17" s="1"/>
  <c r="GI45" i="17" s="1"/>
  <c r="HO45" i="17" s="1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CG53" i="17"/>
  <c r="DM53" i="17" s="1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CS59" i="17" s="1"/>
  <c r="DY59" i="17" s="1"/>
  <c r="FE59" i="17" s="1"/>
  <c r="GK59" i="17" s="1"/>
  <c r="HQ59" i="17" s="1"/>
  <c r="BY59" i="17"/>
  <c r="BZ59" i="17"/>
  <c r="CE59" i="17"/>
  <c r="CF59" i="17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CL60" i="17"/>
  <c r="DR60" i="17" s="1"/>
  <c r="EX60" i="17" s="1"/>
  <c r="GD60" i="17" s="1"/>
  <c r="HJ60" i="17" s="1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CP70" i="17" s="1"/>
  <c r="DV70" i="17" s="1"/>
  <c r="FB70" i="17" s="1"/>
  <c r="GH70" i="17" s="1"/>
  <c r="HN70" i="17" s="1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J70" i="17"/>
  <c r="DP70" i="17" s="1"/>
  <c r="EV70" i="17" s="1"/>
  <c r="GB70" i="17" s="1"/>
  <c r="HH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CR72" i="17" s="1"/>
  <c r="DX72" i="17" s="1"/>
  <c r="FD72" i="17" s="1"/>
  <c r="GJ72" i="17" s="1"/>
  <c r="HP72" i="17" s="1"/>
  <c r="BM72" i="17"/>
  <c r="CS72" i="17" s="1"/>
  <c r="DY72" i="17" s="1"/>
  <c r="FE72" i="17" s="1"/>
  <c r="GK72" i="17" s="1"/>
  <c r="HQ72" i="17" s="1"/>
  <c r="BY72" i="17"/>
  <c r="BZ72" i="17"/>
  <c r="CE72" i="17"/>
  <c r="CF72" i="17"/>
  <c r="CL72" i="17"/>
  <c r="DR72" i="17" s="1"/>
  <c r="EX72" i="17" s="1"/>
  <c r="GD72" i="17" s="1"/>
  <c r="HJ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Q73" i="17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BM76" i="17"/>
  <c r="CS76" i="17" s="1"/>
  <c r="DY76" i="17" s="1"/>
  <c r="FE76" i="17" s="1"/>
  <c r="GK76" i="17" s="1"/>
  <c r="HQ76" i="17" s="1"/>
  <c r="BY76" i="17"/>
  <c r="BZ76" i="17"/>
  <c r="CE76" i="17"/>
  <c r="CF76" i="17"/>
  <c r="CR76" i="17"/>
  <c r="DX76" i="17" s="1"/>
  <c r="FD76" i="17" s="1"/>
  <c r="GJ76" i="17" s="1"/>
  <c r="HP76" i="17" s="1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Q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DY85" i="17" s="1"/>
  <c r="FE85" i="17" s="1"/>
  <c r="GK85" i="17" s="1"/>
  <c r="HQ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DN87" i="17" s="1"/>
  <c r="ET87" i="17" s="1"/>
  <c r="FZ87" i="17" s="1"/>
  <c r="HF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Q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Q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CQ92" i="17"/>
  <c r="DW92" i="17" s="1"/>
  <c r="FC92" i="17" s="1"/>
  <c r="GI92" i="17" s="1"/>
  <c r="HO92" i="17" s="1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Q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G96" i="17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Q98" i="17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CG98" i="17"/>
  <c r="CW98" i="17" s="1"/>
  <c r="DE98" i="17"/>
  <c r="DF98" i="17"/>
  <c r="DK98" i="17"/>
  <c r="DL98" i="17"/>
  <c r="G99" i="17"/>
  <c r="J99" i="17"/>
  <c r="N99" i="17"/>
  <c r="R99" i="17"/>
  <c r="S99" i="17" s="1"/>
  <c r="AA99" i="17"/>
  <c r="AB99" i="17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Q99" i="17"/>
  <c r="BY99" i="17"/>
  <c r="BZ99" i="17"/>
  <c r="CE99" i="17"/>
  <c r="CF99" i="17"/>
  <c r="CQ99" i="17"/>
  <c r="DW99" i="17" s="1"/>
  <c r="FC99" i="17" s="1"/>
  <c r="GI99" i="17" s="1"/>
  <c r="HO99" i="17" s="1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Q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B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Q108" i="17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CQ113" i="17" s="1"/>
  <c r="DW113" i="17" s="1"/>
  <c r="FC113" i="17" s="1"/>
  <c r="GI113" i="17" s="1"/>
  <c r="HO113" i="17" s="1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CR114" i="17" s="1"/>
  <c r="DX114" i="17" s="1"/>
  <c r="FD114" i="17" s="1"/>
  <c r="GJ114" i="17" s="1"/>
  <c r="HP114" i="17" s="1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DE114" i="17"/>
  <c r="DF114" i="17"/>
  <c r="DK114" i="17"/>
  <c r="DL114" i="17"/>
  <c r="G115" i="17"/>
  <c r="N115" i="17"/>
  <c r="R115" i="17"/>
  <c r="S115" i="17" s="1"/>
  <c r="AA115" i="17"/>
  <c r="AB115" i="17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Q117" i="17" s="1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G117" i="17"/>
  <c r="CW117" i="17" s="1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CG118" i="17" s="1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Q118" i="17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CJ120" i="17" s="1"/>
  <c r="DP120" i="17" s="1"/>
  <c r="EV120" i="17" s="1"/>
  <c r="GB120" i="17" s="1"/>
  <c r="HH120" i="17" s="1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Y120" i="17"/>
  <c r="BZ120" i="17"/>
  <c r="CE120" i="17"/>
  <c r="CF120" i="17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CG122" i="17"/>
  <c r="DM122" i="17" s="1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V127" i="17"/>
  <c r="W127" i="17"/>
  <c r="W128" i="17" s="1"/>
  <c r="X127" i="17"/>
  <c r="AB127" i="17" s="1"/>
  <c r="AG127" i="17"/>
  <c r="AG128" i="17" s="1"/>
  <c r="AH127" i="17"/>
  <c r="AN127" i="17"/>
  <c r="AO127" i="17"/>
  <c r="AO128" i="17" s="1"/>
  <c r="AP127" i="17"/>
  <c r="AT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CZ127" i="17"/>
  <c r="DA127" i="17"/>
  <c r="DB127" i="17"/>
  <c r="DB128" i="17" s="1"/>
  <c r="DH127" i="17"/>
  <c r="DJ127" i="17"/>
  <c r="DK127" i="17"/>
  <c r="EF127" i="17"/>
  <c r="EF128" i="17" s="1"/>
  <c r="EH127" i="17"/>
  <c r="EK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F130" i="17"/>
  <c r="DF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P130" i="17"/>
  <c r="EP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L132" i="17" s="1"/>
  <c r="EK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CJ133" i="17" s="1"/>
  <c r="DP133" i="17" s="1"/>
  <c r="EV133" i="17" s="1"/>
  <c r="GB133" i="17" s="1"/>
  <c r="HH133" i="17" s="1"/>
  <c r="BE133" i="17"/>
  <c r="CK133" i="17" s="1"/>
  <c r="DQ133" i="17" s="1"/>
  <c r="EW133" i="17" s="1"/>
  <c r="GC133" i="17" s="1"/>
  <c r="HI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BN135" i="17" s="1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B135" i="17"/>
  <c r="HC135" i="17"/>
  <c r="H136" i="17"/>
  <c r="H138" i="17" s="1"/>
  <c r="I136" i="17"/>
  <c r="N136" i="17" s="1"/>
  <c r="W136" i="17"/>
  <c r="AA136" i="17" s="1"/>
  <c r="X136" i="17"/>
  <c r="AB136" i="17" s="1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 s="1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CP140" i="17"/>
  <c r="DV140" i="17" s="1"/>
  <c r="FB140" i="17" s="1"/>
  <c r="GH140" i="17" s="1"/>
  <c r="DB140" i="17"/>
  <c r="DE140" i="17"/>
  <c r="DF140" i="17"/>
  <c r="DK140" i="17"/>
  <c r="DL140" i="17"/>
  <c r="EG140" i="17"/>
  <c r="EL140" i="17"/>
  <c r="EQ140" i="17"/>
  <c r="ER140" i="17"/>
  <c r="FN140" i="17"/>
  <c r="FQ140" i="17"/>
  <c r="FR140" i="17"/>
  <c r="FW140" i="17"/>
  <c r="FX140" i="17"/>
  <c r="GT140" i="17"/>
  <c r="GQ140" i="17" s="1"/>
  <c r="GW140" i="17"/>
  <c r="GZ140" i="17"/>
  <c r="HB140" i="17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DQ141" i="17"/>
  <c r="EW141" i="17" s="1"/>
  <c r="GC141" i="17" s="1"/>
  <c r="HI141" i="17" s="1"/>
  <c r="EK141" i="17"/>
  <c r="EL141" i="17"/>
  <c r="EQ141" i="17"/>
  <c r="ER141" i="17"/>
  <c r="FN141" i="17"/>
  <c r="FR141" i="17" s="1"/>
  <c r="FQ141" i="17"/>
  <c r="FW141" i="17"/>
  <c r="FX141" i="17"/>
  <c r="GT141" i="17"/>
  <c r="GX141" i="17" s="1"/>
  <c r="GW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CL142" i="17" s="1"/>
  <c r="DR142" i="17" s="1"/>
  <c r="EX142" i="17" s="1"/>
  <c r="GD142" i="17" s="1"/>
  <c r="HJ142" i="17" s="1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Y142" i="17"/>
  <c r="BZ142" i="17"/>
  <c r="CE142" i="17"/>
  <c r="CF142" i="17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R142" i="17" s="1"/>
  <c r="FQ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Q143" i="17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Z143" i="17"/>
  <c r="HC143" i="17"/>
  <c r="G144" i="17"/>
  <c r="N144" i="17"/>
  <c r="O144" i="17"/>
  <c r="P144" i="17"/>
  <c r="Q144" i="17"/>
  <c r="AA144" i="17"/>
  <c r="AB144" i="17"/>
  <c r="AH144" i="17"/>
  <c r="AI144" i="17"/>
  <c r="AK144" i="17"/>
  <c r="AP144" i="17"/>
  <c r="AM144" i="17" s="1"/>
  <c r="BA144" i="17" s="1"/>
  <c r="AS144" i="17"/>
  <c r="AT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CL144" i="17" s="1"/>
  <c r="DR144" i="17" s="1"/>
  <c r="EX144" i="17" s="1"/>
  <c r="GD144" i="17" s="1"/>
  <c r="HJ144" i="17" s="1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Q144" i="17"/>
  <c r="FR144" i="17"/>
  <c r="FT144" i="17"/>
  <c r="FX144" i="17" s="1"/>
  <c r="FW144" i="17"/>
  <c r="GT144" i="17"/>
  <c r="GW144" i="17"/>
  <c r="GX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BL145" i="17"/>
  <c r="CR145" i="17" s="1"/>
  <c r="BM145" i="17"/>
  <c r="CS145" i="17" s="1"/>
  <c r="DY145" i="17" s="1"/>
  <c r="BQ145" i="17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CQ145" i="17"/>
  <c r="DW145" i="17" s="1"/>
  <c r="DB145" i="17"/>
  <c r="CY145" i="17" s="1"/>
  <c r="DE145" i="17"/>
  <c r="DF145" i="17"/>
  <c r="DK145" i="17"/>
  <c r="DL145" i="17"/>
  <c r="DX145" i="17"/>
  <c r="FD145" i="17" s="1"/>
  <c r="GJ145" i="17" s="1"/>
  <c r="HP145" i="17" s="1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W146" i="17"/>
  <c r="GX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BG148" i="17" s="1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E157" i="17" s="1"/>
  <c r="EE160" i="17" s="1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V158" i="17"/>
  <c r="BV160" i="17" s="1"/>
  <c r="BY158" i="17"/>
  <c r="CE158" i="17"/>
  <c r="CF158" i="17"/>
  <c r="DB158" i="17"/>
  <c r="CY158" i="17" s="1"/>
  <c r="CY160" i="17" s="1"/>
  <c r="DE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O163" i="17"/>
  <c r="EP163" i="17"/>
  <c r="ER163" i="17" s="1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H164" i="17"/>
  <c r="AI164" i="17"/>
  <c r="AM164" i="17"/>
  <c r="BA164" i="17" s="1"/>
  <c r="AS164" i="17"/>
  <c r="AT164" i="17"/>
  <c r="AW164" i="17"/>
  <c r="AY164" i="17" s="1"/>
  <c r="AX164" i="17"/>
  <c r="AZ164" i="17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H165" i="17" s="1"/>
  <c r="AG165" i="17"/>
  <c r="AI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G166" i="17"/>
  <c r="AH166" i="17"/>
  <c r="AI166" i="17"/>
  <c r="AJ166" i="17" s="1"/>
  <c r="AK166" i="17"/>
  <c r="AS166" i="17"/>
  <c r="AT166" i="17"/>
  <c r="AW166" i="17"/>
  <c r="AY166" i="17" s="1"/>
  <c r="AX166" i="17"/>
  <c r="AZ166" i="17" s="1"/>
  <c r="BA166" i="17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E166" i="17" s="1"/>
  <c r="CD166" i="17"/>
  <c r="CF166" i="17"/>
  <c r="DE166" i="17"/>
  <c r="DF166" i="17"/>
  <c r="DI166" i="17"/>
  <c r="DK166" i="17" s="1"/>
  <c r="DJ166" i="17"/>
  <c r="DL166" i="17" s="1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FX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Q168" i="17" s="1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 s="1"/>
  <c r="GP168" i="17"/>
  <c r="GQ168" i="17"/>
  <c r="GR168" i="17"/>
  <c r="GS168" i="17"/>
  <c r="GT168" i="17"/>
  <c r="GU168" i="17"/>
  <c r="GV168" i="17"/>
  <c r="GY168" i="17"/>
  <c r="GZ168" i="17"/>
  <c r="HA168" i="17"/>
  <c r="HC168" i="17" s="1"/>
  <c r="HB168" i="17"/>
  <c r="S169" i="17"/>
  <c r="W169" i="17"/>
  <c r="AB169" i="17"/>
  <c r="AI169" i="17"/>
  <c r="AJ169" i="17" s="1"/>
  <c r="AS169" i="17"/>
  <c r="AT169" i="17"/>
  <c r="AY169" i="17"/>
  <c r="AZ169" i="17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B170" i="17"/>
  <c r="AI170" i="17"/>
  <c r="AS170" i="17"/>
  <c r="AT170" i="17"/>
  <c r="AY170" i="17"/>
  <c r="AZ170" i="17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BA174" i="17"/>
  <c r="BQ174" i="17" s="1"/>
  <c r="BC174" i="17"/>
  <c r="CI174" i="17" s="1"/>
  <c r="BD174" i="17"/>
  <c r="CJ174" i="17" s="1"/>
  <c r="DP174" i="17" s="1"/>
  <c r="EV174" i="17" s="1"/>
  <c r="GB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F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FL174" i="17"/>
  <c r="FQ174" i="17"/>
  <c r="FR174" i="17"/>
  <c r="FU174" i="17"/>
  <c r="FW174" i="17" s="1"/>
  <c r="FV174" i="17"/>
  <c r="FX174" i="17" s="1"/>
  <c r="GR174" i="17"/>
  <c r="GW174" i="17"/>
  <c r="GX174" i="17"/>
  <c r="HA174" i="17"/>
  <c r="HC174" i="17" s="1"/>
  <c r="HB174" i="17"/>
  <c r="HD174" i="17"/>
  <c r="G175" i="17"/>
  <c r="N175" i="17"/>
  <c r="S175" i="17"/>
  <c r="AA175" i="17"/>
  <c r="AB175" i="17"/>
  <c r="AC175" i="17" s="1"/>
  <c r="AG175" i="17"/>
  <c r="AH175" i="17"/>
  <c r="AI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BS175" i="17"/>
  <c r="BY175" i="17"/>
  <c r="BZ175" i="17"/>
  <c r="CC175" i="17"/>
  <c r="CE175" i="17" s="1"/>
  <c r="CD175" i="17"/>
  <c r="BT175" i="17" s="1"/>
  <c r="CF175" i="17"/>
  <c r="CQ175" i="17"/>
  <c r="DW175" i="17" s="1"/>
  <c r="FC175" i="17" s="1"/>
  <c r="GI175" i="17" s="1"/>
  <c r="HO175" i="17" s="1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 s="1"/>
  <c r="FL175" i="17"/>
  <c r="FQ175" i="17"/>
  <c r="FR175" i="17"/>
  <c r="FU175" i="17"/>
  <c r="FV175" i="17"/>
  <c r="FX175" i="17" s="1"/>
  <c r="FW175" i="17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L176" i="17"/>
  <c r="BM176" i="17"/>
  <c r="BS176" i="17"/>
  <c r="BY176" i="17"/>
  <c r="BZ176" i="17"/>
  <c r="CC176" i="17"/>
  <c r="CE176" i="17" s="1"/>
  <c r="CD176" i="17"/>
  <c r="BT176" i="17" s="1"/>
  <c r="CF176" i="17"/>
  <c r="DA176" i="17"/>
  <c r="DF176" i="17"/>
  <c r="DJ176" i="17"/>
  <c r="DL176" i="17" s="1"/>
  <c r="EK176" i="17"/>
  <c r="EL176" i="17"/>
  <c r="EO176" i="17"/>
  <c r="EP176" i="17"/>
  <c r="ER176" i="17" s="1"/>
  <c r="EQ176" i="17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CK177" i="17"/>
  <c r="DQ177" i="17" s="1"/>
  <c r="EW177" i="17" s="1"/>
  <c r="GC177" i="17" s="1"/>
  <c r="HI177" i="17" s="1"/>
  <c r="DA177" i="17"/>
  <c r="DE177" i="17" s="1"/>
  <c r="DF177" i="17"/>
  <c r="DK177" i="17"/>
  <c r="DL177" i="17"/>
  <c r="EK177" i="17"/>
  <c r="EL177" i="17"/>
  <c r="EO177" i="17"/>
  <c r="EQ177" i="17" s="1"/>
  <c r="EP177" i="17"/>
  <c r="ER177" i="17" s="1"/>
  <c r="FL177" i="17"/>
  <c r="FQ177" i="17"/>
  <c r="FR177" i="17"/>
  <c r="FU177" i="17"/>
  <c r="FV177" i="17"/>
  <c r="FX177" i="17" s="1"/>
  <c r="FW177" i="17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Q178" i="17" s="1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W178" i="17" s="1"/>
  <c r="FV178" i="17"/>
  <c r="FX178" i="17"/>
  <c r="GR178" i="17"/>
  <c r="GW178" i="17"/>
  <c r="GX178" i="17"/>
  <c r="HA178" i="17"/>
  <c r="HC178" i="17" s="1"/>
  <c r="HB178" i="17"/>
  <c r="HD178" i="17" s="1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T179" i="17" s="1"/>
  <c r="CF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V180" i="17"/>
  <c r="FX180" i="17" s="1"/>
  <c r="FW180" i="17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BL181" i="17" s="1"/>
  <c r="AX181" i="17"/>
  <c r="AN181" i="17" s="1"/>
  <c r="BB181" i="17" s="1"/>
  <c r="AY181" i="17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U181" i="17"/>
  <c r="FW181" i="17" s="1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V182" i="17"/>
  <c r="FX182" i="17" s="1"/>
  <c r="FW182" i="17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 s="1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K185" i="17" s="1"/>
  <c r="AA185" i="17"/>
  <c r="AB185" i="17"/>
  <c r="AC185" i="17" s="1"/>
  <c r="AG185" i="17"/>
  <c r="AI185" i="17" s="1"/>
  <c r="AJ185" i="17" s="1"/>
  <c r="AH185" i="17"/>
  <c r="AP185" i="17"/>
  <c r="AT185" i="17" s="1"/>
  <c r="AS185" i="17"/>
  <c r="AW185" i="17"/>
  <c r="BL185" i="17" s="1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B185" i="17"/>
  <c r="HD185" i="17" s="1"/>
  <c r="HC185" i="17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Y186" i="17" s="1"/>
  <c r="AX186" i="17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Z186" i="17" s="1"/>
  <c r="BY186" i="17"/>
  <c r="CC186" i="17"/>
  <c r="CE186" i="17" s="1"/>
  <c r="CD186" i="17"/>
  <c r="BT186" i="17" s="1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 s="1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B187" i="17"/>
  <c r="HC187" i="17"/>
  <c r="HD187" i="17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E188" i="17" s="1"/>
  <c r="CD188" i="17"/>
  <c r="BT188" i="17" s="1"/>
  <c r="DA188" i="17"/>
  <c r="DE188" i="17" s="1"/>
  <c r="DF188" i="17"/>
  <c r="DJ188" i="17"/>
  <c r="DL188" i="17" s="1"/>
  <c r="EK188" i="17"/>
  <c r="EL188" i="17"/>
  <c r="EO188" i="17"/>
  <c r="EQ188" i="17" s="1"/>
  <c r="EP188" i="17"/>
  <c r="ER188" i="17" s="1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S189" i="17"/>
  <c r="AW189" i="17"/>
  <c r="AY189" i="17" s="1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L189" i="17"/>
  <c r="BV189" i="17"/>
  <c r="BS189" i="17" s="1"/>
  <c r="BY189" i="17"/>
  <c r="CC189" i="17"/>
  <c r="CD189" i="17"/>
  <c r="BT189" i="17" s="1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Q190" i="17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HU190" i="17" s="1"/>
  <c r="GR190" i="17"/>
  <c r="GW190" i="17"/>
  <c r="HA190" i="17"/>
  <c r="HB190" i="17"/>
  <c r="HD190" i="17" s="1"/>
  <c r="HC190" i="17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L191" i="17" s="1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B192" i="17"/>
  <c r="AC192" i="17" s="1"/>
  <c r="AI192" i="17"/>
  <c r="AJ192" i="17" s="1"/>
  <c r="AS192" i="17"/>
  <c r="AT192" i="17"/>
  <c r="AY192" i="17"/>
  <c r="AZ192" i="17"/>
  <c r="BC192" i="17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CI192" i="17"/>
  <c r="DO192" i="17" s="1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B194" i="17"/>
  <c r="AC194" i="17" s="1"/>
  <c r="AI194" i="17"/>
  <c r="AJ194" i="17" s="1"/>
  <c r="AS194" i="17"/>
  <c r="AT194" i="17"/>
  <c r="AY194" i="17"/>
  <c r="AZ194" i="17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GB196" i="17" s="1"/>
  <c r="HH196" i="17" s="1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GA197" i="17" s="1"/>
  <c r="HG197" i="17" s="1"/>
  <c r="EV197" i="17"/>
  <c r="GB197" i="17" s="1"/>
  <c r="HH197" i="17" s="1"/>
  <c r="FQ197" i="17"/>
  <c r="FR197" i="17"/>
  <c r="FS197" i="17"/>
  <c r="FW197" i="17" s="1"/>
  <c r="FX197" i="17"/>
  <c r="GC197" i="17"/>
  <c r="HI197" i="17" s="1"/>
  <c r="GD197" i="17"/>
  <c r="HJ197" i="17" s="1"/>
  <c r="GW197" i="17"/>
  <c r="GX197" i="17"/>
  <c r="HC197" i="17"/>
  <c r="HD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BY199" i="17"/>
  <c r="BZ199" i="17"/>
  <c r="CE199" i="17"/>
  <c r="CF199" i="17"/>
  <c r="CL199" i="17"/>
  <c r="DR199" i="17" s="1"/>
  <c r="EX199" i="17" s="1"/>
  <c r="GD199" i="17" s="1"/>
  <c r="HJ199" i="17" s="1"/>
  <c r="CS199" i="17"/>
  <c r="DY199" i="17" s="1"/>
  <c r="FE199" i="17" s="1"/>
  <c r="GK199" i="17" s="1"/>
  <c r="HQ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GD201" i="17"/>
  <c r="HJ201" i="17" s="1"/>
  <c r="GW201" i="17"/>
  <c r="GX201" i="17"/>
  <c r="HC201" i="17"/>
  <c r="HD201" i="17"/>
  <c r="HI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D207" i="17"/>
  <c r="BE207" i="17"/>
  <c r="CK207" i="17" s="1"/>
  <c r="DQ207" i="17" s="1"/>
  <c r="EW207" i="17" s="1"/>
  <c r="GC207" i="17" s="1"/>
  <c r="HI207" i="17" s="1"/>
  <c r="BF207" i="17"/>
  <c r="BK207" i="17"/>
  <c r="BL207" i="17"/>
  <c r="BM207" i="17"/>
  <c r="CS207" i="17" s="1"/>
  <c r="DY207" i="17" s="1"/>
  <c r="FE207" i="17" s="1"/>
  <c r="GK207" i="17" s="1"/>
  <c r="HQ207" i="17" s="1"/>
  <c r="BO207" i="17"/>
  <c r="BP207" i="17" s="1"/>
  <c r="BY207" i="17"/>
  <c r="BZ207" i="17"/>
  <c r="CE207" i="17"/>
  <c r="CF207" i="17"/>
  <c r="CJ207" i="17"/>
  <c r="CL207" i="17"/>
  <c r="CQ207" i="17"/>
  <c r="CR207" i="17"/>
  <c r="CU207" i="17"/>
  <c r="CV207" i="17" s="1"/>
  <c r="DE207" i="17"/>
  <c r="DF207" i="17"/>
  <c r="DK207" i="17"/>
  <c r="DL207" i="17"/>
  <c r="DP207" i="17"/>
  <c r="EV207" i="17" s="1"/>
  <c r="GB207" i="17" s="1"/>
  <c r="HH207" i="17" s="1"/>
  <c r="DR207" i="17"/>
  <c r="EX207" i="17" s="1"/>
  <c r="GD207" i="17" s="1"/>
  <c r="HJ207" i="17" s="1"/>
  <c r="DW207" i="17"/>
  <c r="FC207" i="17" s="1"/>
  <c r="GI207" i="17" s="1"/>
  <c r="HO207" i="17" s="1"/>
  <c r="DX207" i="17"/>
  <c r="FD207" i="17" s="1"/>
  <c r="GJ207" i="17" s="1"/>
  <c r="HP207" i="17" s="1"/>
  <c r="EA207" i="17"/>
  <c r="EB207" i="17" s="1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G214" i="17"/>
  <c r="BY214" i="17"/>
  <c r="BZ214" i="17"/>
  <c r="CJ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G216" i="17"/>
  <c r="BJ216" i="17"/>
  <c r="CP216" i="17" s="1"/>
  <c r="BK216" i="17"/>
  <c r="CQ216" i="17" s="1"/>
  <c r="BL216" i="17"/>
  <c r="CR216" i="17" s="1"/>
  <c r="BM216" i="17"/>
  <c r="CS216" i="17" s="1"/>
  <c r="BN216" i="17"/>
  <c r="BV216" i="17"/>
  <c r="BY216" i="17"/>
  <c r="C42" i="41" s="1"/>
  <c r="BZ216" i="17"/>
  <c r="D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D10" i="35" s="1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D11" i="53" s="1"/>
  <c r="EQ222" i="17"/>
  <c r="FT222" i="17"/>
  <c r="D11" i="56" s="1"/>
  <c r="FW222" i="17"/>
  <c r="GZ222" i="17"/>
  <c r="D11" i="60" s="1"/>
  <c r="HC222" i="17"/>
  <c r="C11" i="60" s="1"/>
  <c r="AH224" i="17"/>
  <c r="AI224" i="17"/>
  <c r="U224" i="17" s="1"/>
  <c r="AV224" i="17"/>
  <c r="D14" i="35" s="1"/>
  <c r="E14" i="35" s="1"/>
  <c r="AY224" i="17"/>
  <c r="AZ224" i="17"/>
  <c r="BJ224" i="17"/>
  <c r="CP224" i="17" s="1"/>
  <c r="DV224" i="17" s="1"/>
  <c r="FB224" i="17" s="1"/>
  <c r="GH224" i="17" s="1"/>
  <c r="BK224" i="17"/>
  <c r="CQ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T228" i="17" s="1"/>
  <c r="D36" i="35" s="1"/>
  <c r="AS228" i="17"/>
  <c r="C36" i="35" s="1"/>
  <c r="AV228" i="17"/>
  <c r="AZ228" i="17" s="1"/>
  <c r="D15" i="35" s="1"/>
  <c r="AY228" i="17"/>
  <c r="C15" i="35" s="1"/>
  <c r="BC228" i="17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CP228" i="17" s="1"/>
  <c r="DV228" i="17" s="1"/>
  <c r="FB228" i="17" s="1"/>
  <c r="GH228" i="17" s="1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I228" i="17"/>
  <c r="DO228" i="17" s="1"/>
  <c r="EU228" i="17" s="1"/>
  <c r="GA228" i="17" s="1"/>
  <c r="HG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CI230" i="17" s="1"/>
  <c r="DO230" i="17" s="1"/>
  <c r="EU230" i="17" s="1"/>
  <c r="GA230" i="17" s="1"/>
  <c r="HG230" i="17" s="1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HC230" i="17"/>
  <c r="C10" i="60" s="1"/>
  <c r="AO231" i="17"/>
  <c r="AQ231" i="17"/>
  <c r="AR231" i="17"/>
  <c r="BF231" i="17" s="1"/>
  <c r="AU231" i="17"/>
  <c r="BJ231" i="17" s="1"/>
  <c r="AW231" i="17"/>
  <c r="BL231" i="17" s="1"/>
  <c r="AX231" i="17"/>
  <c r="BM231" i="17" s="1"/>
  <c r="BC231" i="17"/>
  <c r="BE231" i="17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Z233" i="17" s="1"/>
  <c r="D34" i="41" s="1"/>
  <c r="BY233" i="17"/>
  <c r="C34" i="41" s="1"/>
  <c r="E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R235" i="17" s="1"/>
  <c r="D20" i="53" s="1"/>
  <c r="EQ235" i="17"/>
  <c r="C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E236" i="17" s="1"/>
  <c r="C22" i="41" s="1"/>
  <c r="CB236" i="17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CL238" i="17"/>
  <c r="CM238" i="17"/>
  <c r="CN238" i="17"/>
  <c r="CP238" i="17"/>
  <c r="CQ238" i="17"/>
  <c r="CR238" i="17"/>
  <c r="CS238" i="17"/>
  <c r="CT238" i="17"/>
  <c r="CU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Q238" i="17"/>
  <c r="EW238" i="17" s="1"/>
  <c r="GC238" i="17" s="1"/>
  <c r="HI238" i="17" s="1"/>
  <c r="DR238" i="17"/>
  <c r="EX238" i="17" s="1"/>
  <c r="GD238" i="17" s="1"/>
  <c r="HJ238" i="17" s="1"/>
  <c r="DS238" i="17"/>
  <c r="C46" i="45" s="1"/>
  <c r="DV238" i="17"/>
  <c r="FB238" i="17" s="1"/>
  <c r="GH238" i="17" s="1"/>
  <c r="HN238" i="17" s="1"/>
  <c r="DW238" i="17"/>
  <c r="FC238" i="17" s="1"/>
  <c r="GI238" i="17" s="1"/>
  <c r="HO238" i="17" s="1"/>
  <c r="DX238" i="17"/>
  <c r="FD238" i="17" s="1"/>
  <c r="GJ238" i="17" s="1"/>
  <c r="HP238" i="17" s="1"/>
  <c r="DY238" i="17"/>
  <c r="FE238" i="17" s="1"/>
  <c r="GK238" i="17" s="1"/>
  <c r="HQ238" i="17" s="1"/>
  <c r="DZ238" i="17"/>
  <c r="C24" i="45" s="1"/>
  <c r="E24" i="45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CJ239" i="17" s="1"/>
  <c r="DP239" i="17" s="1"/>
  <c r="EV239" i="17" s="1"/>
  <c r="GB239" i="17" s="1"/>
  <c r="HH239" i="17" s="1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CS239" i="17" s="1"/>
  <c r="DY239" i="17" s="1"/>
  <c r="FE239" i="17" s="1"/>
  <c r="GK239" i="17" s="1"/>
  <c r="HQ239" i="17" s="1"/>
  <c r="BN239" i="17"/>
  <c r="BY239" i="17"/>
  <c r="C46" i="41" s="1"/>
  <c r="BZ239" i="17"/>
  <c r="D46" i="41" s="1"/>
  <c r="CE239" i="17"/>
  <c r="C24" i="41" s="1"/>
  <c r="E24" i="41" s="1"/>
  <c r="CF239" i="17"/>
  <c r="D24" i="41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C19" i="45"/>
  <c r="C17" i="52" s="1"/>
  <c r="E22" i="42"/>
  <c r="DT238" i="17" l="1"/>
  <c r="D46" i="45" s="1"/>
  <c r="AA194" i="17"/>
  <c r="AD194" i="17"/>
  <c r="AH194" i="17" s="1"/>
  <c r="BN194" i="17" s="1"/>
  <c r="CT194" i="17" s="1"/>
  <c r="DZ194" i="17" s="1"/>
  <c r="AA170" i="17"/>
  <c r="AD170" i="17"/>
  <c r="AA192" i="17"/>
  <c r="AD192" i="17"/>
  <c r="AM189" i="17"/>
  <c r="BA189" i="17" s="1"/>
  <c r="AX189" i="17"/>
  <c r="AN189" i="17" s="1"/>
  <c r="BB189" i="17" s="1"/>
  <c r="BD189" i="17"/>
  <c r="BG92" i="17"/>
  <c r="CM92" i="17" s="1"/>
  <c r="DS92" i="17" s="1"/>
  <c r="EY92" i="17" s="1"/>
  <c r="GE92" i="17" s="1"/>
  <c r="HK92" i="17" s="1"/>
  <c r="CG66" i="17"/>
  <c r="BQ66" i="17"/>
  <c r="CG38" i="17"/>
  <c r="DM38" i="17" s="1"/>
  <c r="BQ38" i="17"/>
  <c r="AM141" i="17"/>
  <c r="AT141" i="17"/>
  <c r="CG72" i="17"/>
  <c r="BQ72" i="17"/>
  <c r="BQ29" i="17"/>
  <c r="CG29" i="17"/>
  <c r="DM29" i="17" s="1"/>
  <c r="EC29" i="17" s="1"/>
  <c r="AT219" i="17"/>
  <c r="BD219" i="17"/>
  <c r="CJ219" i="17" s="1"/>
  <c r="DP219" i="17" s="1"/>
  <c r="EV219" i="17" s="1"/>
  <c r="GB219" i="17" s="1"/>
  <c r="HH219" i="17" s="1"/>
  <c r="BC194" i="17"/>
  <c r="CI194" i="17" s="1"/>
  <c r="DO194" i="17" s="1"/>
  <c r="FD182" i="17"/>
  <c r="EQ182" i="17"/>
  <c r="BQ166" i="17"/>
  <c r="CG166" i="17"/>
  <c r="DM166" i="17" s="1"/>
  <c r="EC166" i="17" s="1"/>
  <c r="CG102" i="17"/>
  <c r="DM102" i="17" s="1"/>
  <c r="BQ102" i="17"/>
  <c r="BG74" i="17"/>
  <c r="CM74" i="17" s="1"/>
  <c r="DS74" i="17" s="1"/>
  <c r="EY74" i="17" s="1"/>
  <c r="GE74" i="17" s="1"/>
  <c r="HK74" i="17" s="1"/>
  <c r="CG63" i="17"/>
  <c r="DM63" i="17" s="1"/>
  <c r="BQ63" i="17"/>
  <c r="CG31" i="17"/>
  <c r="CW31" i="17" s="1"/>
  <c r="BQ31" i="17"/>
  <c r="CG20" i="17"/>
  <c r="DM20" i="17" s="1"/>
  <c r="EC20" i="17" s="1"/>
  <c r="BQ20" i="17"/>
  <c r="BJ220" i="17"/>
  <c r="CP220" i="17" s="1"/>
  <c r="DV220" i="17" s="1"/>
  <c r="FB220" i="17" s="1"/>
  <c r="GH220" i="17" s="1"/>
  <c r="HN220" i="17" s="1"/>
  <c r="AY220" i="17"/>
  <c r="C24" i="35" s="1"/>
  <c r="AN186" i="17"/>
  <c r="BB186" i="17" s="1"/>
  <c r="AZ186" i="17"/>
  <c r="EH128" i="17"/>
  <c r="EL127" i="17"/>
  <c r="EL128" i="17" s="1"/>
  <c r="EL129" i="17" s="1"/>
  <c r="EL139" i="17" s="1"/>
  <c r="EL161" i="17" s="1"/>
  <c r="BQ47" i="17"/>
  <c r="CG47" i="17"/>
  <c r="DM47" i="17" s="1"/>
  <c r="EC47" i="17" s="1"/>
  <c r="CG39" i="17"/>
  <c r="BQ39" i="17"/>
  <c r="AN180" i="17"/>
  <c r="BB180" i="17" s="1"/>
  <c r="AZ180" i="17"/>
  <c r="FD178" i="17"/>
  <c r="AA169" i="17"/>
  <c r="BG169" i="17" s="1"/>
  <c r="BG168" i="17" s="1"/>
  <c r="BC169" i="17"/>
  <c r="CI169" i="17" s="1"/>
  <c r="DO169" i="17" s="1"/>
  <c r="EU169" i="17" s="1"/>
  <c r="GA169" i="17" s="1"/>
  <c r="HG169" i="17" s="1"/>
  <c r="AM158" i="17"/>
  <c r="AT158" i="17"/>
  <c r="DA128" i="17"/>
  <c r="DA129" i="17" s="1"/>
  <c r="DE127" i="17"/>
  <c r="BG105" i="17"/>
  <c r="CG32" i="17"/>
  <c r="DM32" i="17" s="1"/>
  <c r="EC32" i="17" s="1"/>
  <c r="BQ32" i="17"/>
  <c r="CG21" i="17"/>
  <c r="DM21" i="17" s="1"/>
  <c r="EC21" i="17" s="1"/>
  <c r="BQ21" i="17"/>
  <c r="BZ189" i="17"/>
  <c r="BL186" i="17"/>
  <c r="CR186" i="17" s="1"/>
  <c r="AZ181" i="17"/>
  <c r="AY180" i="17"/>
  <c r="BS160" i="17"/>
  <c r="AC153" i="17"/>
  <c r="BG144" i="17"/>
  <c r="GX143" i="17"/>
  <c r="AO129" i="17"/>
  <c r="AC113" i="17"/>
  <c r="AC111" i="17"/>
  <c r="CG101" i="17"/>
  <c r="CW101" i="17" s="1"/>
  <c r="AB95" i="17"/>
  <c r="BG93" i="17"/>
  <c r="CM93" i="17" s="1"/>
  <c r="DS93" i="17" s="1"/>
  <c r="EY93" i="17" s="1"/>
  <c r="GE93" i="17" s="1"/>
  <c r="HK93" i="17" s="1"/>
  <c r="DM83" i="17"/>
  <c r="AC24" i="17"/>
  <c r="Z84" i="11"/>
  <c r="AP84" i="11" s="1"/>
  <c r="CW37" i="11"/>
  <c r="BO216" i="17"/>
  <c r="ER178" i="17"/>
  <c r="AY175" i="17"/>
  <c r="BN175" i="17" s="1"/>
  <c r="HQ140" i="17"/>
  <c r="DF127" i="17"/>
  <c r="AI127" i="17"/>
  <c r="AC68" i="17"/>
  <c r="BQ36" i="17"/>
  <c r="DE37" i="11"/>
  <c r="CX34" i="11"/>
  <c r="CX35" i="11" s="1"/>
  <c r="AY37" i="11"/>
  <c r="AR37" i="11"/>
  <c r="AK37" i="11"/>
  <c r="BJ226" i="17"/>
  <c r="D12" i="41"/>
  <c r="BG217" i="17"/>
  <c r="CM217" i="17" s="1"/>
  <c r="DS217" i="17" s="1"/>
  <c r="EY217" i="17" s="1"/>
  <c r="GE217" i="17" s="1"/>
  <c r="HK217" i="17" s="1"/>
  <c r="BC207" i="17"/>
  <c r="CI207" i="17" s="1"/>
  <c r="DO207" i="17" s="1"/>
  <c r="AZ188" i="17"/>
  <c r="CF185" i="17"/>
  <c r="AX185" i="17"/>
  <c r="AN185" i="17" s="1"/>
  <c r="BB185" i="17" s="1"/>
  <c r="HB182" i="17"/>
  <c r="HD182" i="17" s="1"/>
  <c r="FW168" i="17"/>
  <c r="EQ163" i="17"/>
  <c r="BO148" i="17"/>
  <c r="BP148" i="17" s="1"/>
  <c r="BH148" i="17"/>
  <c r="AC115" i="17"/>
  <c r="AC110" i="17"/>
  <c r="AC55" i="17"/>
  <c r="BO85" i="11"/>
  <c r="AV127" i="17" s="1"/>
  <c r="BK127" i="17" s="1"/>
  <c r="AT72" i="11"/>
  <c r="DI72" i="11"/>
  <c r="CG37" i="11"/>
  <c r="BY37" i="11"/>
  <c r="BQ37" i="11"/>
  <c r="AZ130" i="17"/>
  <c r="AZ131" i="17" s="1"/>
  <c r="HD127" i="17"/>
  <c r="HD128" i="17" s="1"/>
  <c r="HD129" i="17" s="1"/>
  <c r="AZ189" i="17"/>
  <c r="AT189" i="17"/>
  <c r="AY188" i="17"/>
  <c r="CF186" i="17"/>
  <c r="CF173" i="17" s="1"/>
  <c r="AY174" i="17"/>
  <c r="BC170" i="17"/>
  <c r="CI170" i="17" s="1"/>
  <c r="DO170" i="17" s="1"/>
  <c r="EU170" i="17" s="1"/>
  <c r="GA170" i="17" s="1"/>
  <c r="HG170" i="17" s="1"/>
  <c r="AZ165" i="17"/>
  <c r="BO165" i="17" s="1"/>
  <c r="AC159" i="17"/>
  <c r="GX158" i="17"/>
  <c r="DF158" i="17"/>
  <c r="EL157" i="17"/>
  <c r="EL160" i="17" s="1"/>
  <c r="AT142" i="17"/>
  <c r="GX130" i="17"/>
  <c r="GX131" i="17" s="1"/>
  <c r="BQ120" i="17"/>
  <c r="CG113" i="17"/>
  <c r="DM113" i="17" s="1"/>
  <c r="EC113" i="17" s="1"/>
  <c r="AC99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BD230" i="17"/>
  <c r="CJ230" i="17" s="1"/>
  <c r="DP230" i="17" s="1"/>
  <c r="EV230" i="17" s="1"/>
  <c r="GB230" i="17" s="1"/>
  <c r="HH230" i="17" s="1"/>
  <c r="AT230" i="17"/>
  <c r="BQ82" i="17"/>
  <c r="AC77" i="17"/>
  <c r="BQ75" i="17"/>
  <c r="AC71" i="17"/>
  <c r="BQ58" i="17"/>
  <c r="BQ55" i="17"/>
  <c r="CG51" i="17"/>
  <c r="CW51" i="17" s="1"/>
  <c r="CG49" i="17"/>
  <c r="DM49" i="17" s="1"/>
  <c r="EC49" i="17" s="1"/>
  <c r="CG44" i="17"/>
  <c r="DM44" i="17" s="1"/>
  <c r="AC38" i="17"/>
  <c r="AC36" i="17"/>
  <c r="BQ34" i="17"/>
  <c r="BQ28" i="17"/>
  <c r="AC26" i="17"/>
  <c r="AC20" i="17"/>
  <c r="BQ19" i="17"/>
  <c r="BQ18" i="17"/>
  <c r="AC12" i="17"/>
  <c r="AD207" i="17"/>
  <c r="AH207" i="17" s="1"/>
  <c r="AY185" i="17"/>
  <c r="AZ175" i="17"/>
  <c r="AJ170" i="17"/>
  <c r="AD169" i="17"/>
  <c r="AD168" i="17" s="1"/>
  <c r="BZ158" i="17"/>
  <c r="AC152" i="17"/>
  <c r="CG151" i="17"/>
  <c r="DM151" i="17" s="1"/>
  <c r="EC151" i="17" s="1"/>
  <c r="AC149" i="17"/>
  <c r="AZ146" i="17"/>
  <c r="BO146" i="17" s="1"/>
  <c r="BP146" i="17" s="1"/>
  <c r="GX140" i="17"/>
  <c r="DP140" i="17"/>
  <c r="EV140" i="17" s="1"/>
  <c r="FR127" i="17"/>
  <c r="FR128" i="17" s="1"/>
  <c r="FR129" i="17" s="1"/>
  <c r="AT125" i="17"/>
  <c r="BQ115" i="17"/>
  <c r="BQ111" i="17"/>
  <c r="BQ109" i="17"/>
  <c r="BQ106" i="17"/>
  <c r="CG87" i="17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FI134" i="17" s="1"/>
  <c r="BH210" i="17"/>
  <c r="DT239" i="17"/>
  <c r="D47" i="45" s="1"/>
  <c r="BE215" i="17"/>
  <c r="BG213" i="17"/>
  <c r="CM213" i="17" s="1"/>
  <c r="DS213" i="17" s="1"/>
  <c r="CT239" i="17"/>
  <c r="DZ239" i="17" s="1"/>
  <c r="CM239" i="17"/>
  <c r="DS239" i="17" s="1"/>
  <c r="EY239" i="17" s="1"/>
  <c r="BG210" i="17"/>
  <c r="FS200" i="17"/>
  <c r="FW200" i="17" s="1"/>
  <c r="C25" i="45"/>
  <c r="E25" i="45" s="1"/>
  <c r="FF239" i="17"/>
  <c r="C23" i="52" s="1"/>
  <c r="E23" i="52" s="1"/>
  <c r="EZ239" i="17"/>
  <c r="D43" i="52" s="1"/>
  <c r="EY238" i="17"/>
  <c r="C42" i="52" s="1"/>
  <c r="BD236" i="17"/>
  <c r="BO239" i="17"/>
  <c r="CU239" i="17" s="1"/>
  <c r="EA239" i="17" s="1"/>
  <c r="FF238" i="17"/>
  <c r="C22" i="52" s="1"/>
  <c r="E22" i="52" s="1"/>
  <c r="BN210" i="17"/>
  <c r="EZ238" i="17"/>
  <c r="AZ225" i="17"/>
  <c r="D7" i="35" s="1"/>
  <c r="L211" i="17"/>
  <c r="M211" i="17" s="1"/>
  <c r="I211" i="17"/>
  <c r="J211" i="17" s="1"/>
  <c r="EA238" i="17"/>
  <c r="BR211" i="17"/>
  <c r="BQ146" i="17"/>
  <c r="FP129" i="17"/>
  <c r="FP139" i="17" s="1"/>
  <c r="FP161" i="17" s="1"/>
  <c r="D32" i="56" s="1"/>
  <c r="DU12" i="11"/>
  <c r="HD230" i="17"/>
  <c r="D10" i="60" s="1"/>
  <c r="FQ196" i="17"/>
  <c r="B100" i="11"/>
  <c r="AG37" i="11"/>
  <c r="AG100" i="11" s="1"/>
  <c r="CX12" i="11"/>
  <c r="CX37" i="11" s="1"/>
  <c r="BK12" i="11"/>
  <c r="CF189" i="17"/>
  <c r="EN211" i="17"/>
  <c r="BN146" i="17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E211" i="17" s="1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9" i="17"/>
  <c r="BO195" i="17"/>
  <c r="CU195" i="17" s="1"/>
  <c r="BC198" i="17"/>
  <c r="CI198" i="17" s="1"/>
  <c r="DO198" i="17" s="1"/>
  <c r="AD198" i="17"/>
  <c r="AH198" i="17" s="1"/>
  <c r="DE231" i="17"/>
  <c r="BN159" i="17"/>
  <c r="CT159" i="17" s="1"/>
  <c r="DZ159" i="17" s="1"/>
  <c r="FF159" i="17" s="1"/>
  <c r="GL159" i="17" s="1"/>
  <c r="HR159" i="17" s="1"/>
  <c r="BN149" i="17"/>
  <c r="EH138" i="17"/>
  <c r="BB130" i="17"/>
  <c r="BB131" i="17" s="1"/>
  <c r="BN127" i="17"/>
  <c r="BN128" i="17" s="1"/>
  <c r="BO193" i="17"/>
  <c r="BP193" i="17" s="1"/>
  <c r="CF240" i="17"/>
  <c r="D25" i="41" s="1"/>
  <c r="AY221" i="17"/>
  <c r="C25" i="35" s="1"/>
  <c r="AJ203" i="17"/>
  <c r="BG80" i="17"/>
  <c r="BO158" i="17"/>
  <c r="BE241" i="17"/>
  <c r="BG221" i="17"/>
  <c r="CM221" i="17" s="1"/>
  <c r="DS221" i="17" s="1"/>
  <c r="FR208" i="17"/>
  <c r="U211" i="17"/>
  <c r="HD168" i="17"/>
  <c r="BO104" i="17"/>
  <c r="CU104" i="17" s="1"/>
  <c r="BG103" i="17"/>
  <c r="BO102" i="17"/>
  <c r="BH102" i="17"/>
  <c r="CN102" i="17" s="1"/>
  <c r="BO101" i="17"/>
  <c r="CU101" i="17" s="1"/>
  <c r="EA101" i="17" s="1"/>
  <c r="FG101" i="17" s="1"/>
  <c r="GM101" i="17" s="1"/>
  <c r="HS101" i="17" s="1"/>
  <c r="BH101" i="17"/>
  <c r="BN100" i="17"/>
  <c r="BG89" i="17"/>
  <c r="CM89" i="17" s="1"/>
  <c r="BH56" i="17"/>
  <c r="BI56" i="17" s="1"/>
  <c r="BO14" i="17"/>
  <c r="ER168" i="17"/>
  <c r="K211" i="17"/>
  <c r="H211" i="17"/>
  <c r="HD154" i="17"/>
  <c r="BG220" i="17"/>
  <c r="FS208" i="17"/>
  <c r="FW208" i="17" s="1"/>
  <c r="AA204" i="17"/>
  <c r="BG204" i="17" s="1"/>
  <c r="CM204" i="17" s="1"/>
  <c r="DS204" i="17" s="1"/>
  <c r="EY204" i="17" s="1"/>
  <c r="GE204" i="17" s="1"/>
  <c r="HK204" i="17" s="1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AM139" i="17" s="1"/>
  <c r="BQ127" i="17"/>
  <c r="BO121" i="17"/>
  <c r="BG112" i="17"/>
  <c r="BG79" i="17"/>
  <c r="CM79" i="17" s="1"/>
  <c r="DS79" i="17" s="1"/>
  <c r="EY79" i="17" s="1"/>
  <c r="GE79" i="17" s="1"/>
  <c r="HK79" i="17" s="1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CM189" i="17" s="1"/>
  <c r="DS189" i="17" s="1"/>
  <c r="EY189" i="17" s="1"/>
  <c r="GE189" i="17" s="1"/>
  <c r="HK189" i="17" s="1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BG76" i="17"/>
  <c r="G74" i="17"/>
  <c r="BO72" i="17"/>
  <c r="BG72" i="17"/>
  <c r="BN71" i="17"/>
  <c r="BO17" i="17"/>
  <c r="CU17" i="17" s="1"/>
  <c r="BG15" i="17"/>
  <c r="BO10" i="17"/>
  <c r="CU10" i="17" s="1"/>
  <c r="CC100" i="11"/>
  <c r="CQ85" i="11"/>
  <c r="AB204" i="17"/>
  <c r="AC204" i="17" s="1"/>
  <c r="CF180" i="17"/>
  <c r="DB94" i="11"/>
  <c r="DL34" i="11"/>
  <c r="DL35" i="11" s="1"/>
  <c r="AZ221" i="17"/>
  <c r="D25" i="35" s="1"/>
  <c r="AZ220" i="17"/>
  <c r="D24" i="35" s="1"/>
  <c r="BG203" i="17"/>
  <c r="CM203" i="17" s="1"/>
  <c r="DS203" i="17" s="1"/>
  <c r="BN195" i="17"/>
  <c r="CT195" i="17" s="1"/>
  <c r="DZ195" i="17" s="1"/>
  <c r="AD193" i="17"/>
  <c r="AH193" i="17" s="1"/>
  <c r="ER191" i="17"/>
  <c r="BN187" i="17"/>
  <c r="ER182" i="17"/>
  <c r="ER173" i="17" s="1"/>
  <c r="ER211" i="17" s="1"/>
  <c r="HD163" i="17"/>
  <c r="GX157" i="17"/>
  <c r="GX160" i="17" s="1"/>
  <c r="BO141" i="17"/>
  <c r="AT130" i="17"/>
  <c r="AS127" i="17"/>
  <c r="AA127" i="17"/>
  <c r="BZ231" i="17"/>
  <c r="BY215" i="17"/>
  <c r="C41" i="41" s="1"/>
  <c r="E41" i="41" s="1"/>
  <c r="AL211" i="17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BN115" i="17"/>
  <c r="BO112" i="17"/>
  <c r="BN86" i="17"/>
  <c r="BG64" i="17"/>
  <c r="BN63" i="17"/>
  <c r="BN61" i="17"/>
  <c r="CT61" i="17" s="1"/>
  <c r="BO54" i="17"/>
  <c r="BN53" i="17"/>
  <c r="BG25" i="17"/>
  <c r="BG11" i="17"/>
  <c r="CM11" i="17" s="1"/>
  <c r="DS11" i="17" s="1"/>
  <c r="EY11" i="17" s="1"/>
  <c r="GE11" i="17" s="1"/>
  <c r="HK11" i="17" s="1"/>
  <c r="O71" i="11"/>
  <c r="FX222" i="17"/>
  <c r="AD203" i="17"/>
  <c r="AH203" i="17" s="1"/>
  <c r="G14" i="56"/>
  <c r="BC241" i="17"/>
  <c r="BA241" i="17"/>
  <c r="DY240" i="17"/>
  <c r="FE240" i="17" s="1"/>
  <c r="GK240" i="17" s="1"/>
  <c r="HQ240" i="17" s="1"/>
  <c r="CQ240" i="17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AZ226" i="17"/>
  <c r="BO219" i="17"/>
  <c r="BO192" i="17"/>
  <c r="GU211" i="17"/>
  <c r="FT211" i="17"/>
  <c r="EI211" i="17"/>
  <c r="BW211" i="17"/>
  <c r="CM210" i="17"/>
  <c r="AQ211" i="17"/>
  <c r="Z211" i="17"/>
  <c r="FI190" i="17"/>
  <c r="BO190" i="17"/>
  <c r="BP190" i="17" s="1"/>
  <c r="BG185" i="17"/>
  <c r="FZ183" i="17"/>
  <c r="HF183" i="17" s="1"/>
  <c r="EC183" i="17"/>
  <c r="CH180" i="17"/>
  <c r="DN180" i="17" s="1"/>
  <c r="ET180" i="17" s="1"/>
  <c r="FZ179" i="17"/>
  <c r="BN165" i="17"/>
  <c r="BL164" i="17"/>
  <c r="AS154" i="17"/>
  <c r="L154" i="17"/>
  <c r="J154" i="17"/>
  <c r="L147" i="17"/>
  <c r="AA147" i="17"/>
  <c r="AY147" i="17"/>
  <c r="N133" i="17"/>
  <c r="DE138" i="17"/>
  <c r="BE138" i="17"/>
  <c r="EG129" i="17"/>
  <c r="EG139" i="17" s="1"/>
  <c r="BW129" i="17"/>
  <c r="BU128" i="17"/>
  <c r="BU129" i="17" s="1"/>
  <c r="BU139" i="17" s="1"/>
  <c r="BU161" i="17" s="1"/>
  <c r="C32" i="41" s="1"/>
  <c r="BS129" i="17"/>
  <c r="BS139" i="17" s="1"/>
  <c r="FL129" i="17"/>
  <c r="FL139" i="17" s="1"/>
  <c r="FL161" i="17" s="1"/>
  <c r="DJ128" i="17"/>
  <c r="CZ128" i="17"/>
  <c r="W129" i="17"/>
  <c r="BT129" i="17"/>
  <c r="BT139" i="17" s="1"/>
  <c r="BT161" i="17" s="1"/>
  <c r="X123" i="17"/>
  <c r="BO119" i="17"/>
  <c r="N119" i="17"/>
  <c r="BH110" i="17"/>
  <c r="BN110" i="17"/>
  <c r="AJ110" i="17"/>
  <c r="BO109" i="17"/>
  <c r="BG109" i="17"/>
  <c r="CM109" i="17" s="1"/>
  <c r="DS109" i="17" s="1"/>
  <c r="EY109" i="17" s="1"/>
  <c r="GE109" i="17" s="1"/>
  <c r="HK109" i="17" s="1"/>
  <c r="BQ107" i="17"/>
  <c r="G107" i="17"/>
  <c r="BQ97" i="17"/>
  <c r="BG94" i="17"/>
  <c r="CM94" i="17" s="1"/>
  <c r="DS94" i="17" s="1"/>
  <c r="EY94" i="17" s="1"/>
  <c r="GE94" i="17" s="1"/>
  <c r="HK94" i="17" s="1"/>
  <c r="BG83" i="17"/>
  <c r="BN82" i="17"/>
  <c r="BO62" i="17"/>
  <c r="BO57" i="17"/>
  <c r="CU57" i="17" s="1"/>
  <c r="BN56" i="17"/>
  <c r="BN40" i="17"/>
  <c r="BO37" i="17"/>
  <c r="BG37" i="17"/>
  <c r="CM37" i="17" s="1"/>
  <c r="DS37" i="17" s="1"/>
  <c r="EY37" i="17" s="1"/>
  <c r="GE37" i="17" s="1"/>
  <c r="HK37" i="17" s="1"/>
  <c r="BH21" i="17"/>
  <c r="BN21" i="17"/>
  <c r="DM19" i="17"/>
  <c r="ES19" i="17" s="1"/>
  <c r="FI19" i="17" s="1"/>
  <c r="DM13" i="17"/>
  <c r="BN13" i="17"/>
  <c r="DL72" i="11"/>
  <c r="AZ160" i="17"/>
  <c r="BH136" i="17"/>
  <c r="CN136" i="17" s="1"/>
  <c r="DT136" i="17" s="1"/>
  <c r="GW138" i="17"/>
  <c r="FQ138" i="17"/>
  <c r="N95" i="17"/>
  <c r="DZ61" i="17"/>
  <c r="FF61" i="17" s="1"/>
  <c r="GL61" i="17" s="1"/>
  <c r="HR61" i="17" s="1"/>
  <c r="CY94" i="11"/>
  <c r="AT78" i="11"/>
  <c r="BJ72" i="11"/>
  <c r="DN28" i="11"/>
  <c r="DO28" i="11" s="1"/>
  <c r="W25" i="11"/>
  <c r="FL186" i="17"/>
  <c r="FK186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FZ178" i="17"/>
  <c r="FK160" i="17"/>
  <c r="DF160" i="17"/>
  <c r="BE154" i="17"/>
  <c r="EH147" i="17"/>
  <c r="BN130" i="17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U100" i="11"/>
  <c r="BO218" i="17"/>
  <c r="AJ189" i="17"/>
  <c r="BQ188" i="17"/>
  <c r="FI183" i="17"/>
  <c r="BO183" i="17"/>
  <c r="BG181" i="17"/>
  <c r="BM180" i="17"/>
  <c r="CS180" i="17" s="1"/>
  <c r="DY180" i="17" s="1"/>
  <c r="FE180" i="17" s="1"/>
  <c r="GK180" i="17" s="1"/>
  <c r="HQ180" i="17" s="1"/>
  <c r="BG180" i="17"/>
  <c r="AJ180" i="17"/>
  <c r="FD179" i="17"/>
  <c r="GJ179" i="17" s="1"/>
  <c r="HP179" i="17" s="1"/>
  <c r="CM172" i="17"/>
  <c r="DS172" i="17" s="1"/>
  <c r="EY172" i="17" s="1"/>
  <c r="GE172" i="17" s="1"/>
  <c r="HK172" i="17" s="1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F138" i="17"/>
  <c r="G138" i="17" s="1"/>
  <c r="DA138" i="17"/>
  <c r="BD131" i="17"/>
  <c r="CL130" i="17"/>
  <c r="GV129" i="17"/>
  <c r="GV139" i="17" s="1"/>
  <c r="GV161" i="17" s="1"/>
  <c r="D32" i="60" s="1"/>
  <c r="GT129" i="17"/>
  <c r="GP129" i="17"/>
  <c r="FU129" i="17"/>
  <c r="FS129" i="17"/>
  <c r="FS139" i="17" s="1"/>
  <c r="FO129" i="17"/>
  <c r="FO139" i="17" s="1"/>
  <c r="FO161" i="17" s="1"/>
  <c r="C32" i="56" s="1"/>
  <c r="FM129" i="17"/>
  <c r="BE128" i="17"/>
  <c r="AQ129" i="17"/>
  <c r="AQ139" i="17" s="1"/>
  <c r="AQ161" i="17" s="1"/>
  <c r="C31" i="35" s="1"/>
  <c r="T128" i="17"/>
  <c r="AD129" i="17"/>
  <c r="Y129" i="17"/>
  <c r="U129" i="17"/>
  <c r="F123" i="17"/>
  <c r="BG118" i="17"/>
  <c r="BO114" i="17"/>
  <c r="BO107" i="17"/>
  <c r="BH107" i="17"/>
  <c r="J107" i="17"/>
  <c r="BG106" i="17"/>
  <c r="BN105" i="17"/>
  <c r="CT105" i="17" s="1"/>
  <c r="DZ105" i="17" s="1"/>
  <c r="FF105" i="17" s="1"/>
  <c r="GL105" i="17" s="1"/>
  <c r="HR105" i="17" s="1"/>
  <c r="BO95" i="17"/>
  <c r="DM91" i="17"/>
  <c r="ES91" i="17" s="1"/>
  <c r="FI91" i="17" s="1"/>
  <c r="BN91" i="17"/>
  <c r="BQ88" i="17"/>
  <c r="EC88" i="17"/>
  <c r="J87" i="17"/>
  <c r="BG78" i="17"/>
  <c r="BO69" i="17"/>
  <c r="BP69" i="17" s="1"/>
  <c r="BH68" i="17"/>
  <c r="BI68" i="17" s="1"/>
  <c r="BN68" i="17"/>
  <c r="AJ68" i="17"/>
  <c r="BO67" i="17"/>
  <c r="BP67" i="17" s="1"/>
  <c r="BG67" i="17"/>
  <c r="BO66" i="17"/>
  <c r="BG66" i="17"/>
  <c r="BO60" i="17"/>
  <c r="BG60" i="17"/>
  <c r="BN59" i="17"/>
  <c r="BG52" i="17"/>
  <c r="BG39" i="17"/>
  <c r="CM39" i="17" s="1"/>
  <c r="BN36" i="17"/>
  <c r="BO33" i="17"/>
  <c r="BG30" i="17"/>
  <c r="CW29" i="17"/>
  <c r="BN26" i="17"/>
  <c r="BH24" i="17"/>
  <c r="BN24" i="17"/>
  <c r="BH20" i="17"/>
  <c r="CN20" i="17" s="1"/>
  <c r="BN20" i="17"/>
  <c r="BO19" i="17"/>
  <c r="CW15" i="17"/>
  <c r="CG14" i="17"/>
  <c r="BO12" i="17"/>
  <c r="CU12" i="17" s="1"/>
  <c r="CV12" i="17" s="1"/>
  <c r="BH12" i="17"/>
  <c r="BN12" i="17"/>
  <c r="BG12" i="17"/>
  <c r="CM12" i="17" s="1"/>
  <c r="DS12" i="17" s="1"/>
  <c r="EY12" i="17" s="1"/>
  <c r="GE12" i="17" s="1"/>
  <c r="HK12" i="17" s="1"/>
  <c r="DF94" i="11"/>
  <c r="HB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EQ241" i="17"/>
  <c r="DE241" i="17"/>
  <c r="AH241" i="17"/>
  <c r="AA241" i="17"/>
  <c r="BG241" i="17" s="1"/>
  <c r="HC231" i="17"/>
  <c r="AY231" i="17"/>
  <c r="BN231" i="17" s="1"/>
  <c r="AS231" i="17"/>
  <c r="BG231" i="17" s="1"/>
  <c r="BH230" i="17"/>
  <c r="CN230" i="17" s="1"/>
  <c r="DT230" i="17" s="1"/>
  <c r="D36" i="45" s="1"/>
  <c r="BL226" i="17"/>
  <c r="BO224" i="17"/>
  <c r="CT216" i="17"/>
  <c r="BD215" i="17"/>
  <c r="GX215" i="17"/>
  <c r="D38" i="60" s="1"/>
  <c r="EL215" i="17"/>
  <c r="D38" i="53" s="1"/>
  <c r="AB215" i="17"/>
  <c r="T215" i="17"/>
  <c r="FQ215" i="17"/>
  <c r="C38" i="56" s="1"/>
  <c r="E38" i="56" s="1"/>
  <c r="DE215" i="17"/>
  <c r="C41" i="48" s="1"/>
  <c r="E41" i="48" s="1"/>
  <c r="BZ215" i="17"/>
  <c r="D41" i="41" s="1"/>
  <c r="AS215" i="17"/>
  <c r="AA215" i="17"/>
  <c r="BH208" i="17"/>
  <c r="BI208" i="17" s="1"/>
  <c r="AJ206" i="17"/>
  <c r="BH200" i="17"/>
  <c r="CN200" i="17" s="1"/>
  <c r="AJ199" i="17"/>
  <c r="BH189" i="17"/>
  <c r="BI189" i="17" s="1"/>
  <c r="CJ189" i="17"/>
  <c r="DP189" i="17" s="1"/>
  <c r="EV189" i="17" s="1"/>
  <c r="GB189" i="17" s="1"/>
  <c r="HH189" i="17" s="1"/>
  <c r="BO189" i="17"/>
  <c r="BH187" i="17"/>
  <c r="BI187" i="17" s="1"/>
  <c r="BQ187" i="17"/>
  <c r="FY183" i="17"/>
  <c r="GO183" i="17" s="1"/>
  <c r="DL181" i="17"/>
  <c r="AJ181" i="17"/>
  <c r="BO180" i="17"/>
  <c r="EC179" i="17"/>
  <c r="BO179" i="17"/>
  <c r="CU179" i="17" s="1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J160" i="17"/>
  <c r="FN160" i="17"/>
  <c r="BO156" i="17"/>
  <c r="CP154" i="17"/>
  <c r="BN151" i="17"/>
  <c r="CT151" i="17" s="1"/>
  <c r="DZ151" i="17" s="1"/>
  <c r="FF151" i="17" s="1"/>
  <c r="GL151" i="17" s="1"/>
  <c r="HR151" i="17" s="1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BG131" i="17" s="1"/>
  <c r="GZ129" i="17"/>
  <c r="BG127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BN186" i="17"/>
  <c r="CT186" i="17" s="1"/>
  <c r="DO174" i="17"/>
  <c r="ER154" i="17"/>
  <c r="R145" i="17"/>
  <c r="S145" i="17" s="1"/>
  <c r="FW147" i="17"/>
  <c r="AB138" i="17"/>
  <c r="CW132" i="17"/>
  <c r="GR129" i="17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CU116" i="17" s="1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BO94" i="17"/>
  <c r="CU94" i="17" s="1"/>
  <c r="BN93" i="17"/>
  <c r="BH89" i="17"/>
  <c r="J89" i="17"/>
  <c r="BO88" i="17"/>
  <c r="BH88" i="17"/>
  <c r="J88" i="17"/>
  <c r="BO87" i="17"/>
  <c r="N87" i="17"/>
  <c r="BG75" i="17"/>
  <c r="BG70" i="17"/>
  <c r="BG65" i="17"/>
  <c r="BO64" i="17"/>
  <c r="BG58" i="17"/>
  <c r="BN55" i="17"/>
  <c r="BO52" i="17"/>
  <c r="BO51" i="17"/>
  <c r="CU51" i="17" s="1"/>
  <c r="EA51" i="17" s="1"/>
  <c r="FG51" i="17" s="1"/>
  <c r="GM51" i="17" s="1"/>
  <c r="HS51" i="17" s="1"/>
  <c r="BH51" i="17"/>
  <c r="DM50" i="17"/>
  <c r="BG50" i="17"/>
  <c r="AJ48" i="17"/>
  <c r="BN47" i="17"/>
  <c r="DM46" i="17"/>
  <c r="BG46" i="17"/>
  <c r="BN44" i="17"/>
  <c r="BH42" i="17"/>
  <c r="BO41" i="17"/>
  <c r="BG41" i="17"/>
  <c r="DM31" i="17"/>
  <c r="ES31" i="17" s="1"/>
  <c r="BG31" i="17"/>
  <c r="BN29" i="17"/>
  <c r="BG22" i="17"/>
  <c r="CW21" i="17"/>
  <c r="DM16" i="17"/>
  <c r="BH15" i="17"/>
  <c r="BN15" i="17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CM13" i="17" s="1"/>
  <c r="DS13" i="17" s="1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DN21" i="11"/>
  <c r="DO21" i="11" s="1"/>
  <c r="DL12" i="11"/>
  <c r="EP147" i="17"/>
  <c r="EF138" i="17"/>
  <c r="CS125" i="17"/>
  <c r="DY125" i="17" s="1"/>
  <c r="FE125" i="17" s="1"/>
  <c r="GK125" i="17" s="1"/>
  <c r="HQ125" i="17" s="1"/>
  <c r="C44" i="56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EK200" i="17"/>
  <c r="EU200" i="17"/>
  <c r="GA200" i="17" s="1"/>
  <c r="HG200" i="17" s="1"/>
  <c r="AJ200" i="17"/>
  <c r="BO200" i="17"/>
  <c r="CW143" i="17"/>
  <c r="DM143" i="17"/>
  <c r="ES102" i="17"/>
  <c r="EC102" i="17"/>
  <c r="FQ241" i="17"/>
  <c r="FM241" i="17"/>
  <c r="EV241" i="17"/>
  <c r="EK241" i="17"/>
  <c r="DK241" i="17"/>
  <c r="CE241" i="17"/>
  <c r="AS241" i="17"/>
  <c r="BL241" i="17"/>
  <c r="GA239" i="17"/>
  <c r="HG239" i="17" s="1"/>
  <c r="CL241" i="17"/>
  <c r="AB241" i="17"/>
  <c r="CQ236" i="17"/>
  <c r="DW236" i="17" s="1"/>
  <c r="FC236" i="17" s="1"/>
  <c r="GI236" i="17" s="1"/>
  <c r="HO236" i="17" s="1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FC231" i="17" s="1"/>
  <c r="AT231" i="17"/>
  <c r="BH231" i="17" s="1"/>
  <c r="AP231" i="17"/>
  <c r="BD231" i="17" s="1"/>
  <c r="HD226" i="17"/>
  <c r="FT226" i="17"/>
  <c r="BN221" i="17"/>
  <c r="C25" i="34" s="1"/>
  <c r="BN202" i="17"/>
  <c r="GB200" i="17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FW173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BO201" i="17"/>
  <c r="CU201" i="17" s="1"/>
  <c r="BH201" i="17"/>
  <c r="BI201" i="17" s="1"/>
  <c r="BH198" i="17"/>
  <c r="BH197" i="17"/>
  <c r="BI197" i="17" s="1"/>
  <c r="BH196" i="17"/>
  <c r="BI196" i="17" s="1"/>
  <c r="BH194" i="17"/>
  <c r="EU193" i="17"/>
  <c r="FS192" i="17"/>
  <c r="CN189" i="17"/>
  <c r="BM188" i="17"/>
  <c r="AJ188" i="17"/>
  <c r="CG187" i="17"/>
  <c r="CW187" i="17" s="1"/>
  <c r="CT187" i="17"/>
  <c r="DZ187" i="17" s="1"/>
  <c r="FF187" i="17" s="1"/>
  <c r="GL187" i="17" s="1"/>
  <c r="HR187" i="17" s="1"/>
  <c r="CJ186" i="17"/>
  <c r="DP186" i="17" s="1"/>
  <c r="EV186" i="17" s="1"/>
  <c r="GB186" i="17" s="1"/>
  <c r="BH186" i="17"/>
  <c r="BG186" i="17"/>
  <c r="CM186" i="17" s="1"/>
  <c r="AJ184" i="17"/>
  <c r="FD183" i="17"/>
  <c r="GJ183" i="17" s="1"/>
  <c r="HP183" i="17" s="1"/>
  <c r="HH182" i="17"/>
  <c r="GK182" i="17"/>
  <c r="BO181" i="17"/>
  <c r="CU181" i="17" s="1"/>
  <c r="DO181" i="17"/>
  <c r="EU181" i="17" s="1"/>
  <c r="BQ177" i="17"/>
  <c r="FV176" i="17"/>
  <c r="FX176" i="17" s="1"/>
  <c r="BO176" i="17"/>
  <c r="CU176" i="17" s="1"/>
  <c r="CR176" i="17"/>
  <c r="BG175" i="17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CT164" i="17" s="1"/>
  <c r="AP160" i="17"/>
  <c r="CG159" i="17"/>
  <c r="DM159" i="17" s="1"/>
  <c r="EC159" i="17" s="1"/>
  <c r="BD158" i="17"/>
  <c r="CJ158" i="17" s="1"/>
  <c r="BG158" i="17"/>
  <c r="CM158" i="17" s="1"/>
  <c r="DS158" i="17" s="1"/>
  <c r="EY158" i="17" s="1"/>
  <c r="GE158" i="17" s="1"/>
  <c r="HK158" i="17" s="1"/>
  <c r="BG157" i="17"/>
  <c r="CM157" i="17" s="1"/>
  <c r="N160" i="17"/>
  <c r="GT154" i="17"/>
  <c r="CH154" i="17"/>
  <c r="BJ154" i="17"/>
  <c r="BB154" i="17"/>
  <c r="BN153" i="17"/>
  <c r="ES150" i="17"/>
  <c r="FY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CM140" i="17" s="1"/>
  <c r="DS140" i="17" s="1"/>
  <c r="O147" i="17"/>
  <c r="BJ138" i="17"/>
  <c r="J136" i="17"/>
  <c r="BH135" i="17"/>
  <c r="CN135" i="17" s="1"/>
  <c r="DT135" i="17" s="1"/>
  <c r="EZ135" i="17" s="1"/>
  <c r="GF135" i="17" s="1"/>
  <c r="HL135" i="17" s="1"/>
  <c r="AK132" i="17"/>
  <c r="G132" i="17"/>
  <c r="CP131" i="17"/>
  <c r="CG131" i="17"/>
  <c r="CW131" i="17" s="1"/>
  <c r="GY129" i="17"/>
  <c r="GY139" i="17" s="1"/>
  <c r="GY161" i="17" s="1"/>
  <c r="C7" i="60" s="1"/>
  <c r="AF129" i="17"/>
  <c r="K129" i="17"/>
  <c r="K139" i="17" s="1"/>
  <c r="K161" i="17" s="1"/>
  <c r="BY128" i="17"/>
  <c r="HC128" i="17"/>
  <c r="HC129" i="17" s="1"/>
  <c r="FQ128" i="17"/>
  <c r="FQ129" i="17" s="1"/>
  <c r="FQ13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G119" i="17"/>
  <c r="DM119" i="17" s="1"/>
  <c r="BO118" i="17"/>
  <c r="BP118" i="17" s="1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CN108" i="17" s="1"/>
  <c r="DT108" i="17" s="1"/>
  <c r="EZ108" i="17" s="1"/>
  <c r="GF108" i="17" s="1"/>
  <c r="HL108" i="17" s="1"/>
  <c r="BO106" i="17"/>
  <c r="BQ104" i="17"/>
  <c r="BG104" i="17"/>
  <c r="BQ103" i="17"/>
  <c r="CG100" i="17"/>
  <c r="DM100" i="17" s="1"/>
  <c r="DM98" i="17"/>
  <c r="J98" i="17"/>
  <c r="BH97" i="17"/>
  <c r="CN97" i="17" s="1"/>
  <c r="DT97" i="17" s="1"/>
  <c r="EZ97" i="17" s="1"/>
  <c r="GF97" i="17" s="1"/>
  <c r="HL97" i="17" s="1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BG84" i="17"/>
  <c r="BO83" i="17"/>
  <c r="BQ81" i="17"/>
  <c r="BG81" i="17"/>
  <c r="BQ80" i="17"/>
  <c r="BO78" i="17"/>
  <c r="BP78" i="17" s="1"/>
  <c r="BN77" i="17"/>
  <c r="AJ75" i="17"/>
  <c r="AC75" i="17"/>
  <c r="J74" i="17"/>
  <c r="GY211" i="17"/>
  <c r="BU211" i="17"/>
  <c r="BG170" i="17"/>
  <c r="FK161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CN134" i="17"/>
  <c r="DT134" i="17" s="1"/>
  <c r="EZ134" i="17" s="1"/>
  <c r="GF134" i="17" s="1"/>
  <c r="HL134" i="17" s="1"/>
  <c r="DK138" i="17"/>
  <c r="HC138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CW49" i="17"/>
  <c r="BN49" i="17"/>
  <c r="DM48" i="17"/>
  <c r="AJ46" i="17"/>
  <c r="CW45" i="17"/>
  <c r="BN45" i="17"/>
  <c r="AC44" i="17"/>
  <c r="CG40" i="17"/>
  <c r="DM40" i="17" s="1"/>
  <c r="BO39" i="17"/>
  <c r="CU39" i="17" s="1"/>
  <c r="BN38" i="17"/>
  <c r="DM35" i="17"/>
  <c r="ES35" i="17" s="1"/>
  <c r="FI35" i="17" s="1"/>
  <c r="BG35" i="17"/>
  <c r="DM30" i="17"/>
  <c r="DM23" i="17"/>
  <c r="BO23" i="17"/>
  <c r="BO22" i="17"/>
  <c r="ES21" i="17"/>
  <c r="FY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D10" i="56"/>
  <c r="E10" i="56" s="1"/>
  <c r="FX231" i="17"/>
  <c r="FE241" i="17"/>
  <c r="EX241" i="17"/>
  <c r="BI200" i="17"/>
  <c r="DV157" i="17"/>
  <c r="FB157" i="17" s="1"/>
  <c r="GH157" i="17" s="1"/>
  <c r="HN157" i="17" s="1"/>
  <c r="CP160" i="17"/>
  <c r="ET150" i="17"/>
  <c r="DN154" i="17"/>
  <c r="CG138" i="17"/>
  <c r="DM133" i="17"/>
  <c r="AJ30" i="17"/>
  <c r="BO30" i="17"/>
  <c r="AC28" i="17"/>
  <c r="BH28" i="17"/>
  <c r="DM18" i="17"/>
  <c r="CW18" i="17"/>
  <c r="AC18" i="17"/>
  <c r="BH18" i="17"/>
  <c r="CG17" i="17"/>
  <c r="BQ17" i="17"/>
  <c r="AO37" i="11"/>
  <c r="AO100" i="11" s="1"/>
  <c r="AO102" i="11"/>
  <c r="AE17" i="11"/>
  <c r="AE35" i="11" s="1"/>
  <c r="AE37" i="11" s="1"/>
  <c r="AD35" i="11"/>
  <c r="AD37" i="11" s="1"/>
  <c r="CF236" i="17"/>
  <c r="D10" i="31"/>
  <c r="G14" i="31" s="1"/>
  <c r="F13" i="31" s="1"/>
  <c r="HD241" i="17"/>
  <c r="FW241" i="17"/>
  <c r="ER241" i="17"/>
  <c r="EL241" i="17"/>
  <c r="CF241" i="17"/>
  <c r="BZ241" i="17"/>
  <c r="E24" i="53"/>
  <c r="E20" i="35"/>
  <c r="E41" i="60"/>
  <c r="BG233" i="17"/>
  <c r="HD231" i="17"/>
  <c r="GX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GA207" i="17" s="1"/>
  <c r="HG207" i="17" s="1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CU196" i="17" s="1"/>
  <c r="EU195" i="17"/>
  <c r="AJ195" i="17"/>
  <c r="EU192" i="17"/>
  <c r="GA192" i="17" s="1"/>
  <c r="HG192" i="17" s="1"/>
  <c r="EM192" i="17"/>
  <c r="EQ192" i="17" s="1"/>
  <c r="CB211" i="17"/>
  <c r="BO188" i="17"/>
  <c r="BH185" i="17"/>
  <c r="BO184" i="17"/>
  <c r="BP184" i="17" s="1"/>
  <c r="BH184" i="17"/>
  <c r="BI184" i="17" s="1"/>
  <c r="CW182" i="17"/>
  <c r="BH182" i="17"/>
  <c r="DI181" i="17"/>
  <c r="AJ178" i="17"/>
  <c r="CG177" i="17"/>
  <c r="FR176" i="17"/>
  <c r="CH176" i="17"/>
  <c r="DN176" i="17" s="1"/>
  <c r="ET176" i="17" s="1"/>
  <c r="BH176" i="17"/>
  <c r="BI176" i="17" s="1"/>
  <c r="BH175" i="17"/>
  <c r="BN174" i="17"/>
  <c r="CT174" i="17" s="1"/>
  <c r="BG174" i="17"/>
  <c r="BJ173" i="17"/>
  <c r="BE173" i="17"/>
  <c r="BO171" i="17"/>
  <c r="BP171" i="17" s="1"/>
  <c r="FL167" i="17"/>
  <c r="FL163" i="17" s="1"/>
  <c r="DT167" i="17"/>
  <c r="BC165" i="17"/>
  <c r="CI165" i="17" s="1"/>
  <c r="DO165" i="17" s="1"/>
  <c r="EU165" i="17" s="1"/>
  <c r="GA165" i="17" s="1"/>
  <c r="HG165" i="17" s="1"/>
  <c r="GT160" i="17"/>
  <c r="DB160" i="17"/>
  <c r="FX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ES149" i="17"/>
  <c r="CW149" i="17"/>
  <c r="BH149" i="17"/>
  <c r="BM147" i="17"/>
  <c r="BC147" i="17"/>
  <c r="AV147" i="17"/>
  <c r="AI147" i="17"/>
  <c r="J147" i="17"/>
  <c r="G147" i="17"/>
  <c r="FN147" i="17"/>
  <c r="BH146" i="17"/>
  <c r="BI146" i="17" s="1"/>
  <c r="BD144" i="17"/>
  <c r="CJ144" i="17" s="1"/>
  <c r="DP144" i="17" s="1"/>
  <c r="EV144" i="17" s="1"/>
  <c r="GB144" i="17" s="1"/>
  <c r="HH144" i="17" s="1"/>
  <c r="GB141" i="17"/>
  <c r="HH141" i="17" s="1"/>
  <c r="Q140" i="17"/>
  <c r="EL138" i="17"/>
  <c r="BX139" i="17"/>
  <c r="BX161" i="17" s="1"/>
  <c r="D33" i="41" s="1"/>
  <c r="BV139" i="17"/>
  <c r="BR139" i="17"/>
  <c r="BR161" i="17" s="1"/>
  <c r="M138" i="17"/>
  <c r="I138" i="17"/>
  <c r="J138" i="17" s="1"/>
  <c r="M137" i="17"/>
  <c r="DB138" i="17"/>
  <c r="BN136" i="17"/>
  <c r="AO138" i="17"/>
  <c r="AO139" i="17" s="1"/>
  <c r="N134" i="17"/>
  <c r="AZ133" i="17"/>
  <c r="BO133" i="17" s="1"/>
  <c r="BP133" i="17" s="1"/>
  <c r="BH132" i="17"/>
  <c r="BD132" i="17"/>
  <c r="N132" i="17"/>
  <c r="N138" i="17" s="1"/>
  <c r="G131" i="17"/>
  <c r="DM130" i="17"/>
  <c r="ES130" i="17" s="1"/>
  <c r="FY130" i="17" s="1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BQ110" i="17"/>
  <c r="AJ109" i="17"/>
  <c r="AC109" i="17"/>
  <c r="J108" i="17"/>
  <c r="J105" i="17"/>
  <c r="BO103" i="17"/>
  <c r="BP103" i="17" s="1"/>
  <c r="J101" i="17"/>
  <c r="BH99" i="17"/>
  <c r="BI99" i="17" s="1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ES92" i="17" s="1"/>
  <c r="FI92" i="17" s="1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P50" i="17" s="1"/>
  <c r="BO48" i="17"/>
  <c r="BO46" i="17"/>
  <c r="BH43" i="17"/>
  <c r="BI43" i="17" s="1"/>
  <c r="BN43" i="17"/>
  <c r="CT43" i="17" s="1"/>
  <c r="DZ43" i="17" s="1"/>
  <c r="FF43" i="17" s="1"/>
  <c r="GL43" i="17" s="1"/>
  <c r="HR43" i="17" s="1"/>
  <c r="AJ43" i="17"/>
  <c r="CG42" i="17"/>
  <c r="CW42" i="17" s="1"/>
  <c r="BO42" i="17"/>
  <c r="M42" i="17"/>
  <c r="BH34" i="17"/>
  <c r="BN34" i="17"/>
  <c r="FY19" i="17"/>
  <c r="EC19" i="17"/>
  <c r="BQ15" i="17"/>
  <c r="BH14" i="17"/>
  <c r="CT12" i="17"/>
  <c r="DZ12" i="17" s="1"/>
  <c r="FF12" i="17" s="1"/>
  <c r="GL12" i="17" s="1"/>
  <c r="HR12" i="17" s="1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FG12" i="17" s="1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CY139" i="17"/>
  <c r="BP121" i="17"/>
  <c r="BP109" i="17"/>
  <c r="BP57" i="17"/>
  <c r="DM12" i="11"/>
  <c r="BN28" i="17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O85" i="11" s="1"/>
  <c r="AH83" i="11"/>
  <c r="O83" i="11"/>
  <c r="BS82" i="11"/>
  <c r="CX78" i="11"/>
  <c r="BB78" i="11"/>
  <c r="DN77" i="11"/>
  <c r="DK78" i="11"/>
  <c r="M78" i="11"/>
  <c r="O76" i="11"/>
  <c r="CH72" i="11"/>
  <c r="AX72" i="11"/>
  <c r="O70" i="11"/>
  <c r="O72" i="11" s="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DO20" i="11" s="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D13" i="45"/>
  <c r="E35" i="60"/>
  <c r="E35" i="56"/>
  <c r="E38" i="48"/>
  <c r="E42" i="48"/>
  <c r="DN125" i="17"/>
  <c r="ET125" i="17" s="1"/>
  <c r="FZ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CH130" i="17"/>
  <c r="CH131" i="17" s="1"/>
  <c r="AT216" i="17"/>
  <c r="D40" i="35" s="1"/>
  <c r="E40" i="35" s="1"/>
  <c r="AM160" i="17"/>
  <c r="BA158" i="17"/>
  <c r="CG145" i="17"/>
  <c r="CW145" i="17" s="1"/>
  <c r="BS147" i="17"/>
  <c r="BJ241" i="17"/>
  <c r="BF241" i="17"/>
  <c r="BD241" i="17"/>
  <c r="BB241" i="17"/>
  <c r="CH241" i="17" s="1"/>
  <c r="DN241" i="17" s="1"/>
  <c r="CT240" i="17"/>
  <c r="E44" i="60"/>
  <c r="HQ241" i="17"/>
  <c r="HH241" i="17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U209" i="17"/>
  <c r="EA209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EY200" i="17" s="1"/>
  <c r="GE200" i="17" s="1"/>
  <c r="HK200" i="17" s="1"/>
  <c r="BG199" i="17"/>
  <c r="BN198" i="17"/>
  <c r="CT198" i="17" s="1"/>
  <c r="DZ198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BN189" i="17"/>
  <c r="CT189" i="17" s="1"/>
  <c r="CS188" i="17"/>
  <c r="DY188" i="17" s="1"/>
  <c r="FE188" i="17" s="1"/>
  <c r="GK188" i="17" s="1"/>
  <c r="HQ188" i="17" s="1"/>
  <c r="CG188" i="17"/>
  <c r="BG188" i="17"/>
  <c r="CM188" i="17" s="1"/>
  <c r="HP187" i="17"/>
  <c r="CS187" i="17"/>
  <c r="DY187" i="17" s="1"/>
  <c r="FE187" i="17" s="1"/>
  <c r="GK187" i="17" s="1"/>
  <c r="HQ187" i="17" s="1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DM180" i="17" s="1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DX174" i="17" s="1"/>
  <c r="FD174" i="17" s="1"/>
  <c r="CM174" i="17"/>
  <c r="DS174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EY164" i="17" s="1"/>
  <c r="GE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CM148" i="17"/>
  <c r="DS148" i="17" s="1"/>
  <c r="ER144" i="17"/>
  <c r="CG144" i="17"/>
  <c r="CW144" i="17" s="1"/>
  <c r="GB140" i="17"/>
  <c r="HH140" i="17" s="1"/>
  <c r="BO140" i="17"/>
  <c r="CU140" i="17" s="1"/>
  <c r="DL137" i="17"/>
  <c r="CF137" i="17"/>
  <c r="AZ137" i="17"/>
  <c r="BD136" i="17"/>
  <c r="CJ136" i="17" s="1"/>
  <c r="DP136" i="17" s="1"/>
  <c r="EV136" i="17" s="1"/>
  <c r="GB136" i="17" s="1"/>
  <c r="HH136" i="17" s="1"/>
  <c r="BZ138" i="17"/>
  <c r="CT135" i="17"/>
  <c r="DZ135" i="17" s="1"/>
  <c r="BA138" i="17"/>
  <c r="BN134" i="17"/>
  <c r="CT134" i="17" s="1"/>
  <c r="DZ134" i="17" s="1"/>
  <c r="FF134" i="17" s="1"/>
  <c r="GL134" i="17" s="1"/>
  <c r="HR134" i="17" s="1"/>
  <c r="BG134" i="17"/>
  <c r="CM134" i="17" s="1"/>
  <c r="DS134" i="17" s="1"/>
  <c r="EY134" i="17" s="1"/>
  <c r="GE134" i="17" s="1"/>
  <c r="CF133" i="17"/>
  <c r="BN133" i="17"/>
  <c r="CT133" i="17" s="1"/>
  <c r="DZ133" i="17" s="1"/>
  <c r="FF133" i="17" s="1"/>
  <c r="GL133" i="17" s="1"/>
  <c r="HR133" i="17" s="1"/>
  <c r="BG133" i="17"/>
  <c r="CM133" i="17" s="1"/>
  <c r="DS133" i="17" s="1"/>
  <c r="EY133" i="17" s="1"/>
  <c r="GE133" i="17" s="1"/>
  <c r="HK133" i="17" s="1"/>
  <c r="BG132" i="17"/>
  <c r="CM132" i="17" s="1"/>
  <c r="DS132" i="17" s="1"/>
  <c r="BC132" i="17"/>
  <c r="AK131" i="17"/>
  <c r="FU139" i="17"/>
  <c r="FU161" i="17" s="1"/>
  <c r="C8" i="56" s="1"/>
  <c r="FM139" i="17"/>
  <c r="FM161" i="17" s="1"/>
  <c r="C31" i="56" s="1"/>
  <c r="AK128" i="17"/>
  <c r="DL127" i="17"/>
  <c r="BC127" i="17"/>
  <c r="CI127" i="17" s="1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BZ128" i="17"/>
  <c r="BZ129" i="17" s="1"/>
  <c r="AH128" i="17"/>
  <c r="AA128" i="17"/>
  <c r="EM129" i="17"/>
  <c r="EI129" i="17"/>
  <c r="EE129" i="17"/>
  <c r="EE139" i="17" s="1"/>
  <c r="EE161" i="17" s="1"/>
  <c r="CX129" i="17"/>
  <c r="DF123" i="17"/>
  <c r="CF123" i="17"/>
  <c r="BK123" i="17"/>
  <c r="CM120" i="17"/>
  <c r="BO120" i="17"/>
  <c r="CU120" i="17" s="1"/>
  <c r="EA120" i="17" s="1"/>
  <c r="FG120" i="17" s="1"/>
  <c r="GM120" i="17" s="1"/>
  <c r="HS120" i="17" s="1"/>
  <c r="BH120" i="17"/>
  <c r="CU119" i="17"/>
  <c r="EA119" i="17" s="1"/>
  <c r="FG119" i="17" s="1"/>
  <c r="GM119" i="17" s="1"/>
  <c r="HS119" i="17" s="1"/>
  <c r="AZ123" i="17"/>
  <c r="CN119" i="17"/>
  <c r="DT119" i="17" s="1"/>
  <c r="EZ119" i="17" s="1"/>
  <c r="GF119" i="17" s="1"/>
  <c r="HL119" i="17" s="1"/>
  <c r="BN119" i="17"/>
  <c r="BG119" i="17"/>
  <c r="CM119" i="17" s="1"/>
  <c r="DS119" i="17" s="1"/>
  <c r="EY119" i="17" s="1"/>
  <c r="GE119" i="17" s="1"/>
  <c r="HK119" i="17" s="1"/>
  <c r="CM118" i="17"/>
  <c r="AJ118" i="17"/>
  <c r="BH117" i="17"/>
  <c r="CM116" i="17"/>
  <c r="DS116" i="17" s="1"/>
  <c r="EY116" i="17" s="1"/>
  <c r="GE116" i="17" s="1"/>
  <c r="HK116" i="17" s="1"/>
  <c r="AJ116" i="17"/>
  <c r="CM114" i="17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BG107" i="17"/>
  <c r="CM106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CM96" i="17"/>
  <c r="DS96" i="17" s="1"/>
  <c r="EY96" i="17" s="1"/>
  <c r="GE96" i="17" s="1"/>
  <c r="HK96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BG95" i="17"/>
  <c r="AJ94" i="17"/>
  <c r="CT93" i="17"/>
  <c r="DZ93" i="17" s="1"/>
  <c r="FF93" i="17" s="1"/>
  <c r="GL93" i="17" s="1"/>
  <c r="HR93" i="17" s="1"/>
  <c r="BG91" i="17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U87" i="17"/>
  <c r="EA87" i="17" s="1"/>
  <c r="FG87" i="17" s="1"/>
  <c r="GM87" i="17" s="1"/>
  <c r="HS87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M83" i="17"/>
  <c r="CM81" i="17"/>
  <c r="DS81" i="17" s="1"/>
  <c r="EY81" i="17" s="1"/>
  <c r="GE81" i="17" s="1"/>
  <c r="HK81" i="17" s="1"/>
  <c r="AJ81" i="17"/>
  <c r="CT79" i="17"/>
  <c r="DZ79" i="17" s="1"/>
  <c r="FF79" i="17" s="1"/>
  <c r="GL79" i="17" s="1"/>
  <c r="HR79" i="17" s="1"/>
  <c r="BO79" i="17"/>
  <c r="CU79" i="17" s="1"/>
  <c r="EA79" i="17" s="1"/>
  <c r="FG79" i="17" s="1"/>
  <c r="GM79" i="17" s="1"/>
  <c r="HS79" i="17" s="1"/>
  <c r="BH79" i="17"/>
  <c r="CN79" i="17" s="1"/>
  <c r="DT79" i="17" s="1"/>
  <c r="CM78" i="17"/>
  <c r="AJ78" i="17"/>
  <c r="CM76" i="17"/>
  <c r="DS76" i="17" s="1"/>
  <c r="EY76" i="17" s="1"/>
  <c r="GE76" i="17" s="1"/>
  <c r="HK76" i="17" s="1"/>
  <c r="AJ76" i="17"/>
  <c r="BN74" i="17"/>
  <c r="CT74" i="17" s="1"/>
  <c r="DZ74" i="17" s="1"/>
  <c r="FF74" i="17" s="1"/>
  <c r="GL74" i="17" s="1"/>
  <c r="HR74" i="17" s="1"/>
  <c r="BO73" i="17"/>
  <c r="BP73" i="17" s="1"/>
  <c r="CM72" i="17"/>
  <c r="AJ72" i="17"/>
  <c r="CM70" i="17"/>
  <c r="AJ70" i="17"/>
  <c r="CT68" i="17"/>
  <c r="DZ68" i="17" s="1"/>
  <c r="FF68" i="17" s="1"/>
  <c r="GL68" i="17" s="1"/>
  <c r="HR68" i="17" s="1"/>
  <c r="CM66" i="17"/>
  <c r="AJ66" i="17"/>
  <c r="CM64" i="17"/>
  <c r="DS64" i="17" s="1"/>
  <c r="EY64" i="17" s="1"/>
  <c r="GE64" i="17" s="1"/>
  <c r="HK64" i="17" s="1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CM52" i="17"/>
  <c r="AJ52" i="17"/>
  <c r="CN51" i="17"/>
  <c r="DT51" i="17" s="1"/>
  <c r="EZ51" i="17" s="1"/>
  <c r="GF51" i="17" s="1"/>
  <c r="HL51" i="17" s="1"/>
  <c r="BG51" i="17"/>
  <c r="CM51" i="17" s="1"/>
  <c r="DS51" i="17" s="1"/>
  <c r="EY51" i="17" s="1"/>
  <c r="GE51" i="17" s="1"/>
  <c r="HK51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CM41" i="17"/>
  <c r="DS41" i="17" s="1"/>
  <c r="EY41" i="17" s="1"/>
  <c r="GE41" i="17" s="1"/>
  <c r="HK41" i="17" s="1"/>
  <c r="AJ41" i="17"/>
  <c r="AJ39" i="17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DS27" i="17" s="1"/>
  <c r="EY27" i="17" s="1"/>
  <c r="GE27" i="17" s="1"/>
  <c r="HK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O133" i="17" s="1"/>
  <c r="EE43" i="11"/>
  <c r="O134" i="17" s="1"/>
  <c r="EC33" i="11"/>
  <c r="EA33" i="11" s="1"/>
  <c r="EB33" i="11" s="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EA24" i="11" s="1"/>
  <c r="EB24" i="11" s="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X235" i="17"/>
  <c r="D41" i="31" s="1"/>
  <c r="E41" i="31" s="1"/>
  <c r="D12" i="57"/>
  <c r="E25" i="41"/>
  <c r="E44" i="56"/>
  <c r="E42" i="60"/>
  <c r="E42" i="56"/>
  <c r="E44" i="48"/>
  <c r="E40" i="53"/>
  <c r="CS133" i="17"/>
  <c r="DY133" i="17" s="1"/>
  <c r="FE133" i="17" s="1"/>
  <c r="GK133" i="17" s="1"/>
  <c r="HQ133" i="17" s="1"/>
  <c r="HD143" i="17"/>
  <c r="BK136" i="17"/>
  <c r="DN135" i="17"/>
  <c r="ET135" i="17" s="1"/>
  <c r="FZ135" i="17" s="1"/>
  <c r="HF135" i="17" s="1"/>
  <c r="AZ134" i="17"/>
  <c r="BO134" i="17" s="1"/>
  <c r="BP134" i="17" s="1"/>
  <c r="DH128" i="17"/>
  <c r="CZ129" i="17"/>
  <c r="BI186" i="17"/>
  <c r="CN186" i="17"/>
  <c r="DM165" i="17"/>
  <c r="CW165" i="17"/>
  <c r="BQ142" i="17"/>
  <c r="CG142" i="17"/>
  <c r="BA141" i="17"/>
  <c r="AM147" i="17"/>
  <c r="DR213" i="17"/>
  <c r="CL215" i="17"/>
  <c r="FQ176" i="17"/>
  <c r="FQ173" i="17" s="1"/>
  <c r="FU176" i="17"/>
  <c r="FW176" i="17" s="1"/>
  <c r="BA163" i="17"/>
  <c r="CG164" i="17"/>
  <c r="FB159" i="17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EC108" i="17" s="1"/>
  <c r="CW108" i="17"/>
  <c r="CG241" i="17"/>
  <c r="DM241" i="17" s="1"/>
  <c r="ES241" i="17" s="1"/>
  <c r="FY241" i="17" s="1"/>
  <c r="HE241" i="17" s="1"/>
  <c r="ET241" i="17"/>
  <c r="FZ241" i="17" s="1"/>
  <c r="HF241" i="17" s="1"/>
  <c r="CM240" i="17"/>
  <c r="DS240" i="17" s="1"/>
  <c r="HJ241" i="17"/>
  <c r="DY241" i="17"/>
  <c r="DR241" i="17"/>
  <c r="DP241" i="17"/>
  <c r="CM233" i="17"/>
  <c r="DS233" i="17" s="1"/>
  <c r="C35" i="45" s="1"/>
  <c r="FC230" i="17"/>
  <c r="GI230" i="17" s="1"/>
  <c r="HO230" i="17" s="1"/>
  <c r="DW225" i="17"/>
  <c r="FC225" i="17" s="1"/>
  <c r="GI225" i="17" s="1"/>
  <c r="HO225" i="17" s="1"/>
  <c r="EN226" i="17"/>
  <c r="CU224" i="17"/>
  <c r="EA224" i="17" s="1"/>
  <c r="BO220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DT214" i="17" s="1"/>
  <c r="EZ214" i="17" s="1"/>
  <c r="GF214" i="17" s="1"/>
  <c r="HL214" i="17" s="1"/>
  <c r="AT215" i="17"/>
  <c r="BH213" i="17"/>
  <c r="CN213" i="17" s="1"/>
  <c r="DS209" i="17"/>
  <c r="GB202" i="17"/>
  <c r="HH202" i="17" s="1"/>
  <c r="FF202" i="17"/>
  <c r="GL202" i="17" s="1"/>
  <c r="HR202" i="17" s="1"/>
  <c r="CM199" i="17"/>
  <c r="DS199" i="17" s="1"/>
  <c r="EY199" i="17" s="1"/>
  <c r="GE199" i="17" s="1"/>
  <c r="HK199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CM181" i="17"/>
  <c r="DS181" i="17" s="1"/>
  <c r="EY181" i="17" s="1"/>
  <c r="GE181" i="17" s="1"/>
  <c r="HK18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HB173" i="17"/>
  <c r="AJ174" i="17"/>
  <c r="FN173" i="17"/>
  <c r="ED211" i="17"/>
  <c r="GX168" i="17"/>
  <c r="D36" i="60" s="1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CT146" i="17"/>
  <c r="DZ146" i="17" s="1"/>
  <c r="FF146" i="17" s="1"/>
  <c r="GL146" i="17" s="1"/>
  <c r="HR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W139" i="17" s="1"/>
  <c r="CM127" i="17"/>
  <c r="DS127" i="17" s="1"/>
  <c r="EY127" i="17" s="1"/>
  <c r="GE127" i="17" s="1"/>
  <c r="HK127" i="17" s="1"/>
  <c r="BH137" i="17"/>
  <c r="CN137" i="17" s="1"/>
  <c r="DT137" i="17" s="1"/>
  <c r="EC136" i="17"/>
  <c r="ES136" i="17"/>
  <c r="DR132" i="17"/>
  <c r="EX132" i="17" s="1"/>
  <c r="GD132" i="17" s="1"/>
  <c r="CL138" i="17"/>
  <c r="CN117" i="17"/>
  <c r="DM110" i="17"/>
  <c r="EC110" i="17" s="1"/>
  <c r="CW110" i="17"/>
  <c r="DM99" i="17"/>
  <c r="CW99" i="17"/>
  <c r="DM97" i="17"/>
  <c r="EC97" i="17" s="1"/>
  <c r="CW97" i="17"/>
  <c r="GX241" i="17"/>
  <c r="AY241" i="17"/>
  <c r="BN241" i="17" s="1"/>
  <c r="BM241" i="17"/>
  <c r="BK241" i="17"/>
  <c r="DT240" i="17"/>
  <c r="D48" i="45" s="1"/>
  <c r="GL239" i="17"/>
  <c r="BH236" i="17"/>
  <c r="CN236" i="17" s="1"/>
  <c r="DT236" i="17" s="1"/>
  <c r="D45" i="45" s="1"/>
  <c r="E43" i="48"/>
  <c r="E43" i="41"/>
  <c r="E41" i="35"/>
  <c r="BN235" i="17"/>
  <c r="CT235" i="17" s="1"/>
  <c r="DZ235" i="17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BO226" i="17" s="1"/>
  <c r="E9" i="56"/>
  <c r="E9" i="53"/>
  <c r="E9" i="48"/>
  <c r="E9" i="41"/>
  <c r="E26" i="56"/>
  <c r="E27" i="48"/>
  <c r="E27" i="41"/>
  <c r="E25" i="35"/>
  <c r="FC221" i="17"/>
  <c r="GI221" i="17" s="1"/>
  <c r="HO221" i="17" s="1"/>
  <c r="BO221" i="17"/>
  <c r="BH221" i="17"/>
  <c r="CN221" i="17" s="1"/>
  <c r="DT221" i="17" s="1"/>
  <c r="E45" i="53"/>
  <c r="CM220" i="17"/>
  <c r="DS220" i="17" s="1"/>
  <c r="EY220" i="17" s="1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4" i="17"/>
  <c r="DS214" i="17" s="1"/>
  <c r="EY214" i="17" s="1"/>
  <c r="GE214" i="17" s="1"/>
  <c r="HK214" i="17" s="1"/>
  <c r="DF215" i="17"/>
  <c r="CY215" i="17" s="1"/>
  <c r="CI210" i="17"/>
  <c r="DO210" i="17" s="1"/>
  <c r="EU210" i="17" s="1"/>
  <c r="GA210" i="17" s="1"/>
  <c r="HG210" i="17" s="1"/>
  <c r="CN210" i="17"/>
  <c r="DT210" i="17" s="1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BP202" i="17" s="1"/>
  <c r="GE201" i="17"/>
  <c r="HK201" i="17" s="1"/>
  <c r="CN201" i="17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J198" i="17"/>
  <c r="CP198" i="17" s="1"/>
  <c r="DV198" i="17" s="1"/>
  <c r="BO198" i="17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FS194" i="17"/>
  <c r="FW194" i="17" s="1"/>
  <c r="EU194" i="17"/>
  <c r="GA194" i="17" s="1"/>
  <c r="HG194" i="17" s="1"/>
  <c r="EM194" i="17"/>
  <c r="EQ194" i="17" s="1"/>
  <c r="BO194" i="17"/>
  <c r="HC191" i="17"/>
  <c r="GW191" i="17"/>
  <c r="GK193" i="17"/>
  <c r="HQ193" i="17" s="1"/>
  <c r="GI193" i="17"/>
  <c r="HO193" i="17" s="1"/>
  <c r="GC193" i="17"/>
  <c r="HI193" i="17" s="1"/>
  <c r="GA193" i="17"/>
  <c r="HG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CU190" i="17"/>
  <c r="CV190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DS184" i="17" s="1"/>
  <c r="EY184" i="17" s="1"/>
  <c r="GE184" i="17" s="1"/>
  <c r="HK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FZ180" i="17"/>
  <c r="HF180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M175" i="17"/>
  <c r="DS175" i="17" s="1"/>
  <c r="EY175" i="17" s="1"/>
  <c r="GE175" i="17" s="1"/>
  <c r="HK175" i="17" s="1"/>
  <c r="CH175" i="17"/>
  <c r="DN175" i="17" s="1"/>
  <c r="ET175" i="17" s="1"/>
  <c r="FZ175" i="17" s="1"/>
  <c r="HF175" i="17" s="1"/>
  <c r="AT173" i="17"/>
  <c r="HD173" i="17"/>
  <c r="HD211" i="17" s="1"/>
  <c r="GX173" i="17"/>
  <c r="FX173" i="17"/>
  <c r="FX211" i="17" s="1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BW161" i="17"/>
  <c r="C33" i="41" s="1"/>
  <c r="E33" i="41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HQ143" i="17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GR139" i="17"/>
  <c r="GR161" i="17" s="1"/>
  <c r="DF129" i="17"/>
  <c r="J91" i="17"/>
  <c r="N91" i="17"/>
  <c r="DM43" i="17"/>
  <c r="EC43" i="17" s="1"/>
  <c r="CW43" i="17"/>
  <c r="DM34" i="17"/>
  <c r="EC34" i="17" s="1"/>
  <c r="CW34" i="17"/>
  <c r="DM28" i="17"/>
  <c r="CW28" i="17"/>
  <c r="DM24" i="17"/>
  <c r="EC24" i="17" s="1"/>
  <c r="CW24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BQ135" i="17"/>
  <c r="HD134" i="17"/>
  <c r="ER134" i="17"/>
  <c r="BQ132" i="17"/>
  <c r="GT139" i="17"/>
  <c r="GP139" i="17"/>
  <c r="GP161" i="17" s="1"/>
  <c r="EO139" i="17"/>
  <c r="EO161" i="17" s="1"/>
  <c r="C8" i="53" s="1"/>
  <c r="EM139" i="17"/>
  <c r="EM161" i="17" s="1"/>
  <c r="C7" i="53" s="1"/>
  <c r="CZ131" i="17"/>
  <c r="AV131" i="17"/>
  <c r="R131" i="17"/>
  <c r="AC131" i="17" s="1"/>
  <c r="CM130" i="17"/>
  <c r="CK130" i="17"/>
  <c r="CS130" i="17"/>
  <c r="Y139" i="17"/>
  <c r="Y161" i="17" s="1"/>
  <c r="C31" i="31" s="1"/>
  <c r="E31" i="31" s="1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CG128" i="17" s="1"/>
  <c r="BD127" i="17"/>
  <c r="CJ127" i="17" s="1"/>
  <c r="DP127" i="17" s="1"/>
  <c r="EV127" i="17" s="1"/>
  <c r="GB127" i="17" s="1"/>
  <c r="HH127" i="17" s="1"/>
  <c r="BB127" i="17"/>
  <c r="R127" i="17"/>
  <c r="S127" i="17" s="1"/>
  <c r="N127" i="17"/>
  <c r="N128" i="17" s="1"/>
  <c r="EQ128" i="17"/>
  <c r="EQ129" i="17" s="1"/>
  <c r="EK128" i="17"/>
  <c r="EK129" i="17" s="1"/>
  <c r="AT128" i="17"/>
  <c r="BG126" i="17"/>
  <c r="CM126" i="17" s="1"/>
  <c r="DS126" i="17" s="1"/>
  <c r="EY126" i="17" s="1"/>
  <c r="GE126" i="17" s="1"/>
  <c r="HK126" i="17" s="1"/>
  <c r="CE128" i="17"/>
  <c r="CF125" i="17"/>
  <c r="BN125" i="17"/>
  <c r="CT125" i="17" s="1"/>
  <c r="DZ125" i="17" s="1"/>
  <c r="BF128" i="17"/>
  <c r="BF129" i="17" s="1"/>
  <c r="BG125" i="17"/>
  <c r="R125" i="17"/>
  <c r="S125" i="17" s="1"/>
  <c r="EN129" i="17"/>
  <c r="EJ129" i="17"/>
  <c r="EJ139" i="17" s="1"/>
  <c r="EJ161" i="17" s="1"/>
  <c r="D32" i="53" s="1"/>
  <c r="EH129" i="17"/>
  <c r="EH139" i="17" s="1"/>
  <c r="EH161" i="17" s="1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BI122" i="17" s="1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BP114" i="17"/>
  <c r="AC114" i="17"/>
  <c r="BH113" i="17"/>
  <c r="BI113" i="17" s="1"/>
  <c r="BG113" i="17"/>
  <c r="CM113" i="17" s="1"/>
  <c r="DS113" i="17" s="1"/>
  <c r="EY113" i="17" s="1"/>
  <c r="GE113" i="17" s="1"/>
  <c r="HK113" i="17" s="1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CM105" i="17"/>
  <c r="DS105" i="17" s="1"/>
  <c r="EY105" i="17" s="1"/>
  <c r="GE105" i="17" s="1"/>
  <c r="HK105" i="17" s="1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I100" i="17" s="1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BQ92" i="17"/>
  <c r="BO92" i="17"/>
  <c r="BH92" i="17"/>
  <c r="CN92" i="17" s="1"/>
  <c r="DT92" i="17" s="1"/>
  <c r="EZ92" i="17" s="1"/>
  <c r="GF92" i="17" s="1"/>
  <c r="HL92" i="17" s="1"/>
  <c r="CM91" i="17"/>
  <c r="DS91" i="17" s="1"/>
  <c r="EY91" i="17" s="1"/>
  <c r="GE91" i="17" s="1"/>
  <c r="HK91" i="17" s="1"/>
  <c r="CG90" i="17"/>
  <c r="DM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DM87" i="17"/>
  <c r="CW87" i="17"/>
  <c r="ES83" i="17"/>
  <c r="FI83" i="17" s="1"/>
  <c r="EC83" i="17"/>
  <c r="DM82" i="17"/>
  <c r="CW82" i="17"/>
  <c r="AC82" i="17"/>
  <c r="BH82" i="17"/>
  <c r="DM68" i="17"/>
  <c r="CW68" i="17"/>
  <c r="DM56" i="17"/>
  <c r="CW56" i="17"/>
  <c r="S56" i="17"/>
  <c r="AJ56" i="17" s="1"/>
  <c r="AC56" i="17"/>
  <c r="CQ136" i="17"/>
  <c r="DW136" i="17" s="1"/>
  <c r="FC136" i="17" s="1"/>
  <c r="GI136" i="17" s="1"/>
  <c r="HO136" i="17" s="1"/>
  <c r="DN136" i="17"/>
  <c r="ET136" i="17" s="1"/>
  <c r="FZ136" i="17" s="1"/>
  <c r="HF136" i="17" s="1"/>
  <c r="CT136" i="17"/>
  <c r="DZ136" i="17" s="1"/>
  <c r="FF136" i="17" s="1"/>
  <c r="GL136" i="17" s="1"/>
  <c r="HR136" i="17" s="1"/>
  <c r="FF135" i="17"/>
  <c r="GL135" i="17" s="1"/>
  <c r="HR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AF139" i="17"/>
  <c r="AF161" i="17" s="1"/>
  <c r="AD139" i="17"/>
  <c r="AD161" i="17" s="1"/>
  <c r="FV139" i="17"/>
  <c r="FV161" i="17" s="1"/>
  <c r="D8" i="56" s="1"/>
  <c r="FJ139" i="17"/>
  <c r="FJ161" i="17" s="1"/>
  <c r="AJ127" i="17"/>
  <c r="AC126" i="17"/>
  <c r="DE128" i="17"/>
  <c r="DD129" i="17"/>
  <c r="DD139" i="17" s="1"/>
  <c r="DD161" i="17" s="1"/>
  <c r="D33" i="48" s="1"/>
  <c r="DB129" i="17"/>
  <c r="DB139" i="17" s="1"/>
  <c r="CX139" i="17"/>
  <c r="CX161" i="17" s="1"/>
  <c r="AT129" i="17"/>
  <c r="AI129" i="17"/>
  <c r="Z129" i="17"/>
  <c r="Z139" i="17" s="1"/>
  <c r="Z161" i="17" s="1"/>
  <c r="CT122" i="17"/>
  <c r="DZ122" i="17" s="1"/>
  <c r="FF122" i="17" s="1"/>
  <c r="GL122" i="17" s="1"/>
  <c r="HR122" i="17" s="1"/>
  <c r="DS120" i="17"/>
  <c r="EY120" i="17" s="1"/>
  <c r="GE120" i="17" s="1"/>
  <c r="HK120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DS114" i="17"/>
  <c r="EY114" i="17" s="1"/>
  <c r="GE114" i="17" s="1"/>
  <c r="HK114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T107" i="17"/>
  <c r="DZ107" i="17" s="1"/>
  <c r="FF107" i="17" s="1"/>
  <c r="GL107" i="17" s="1"/>
  <c r="HR107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CU102" i="17"/>
  <c r="CT100" i="17"/>
  <c r="DZ100" i="17" s="1"/>
  <c r="FF100" i="17" s="1"/>
  <c r="GL100" i="17" s="1"/>
  <c r="HR100" i="17" s="1"/>
  <c r="BG99" i="17"/>
  <c r="CM99" i="17" s="1"/>
  <c r="DS99" i="17" s="1"/>
  <c r="EY99" i="17" s="1"/>
  <c r="GE99" i="17" s="1"/>
  <c r="HK99" i="17" s="1"/>
  <c r="CT95" i="17"/>
  <c r="DZ95" i="17" s="1"/>
  <c r="FF95" i="17" s="1"/>
  <c r="GL95" i="17" s="1"/>
  <c r="HR95" i="17" s="1"/>
  <c r="CM95" i="17"/>
  <c r="DS95" i="17" s="1"/>
  <c r="EY95" i="17" s="1"/>
  <c r="GE95" i="17" s="1"/>
  <c r="HK95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T91" i="17"/>
  <c r="DZ91" i="17" s="1"/>
  <c r="FF91" i="17" s="1"/>
  <c r="GL91" i="17" s="1"/>
  <c r="HR91" i="17" s="1"/>
  <c r="DK123" i="17"/>
  <c r="DK129" i="17" s="1"/>
  <c r="DK139" i="17" s="1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CT82" i="17"/>
  <c r="DZ82" i="17" s="1"/>
  <c r="FF82" i="17" s="1"/>
  <c r="GL82" i="17" s="1"/>
  <c r="HR82" i="17" s="1"/>
  <c r="AE92" i="11"/>
  <c r="AD94" i="11"/>
  <c r="AH25" i="11"/>
  <c r="Z34" i="11"/>
  <c r="Z35" i="11" s="1"/>
  <c r="BN81" i="17"/>
  <c r="CT81" i="17" s="1"/>
  <c r="DZ81" i="17" s="1"/>
  <c r="FF81" i="17" s="1"/>
  <c r="GL81" i="17" s="1"/>
  <c r="HR81" i="17" s="1"/>
  <c r="DS78" i="17"/>
  <c r="EY78" i="17" s="1"/>
  <c r="GE78" i="17" s="1"/>
  <c r="HK78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BN76" i="17"/>
  <c r="CT76" i="17" s="1"/>
  <c r="DZ76" i="17" s="1"/>
  <c r="FF76" i="17" s="1"/>
  <c r="GL76" i="17" s="1"/>
  <c r="HR76" i="17" s="1"/>
  <c r="AJ73" i="17"/>
  <c r="DS72" i="17"/>
  <c r="EY72" i="17" s="1"/>
  <c r="GE72" i="17" s="1"/>
  <c r="HK72" i="17" s="1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DS66" i="17"/>
  <c r="EY66" i="17" s="1"/>
  <c r="GE66" i="17" s="1"/>
  <c r="HK66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CT53" i="17"/>
  <c r="DZ53" i="17" s="1"/>
  <c r="FF53" i="17" s="1"/>
  <c r="GL53" i="17" s="1"/>
  <c r="HR53" i="17" s="1"/>
  <c r="DS52" i="17"/>
  <c r="EY52" i="17" s="1"/>
  <c r="GE52" i="17" s="1"/>
  <c r="HK52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CT40" i="17"/>
  <c r="DZ40" i="17" s="1"/>
  <c r="FF40" i="17" s="1"/>
  <c r="GL40" i="17" s="1"/>
  <c r="HR40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DS21" i="17"/>
  <c r="EY21" i="17" s="1"/>
  <c r="GE21" i="17" s="1"/>
  <c r="HK21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Y129" i="17" s="1"/>
  <c r="BH86" i="17"/>
  <c r="BI86" i="17" s="1"/>
  <c r="BG86" i="17"/>
  <c r="CM86" i="17" s="1"/>
  <c r="DS86" i="17" s="1"/>
  <c r="EY86" i="17" s="1"/>
  <c r="GE86" i="17" s="1"/>
  <c r="HK86" i="17" s="1"/>
  <c r="CM85" i="17"/>
  <c r="DS85" i="17" s="1"/>
  <c r="EY85" i="17" s="1"/>
  <c r="GE85" i="17" s="1"/>
  <c r="HK85" i="17" s="1"/>
  <c r="AY123" i="17"/>
  <c r="AY129" i="17" s="1"/>
  <c r="AS123" i="17"/>
  <c r="BP83" i="17"/>
  <c r="AC83" i="17"/>
  <c r="BG82" i="17"/>
  <c r="CM82" i="17" s="1"/>
  <c r="DS82" i="17" s="1"/>
  <c r="EY82" i="17" s="1"/>
  <c r="GE82" i="17" s="1"/>
  <c r="HK82" i="17" s="1"/>
  <c r="BP81" i="17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BP70" i="17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CM65" i="17"/>
  <c r="DS65" i="17" s="1"/>
  <c r="EY65" i="17" s="1"/>
  <c r="GE65" i="17" s="1"/>
  <c r="HK65" i="17" s="1"/>
  <c r="BN65" i="17"/>
  <c r="CT65" i="17" s="1"/>
  <c r="DZ65" i="17" s="1"/>
  <c r="FF65" i="17" s="1"/>
  <c r="GL65" i="17" s="1"/>
  <c r="HR65" i="17" s="1"/>
  <c r="AC64" i="17"/>
  <c r="CW63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BP52" i="17"/>
  <c r="AC52" i="17"/>
  <c r="BN51" i="17"/>
  <c r="CT51" i="17" s="1"/>
  <c r="DZ51" i="17" s="1"/>
  <c r="FF51" i="17" s="1"/>
  <c r="GL51" i="17" s="1"/>
  <c r="HR51" i="17" s="1"/>
  <c r="CM50" i="17"/>
  <c r="DS50" i="17" s="1"/>
  <c r="EY50" i="17" s="1"/>
  <c r="GE50" i="17" s="1"/>
  <c r="HK50" i="17" s="1"/>
  <c r="ES49" i="17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CM46" i="17"/>
  <c r="DS46" i="17" s="1"/>
  <c r="EY46" i="17" s="1"/>
  <c r="GE46" i="17" s="1"/>
  <c r="HK46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DM42" i="17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BG36" i="17"/>
  <c r="CM36" i="17" s="1"/>
  <c r="DS36" i="17" s="1"/>
  <c r="EY36" i="17" s="1"/>
  <c r="GE36" i="17" s="1"/>
  <c r="HK36" i="17" s="1"/>
  <c r="FY35" i="17"/>
  <c r="EC35" i="17"/>
  <c r="CW32" i="17"/>
  <c r="BH32" i="17"/>
  <c r="BG32" i="17"/>
  <c r="CM32" i="17" s="1"/>
  <c r="DS32" i="17" s="1"/>
  <c r="EY32" i="17" s="1"/>
  <c r="GE32" i="17" s="1"/>
  <c r="HK32" i="17" s="1"/>
  <c r="EC31" i="17"/>
  <c r="CM30" i="17"/>
  <c r="DS30" i="17" s="1"/>
  <c r="EY30" i="17" s="1"/>
  <c r="GE30" i="17" s="1"/>
  <c r="HK30" i="17" s="1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T21" i="17"/>
  <c r="DZ21" i="17" s="1"/>
  <c r="FF21" i="17" s="1"/>
  <c r="GL21" i="17" s="1"/>
  <c r="HR21" i="17" s="1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CT15" i="17"/>
  <c r="DZ15" i="17" s="1"/>
  <c r="FF15" i="17" s="1"/>
  <c r="GL15" i="17" s="1"/>
  <c r="HR15" i="17" s="1"/>
  <c r="EB13" i="17"/>
  <c r="BP13" i="17"/>
  <c r="BP10" i="17"/>
  <c r="AP94" i="11"/>
  <c r="DO87" i="11"/>
  <c r="D85" i="11"/>
  <c r="AU85" i="11"/>
  <c r="BS72" i="11"/>
  <c r="EE59" i="11"/>
  <c r="DG9" i="11"/>
  <c r="DG12" i="11" s="1"/>
  <c r="DF12" i="11"/>
  <c r="HB132" i="17" s="1"/>
  <c r="HD132" i="17" s="1"/>
  <c r="CA9" i="11"/>
  <c r="BZ12" i="11"/>
  <c r="CD132" i="17" s="1"/>
  <c r="I9" i="11"/>
  <c r="M9" i="11"/>
  <c r="G12" i="11"/>
  <c r="DJ84" i="11"/>
  <c r="DI85" i="11"/>
  <c r="CY85" i="11"/>
  <c r="BS85" i="11"/>
  <c r="N85" i="11"/>
  <c r="DG78" i="11"/>
  <c r="CA78" i="11"/>
  <c r="CI78" i="11"/>
  <c r="Z78" i="11"/>
  <c r="AE72" i="11"/>
  <c r="DJ33" i="11"/>
  <c r="DJ30" i="11"/>
  <c r="W34" i="11"/>
  <c r="DJ24" i="1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CQ78" i="11"/>
  <c r="BK78" i="11"/>
  <c r="N78" i="11"/>
  <c r="O77" i="11"/>
  <c r="O78" i="11" s="1"/>
  <c r="CY78" i="11"/>
  <c r="BS78" i="11"/>
  <c r="BC78" i="11"/>
  <c r="AP76" i="11"/>
  <c r="AP78" i="11" s="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A49" i="11" s="1"/>
  <c r="EB49" i="11" s="1"/>
  <c r="EC48" i="11"/>
  <c r="EC42" i="11"/>
  <c r="EC41" i="11"/>
  <c r="EC40" i="11"/>
  <c r="EA40" i="11" s="1"/>
  <c r="EB40" i="11" s="1"/>
  <c r="DM34" i="1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EA25" i="11" s="1"/>
  <c r="EB25" i="11" s="1"/>
  <c r="DN24" i="11"/>
  <c r="EC23" i="11"/>
  <c r="EC22" i="11"/>
  <c r="EC21" i="11"/>
  <c r="EC20" i="11"/>
  <c r="DN19" i="11"/>
  <c r="DO19" i="11" s="1"/>
  <c r="DJ19" i="11"/>
  <c r="ED12" i="11"/>
  <c r="ED59" i="11" s="1"/>
  <c r="CP12" i="11"/>
  <c r="EP132" i="17" s="1"/>
  <c r="O10" i="11"/>
  <c r="CI12" i="11"/>
  <c r="AX12" i="11"/>
  <c r="AH12" i="11"/>
  <c r="DN18" i="11"/>
  <c r="DN11" i="11"/>
  <c r="DO11" i="11" s="1"/>
  <c r="W11" i="11"/>
  <c r="DN10" i="11"/>
  <c r="W10" i="11"/>
  <c r="DN9" i="11"/>
  <c r="FN161" i="17"/>
  <c r="D31" i="56" s="1"/>
  <c r="E31" i="56" s="1"/>
  <c r="AI235" i="17"/>
  <c r="BO235" i="17" s="1"/>
  <c r="CU235" i="17" s="1"/>
  <c r="EA235" i="17" s="1"/>
  <c r="D22" i="45" s="1"/>
  <c r="EL211" i="17"/>
  <c r="FR168" i="17"/>
  <c r="DL168" i="17"/>
  <c r="D18" i="48" s="1"/>
  <c r="DF168" i="17"/>
  <c r="D39" i="48" s="1"/>
  <c r="G39" i="48" s="1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C17" i="57"/>
  <c r="DZ240" i="17"/>
  <c r="CT241" i="17"/>
  <c r="DX240" i="17"/>
  <c r="CR241" i="17"/>
  <c r="DV240" i="17"/>
  <c r="CP241" i="17"/>
  <c r="CM241" i="17"/>
  <c r="DQ240" i="17"/>
  <c r="CK241" i="17"/>
  <c r="DO240" i="17"/>
  <c r="CI241" i="17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E11" i="60"/>
  <c r="D25" i="34"/>
  <c r="CU221" i="17"/>
  <c r="EA221" i="17" s="1"/>
  <c r="C49" i="45"/>
  <c r="D21" i="45"/>
  <c r="FG218" i="17"/>
  <c r="D41" i="48"/>
  <c r="CM215" i="17"/>
  <c r="CK215" i="17"/>
  <c r="DQ213" i="17"/>
  <c r="CI215" i="17"/>
  <c r="DO213" i="17"/>
  <c r="EK209" i="17"/>
  <c r="EU209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CU205" i="17"/>
  <c r="BP205" i="17"/>
  <c r="CU202" i="17"/>
  <c r="CU194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HN155" i="17"/>
  <c r="HF155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GJ132" i="17"/>
  <c r="GK241" i="17"/>
  <c r="GD241" i="17"/>
  <c r="GB241" i="17"/>
  <c r="CP226" i="17"/>
  <c r="GF217" i="17"/>
  <c r="HL217" i="17" s="1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24" i="34"/>
  <c r="CU220" i="17"/>
  <c r="EA220" i="17" s="1"/>
  <c r="D49" i="45"/>
  <c r="EZ220" i="17"/>
  <c r="C21" i="45"/>
  <c r="FF218" i="17"/>
  <c r="EV213" i="17"/>
  <c r="DP215" i="17"/>
  <c r="D39" i="35"/>
  <c r="AM215" i="17"/>
  <c r="BH215" i="17"/>
  <c r="DT213" i="17"/>
  <c r="CN215" i="17"/>
  <c r="ES209" i="17"/>
  <c r="CU208" i="17"/>
  <c r="BP208" i="17"/>
  <c r="BP201" i="17"/>
  <c r="CU199" i="17"/>
  <c r="BP199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2" i="17"/>
  <c r="BP192" i="17"/>
  <c r="CW188" i="17"/>
  <c r="DM188" i="17"/>
  <c r="CU187" i="17"/>
  <c r="BP187" i="17"/>
  <c r="BD173" i="17"/>
  <c r="AP211" i="17"/>
  <c r="BI179" i="17"/>
  <c r="CN179" i="17"/>
  <c r="GR173" i="17"/>
  <c r="GR211" i="17" s="1"/>
  <c r="HB211" i="17"/>
  <c r="D18" i="60" s="1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EV150" i="17"/>
  <c r="CN150" i="17"/>
  <c r="CI132" i="17"/>
  <c r="GO130" i="17"/>
  <c r="HE130" i="17"/>
  <c r="FY131" i="17"/>
  <c r="CR226" i="17"/>
  <c r="FQ191" i="17"/>
  <c r="BD191" i="17"/>
  <c r="CH186" i="17"/>
  <c r="DN186" i="17" s="1"/>
  <c r="ET186" i="17" s="1"/>
  <c r="FZ186" i="17" s="1"/>
  <c r="HF186" i="17" s="1"/>
  <c r="FK173" i="17"/>
  <c r="FK211" i="17" s="1"/>
  <c r="DL173" i="17"/>
  <c r="EV173" i="17"/>
  <c r="DV173" i="17"/>
  <c r="DP173" i="17"/>
  <c r="C18" i="48"/>
  <c r="G160" i="17"/>
  <c r="BI159" i="17"/>
  <c r="CN159" i="17"/>
  <c r="AJ159" i="17"/>
  <c r="BO159" i="17"/>
  <c r="BP158" i="17"/>
  <c r="CU158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FC148" i="17"/>
  <c r="DW154" i="17"/>
  <c r="EY148" i="17"/>
  <c r="EU148" i="17"/>
  <c r="DO154" i="17"/>
  <c r="BI148" i="17"/>
  <c r="CN148" i="17"/>
  <c r="BD146" i="17"/>
  <c r="CJ146" i="17" s="1"/>
  <c r="DP146" i="17" s="1"/>
  <c r="EV146" i="17" s="1"/>
  <c r="GB146" i="17" s="1"/>
  <c r="HH146" i="17" s="1"/>
  <c r="AP147" i="17"/>
  <c r="BI145" i="17"/>
  <c r="CN145" i="17"/>
  <c r="AJ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AJ130" i="17"/>
  <c r="BO130" i="17"/>
  <c r="AI131" i="17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FF125" i="17"/>
  <c r="R128" i="17"/>
  <c r="CW121" i="17"/>
  <c r="DM121" i="17"/>
  <c r="ES110" i="17"/>
  <c r="CW109" i="17"/>
  <c r="DM109" i="17"/>
  <c r="ES108" i="17"/>
  <c r="CW105" i="17"/>
  <c r="DM105" i="17"/>
  <c r="CW103" i="17"/>
  <c r="DM103" i="17"/>
  <c r="EC99" i="17"/>
  <c r="ES99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T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CM135" i="17"/>
  <c r="DS135" i="17" s="1"/>
  <c r="EY135" i="17" s="1"/>
  <c r="GE135" i="17" s="1"/>
  <c r="HK135" i="17" s="1"/>
  <c r="HK134" i="17"/>
  <c r="CQ134" i="17"/>
  <c r="DW134" i="17" s="1"/>
  <c r="FC134" i="17" s="1"/>
  <c r="GI134" i="17" s="1"/>
  <c r="HO134" i="17" s="1"/>
  <c r="AS138" i="17"/>
  <c r="DF138" i="17"/>
  <c r="CZ138" i="17"/>
  <c r="CZ139" i="17" s="1"/>
  <c r="CQ133" i="17"/>
  <c r="DW133" i="17" s="1"/>
  <c r="FC133" i="17" s="1"/>
  <c r="GI133" i="17" s="1"/>
  <c r="HO133" i="17" s="1"/>
  <c r="BH133" i="17"/>
  <c r="EQ138" i="17"/>
  <c r="CP138" i="17"/>
  <c r="BL138" i="17"/>
  <c r="DP130" i="17"/>
  <c r="CR130" i="17"/>
  <c r="CI130" i="17"/>
  <c r="BQ130" i="17"/>
  <c r="AC130" i="17"/>
  <c r="BD128" i="17"/>
  <c r="BD129" i="17" s="1"/>
  <c r="AJ115" i="17"/>
  <c r="AJ113" i="17"/>
  <c r="AJ100" i="17"/>
  <c r="AK184" i="17"/>
  <c r="BQ184" i="17"/>
  <c r="CW184" i="17"/>
  <c r="EC184" i="17"/>
  <c r="AC181" i="17"/>
  <c r="BH181" i="17"/>
  <c r="DE180" i="17"/>
  <c r="DI180" i="17"/>
  <c r="DK180" i="17" s="1"/>
  <c r="BP180" i="17"/>
  <c r="CU180" i="17"/>
  <c r="FI179" i="17"/>
  <c r="FY179" i="17"/>
  <c r="BP179" i="17"/>
  <c r="DE176" i="17"/>
  <c r="DS176" i="17" s="1"/>
  <c r="DI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BJ169" i="17"/>
  <c r="DU167" i="17"/>
  <c r="EZ167" i="17"/>
  <c r="FA167" i="17" s="1"/>
  <c r="BP167" i="17"/>
  <c r="CU167" i="17"/>
  <c r="AK167" i="17"/>
  <c r="CW167" i="17"/>
  <c r="CR164" i="17"/>
  <c r="BJ163" i="17"/>
  <c r="CP164" i="17"/>
  <c r="BF163" i="17"/>
  <c r="BF211" i="17" s="1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BO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D37" i="53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FE148" i="17"/>
  <c r="DY154" i="17"/>
  <c r="EW148" i="17"/>
  <c r="DQ154" i="17"/>
  <c r="BA148" i="17"/>
  <c r="AM154" i="17"/>
  <c r="AM161" i="17" s="1"/>
  <c r="DL144" i="17"/>
  <c r="DJ147" i="17"/>
  <c r="CF144" i="17"/>
  <c r="CB147" i="17"/>
  <c r="BH144" i="17"/>
  <c r="AJ143" i="17"/>
  <c r="BO143" i="17"/>
  <c r="BH142" i="17"/>
  <c r="GQ141" i="17"/>
  <c r="GQ147" i="17" s="1"/>
  <c r="GT147" i="17"/>
  <c r="GT161" i="17" s="1"/>
  <c r="CU141" i="17"/>
  <c r="P141" i="17"/>
  <c r="N147" i="17"/>
  <c r="HD140" i="17"/>
  <c r="GZ147" i="17"/>
  <c r="HN140" i="17"/>
  <c r="HJ140" i="17"/>
  <c r="CY140" i="17"/>
  <c r="CY147" i="17" s="1"/>
  <c r="CY161" i="17" s="1"/>
  <c r="DB147" i="17"/>
  <c r="EA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DH139" i="17" s="1"/>
  <c r="DH161" i="17" s="1"/>
  <c r="ES132" i="17"/>
  <c r="CN132" i="17"/>
  <c r="CJ132" i="17"/>
  <c r="BD138" i="17"/>
  <c r="CH132" i="17"/>
  <c r="BB138" i="17"/>
  <c r="BN132" i="17"/>
  <c r="AH138" i="17"/>
  <c r="FX130" i="17"/>
  <c r="FX131" i="17" s="1"/>
  <c r="FT131" i="17"/>
  <c r="FI130" i="17"/>
  <c r="ES131" i="17"/>
  <c r="EC130" i="17"/>
  <c r="DM131" i="17"/>
  <c r="EC131" i="17" s="1"/>
  <c r="CT130" i="17"/>
  <c r="BN131" i="17"/>
  <c r="EU126" i="17"/>
  <c r="GA126" i="17" s="1"/>
  <c r="FB125" i="17"/>
  <c r="DV128" i="17"/>
  <c r="EX125" i="17"/>
  <c r="EV125" i="17"/>
  <c r="ES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C95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CU228" i="17"/>
  <c r="EA228" i="17" s="1"/>
  <c r="D17" i="45" s="1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BN180" i="17"/>
  <c r="CT180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Y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GX163" i="17"/>
  <c r="FR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T241" i="17"/>
  <c r="DL241" i="17"/>
  <c r="DF241" i="17"/>
  <c r="BY241" i="17"/>
  <c r="AZ241" i="17"/>
  <c r="BO241" i="17" s="1"/>
  <c r="AT241" i="17"/>
  <c r="BH241" i="17" s="1"/>
  <c r="E24" i="56"/>
  <c r="GF239" i="17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EK231" i="17"/>
  <c r="E10" i="60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BN226" i="17" s="1"/>
  <c r="E9" i="60"/>
  <c r="BO225" i="17"/>
  <c r="CU225" i="17" s="1"/>
  <c r="EA225" i="17" s="1"/>
  <c r="E7" i="35"/>
  <c r="E14" i="60"/>
  <c r="E14" i="56"/>
  <c r="E14" i="53"/>
  <c r="E16" i="48"/>
  <c r="E16" i="41"/>
  <c r="HD222" i="17"/>
  <c r="E26" i="60"/>
  <c r="E26" i="53"/>
  <c r="CT221" i="17"/>
  <c r="DZ221" i="17" s="1"/>
  <c r="E49" i="41"/>
  <c r="E24" i="35"/>
  <c r="E46" i="35"/>
  <c r="GW215" i="17"/>
  <c r="C38" i="60" s="1"/>
  <c r="E38" i="60" s="1"/>
  <c r="FR215" i="17"/>
  <c r="D38" i="56" s="1"/>
  <c r="EK215" i="17"/>
  <c r="C38" i="53" s="1"/>
  <c r="E38" i="53" s="1"/>
  <c r="BS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GL201" i="17" s="1"/>
  <c r="HR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EA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CU188" i="17"/>
  <c r="BH188" i="17"/>
  <c r="DO186" i="17"/>
  <c r="EU186" i="17" s="1"/>
  <c r="GA186" i="17" s="1"/>
  <c r="HG186" i="17" s="1"/>
  <c r="DI186" i="17"/>
  <c r="BO186" i="17"/>
  <c r="DI185" i="17"/>
  <c r="DK185" i="17" s="1"/>
  <c r="DZ185" i="17" s="1"/>
  <c r="FF185" i="17" s="1"/>
  <c r="GL185" i="17" s="1"/>
  <c r="HR185" i="17" s="1"/>
  <c r="AM185" i="17"/>
  <c r="BA185" i="17" s="1"/>
  <c r="HU184" i="17"/>
  <c r="GO184" i="17"/>
  <c r="FI184" i="17"/>
  <c r="CN184" i="17"/>
  <c r="BL184" i="17"/>
  <c r="CR184" i="17" s="1"/>
  <c r="DX184" i="17" s="1"/>
  <c r="FD184" i="17" s="1"/>
  <c r="GJ184" i="17" s="1"/>
  <c r="HP184" i="17" s="1"/>
  <c r="CU184" i="17"/>
  <c r="HE183" i="17"/>
  <c r="HU183" i="17" s="1"/>
  <c r="HQ182" i="17"/>
  <c r="GJ182" i="17"/>
  <c r="HP182" i="17" s="1"/>
  <c r="BN181" i="17"/>
  <c r="CT181" i="17" s="1"/>
  <c r="BQ180" i="17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CN176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U173" i="17"/>
  <c r="FU211" i="17" s="1"/>
  <c r="C18" i="56" s="1"/>
  <c r="CK173" i="17"/>
  <c r="CG174" i="17"/>
  <c r="CE173" i="17"/>
  <c r="CC173" i="17"/>
  <c r="BY173" i="17"/>
  <c r="C40" i="41" s="1"/>
  <c r="BH174" i="17"/>
  <c r="AN174" i="17"/>
  <c r="BB174" i="17" s="1"/>
  <c r="CH174" i="17" s="1"/>
  <c r="AA173" i="17"/>
  <c r="N173" i="17"/>
  <c r="CJ173" i="17"/>
  <c r="T173" i="17"/>
  <c r="AK173" i="17" s="1"/>
  <c r="BO170" i="17"/>
  <c r="D18" i="41"/>
  <c r="D39" i="41"/>
  <c r="D16" i="53"/>
  <c r="D36" i="53"/>
  <c r="D16" i="31"/>
  <c r="E16" i="31" s="1"/>
  <c r="BQ167" i="17"/>
  <c r="ES166" i="17"/>
  <c r="CT166" i="17"/>
  <c r="DZ166" i="17" s="1"/>
  <c r="FF166" i="17" s="1"/>
  <c r="GL166" i="17" s="1"/>
  <c r="HR166" i="17" s="1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DL163" i="17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ES159" i="17"/>
  <c r="BQ158" i="17"/>
  <c r="GQ160" i="17"/>
  <c r="GQ161" i="17" s="1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AC150" i="17"/>
  <c r="EQ154" i="17"/>
  <c r="EK154" i="17"/>
  <c r="CT149" i="17"/>
  <c r="DZ149" i="17" s="1"/>
  <c r="FF149" i="17" s="1"/>
  <c r="GL149" i="17" s="1"/>
  <c r="HR149" i="17" s="1"/>
  <c r="GE148" i="17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DM144" i="17"/>
  <c r="BQ144" i="17"/>
  <c r="CQ144" i="17"/>
  <c r="DW144" i="17" s="1"/>
  <c r="FC144" i="17" s="1"/>
  <c r="GI144" i="17" s="1"/>
  <c r="HO144" i="17" s="1"/>
  <c r="BH143" i="17"/>
  <c r="AC143" i="17"/>
  <c r="EQ147" i="17"/>
  <c r="GX147" i="17"/>
  <c r="BN141" i="17"/>
  <c r="CT141" i="17" s="1"/>
  <c r="DZ141" i="17" s="1"/>
  <c r="FF141" i="17" s="1"/>
  <c r="GL141" i="17" s="1"/>
  <c r="HR141" i="17" s="1"/>
  <c r="DF147" i="17"/>
  <c r="ER137" i="17"/>
  <c r="BO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BP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CW72" i="17"/>
  <c r="DM72" i="17"/>
  <c r="EC71" i="17"/>
  <c r="ES71" i="17"/>
  <c r="CW70" i="17"/>
  <c r="DM70" i="17"/>
  <c r="CW66" i="17"/>
  <c r="DM66" i="17"/>
  <c r="CW64" i="17"/>
  <c r="DM64" i="17"/>
  <c r="EC63" i="17"/>
  <c r="ES63" i="17"/>
  <c r="CW60" i="17"/>
  <c r="DM60" i="17"/>
  <c r="CW58" i="17"/>
  <c r="DM58" i="17"/>
  <c r="EC55" i="17"/>
  <c r="ES55" i="17"/>
  <c r="CW54" i="17"/>
  <c r="DM54" i="17"/>
  <c r="EC53" i="17"/>
  <c r="ES53" i="17"/>
  <c r="CW52" i="17"/>
  <c r="DM52" i="17"/>
  <c r="CQ127" i="17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U84" i="17"/>
  <c r="CW80" i="17"/>
  <c r="DM80" i="17"/>
  <c r="CW75" i="17"/>
  <c r="DM75" i="17"/>
  <c r="EC68" i="17"/>
  <c r="ES68" i="17"/>
  <c r="CW67" i="17"/>
  <c r="DM67" i="17"/>
  <c r="CW65" i="17"/>
  <c r="DM65" i="17"/>
  <c r="CW57" i="17"/>
  <c r="DM57" i="17"/>
  <c r="EC56" i="17"/>
  <c r="ES56" i="17"/>
  <c r="BI47" i="17"/>
  <c r="BI45" i="17"/>
  <c r="D16" i="56"/>
  <c r="D16" i="35"/>
  <c r="E16" i="35" s="1"/>
  <c r="C37" i="60"/>
  <c r="DW146" i="17"/>
  <c r="FC146" i="17" s="1"/>
  <c r="GI146" i="17" s="1"/>
  <c r="HO146" i="17" s="1"/>
  <c r="HD145" i="17"/>
  <c r="DN144" i="17"/>
  <c r="ET144" i="17" s="1"/>
  <c r="FZ144" i="17" s="1"/>
  <c r="HF144" i="17" s="1"/>
  <c r="CS144" i="17"/>
  <c r="GM142" i="17"/>
  <c r="HO141" i="17"/>
  <c r="CW136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B128" i="17"/>
  <c r="CB129" i="17" s="1"/>
  <c r="BK128" i="17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E123" i="17"/>
  <c r="BE129" i="17" s="1"/>
  <c r="BE139" i="17" s="1"/>
  <c r="BE161" i="17" s="1"/>
  <c r="BC123" i="17"/>
  <c r="BA123" i="17"/>
  <c r="AK123" i="17"/>
  <c r="AH123" i="17"/>
  <c r="AH129" i="17" s="1"/>
  <c r="AA123" i="17"/>
  <c r="AA129" i="17" s="1"/>
  <c r="Q123" i="17"/>
  <c r="I123" i="17"/>
  <c r="CN122" i="17"/>
  <c r="BO122" i="17"/>
  <c r="CU121" i="17"/>
  <c r="BH121" i="17"/>
  <c r="CU118" i="17"/>
  <c r="BH118" i="17"/>
  <c r="BH116" i="17"/>
  <c r="CN115" i="17"/>
  <c r="BO115" i="17"/>
  <c r="CU114" i="17"/>
  <c r="BH114" i="17"/>
  <c r="CN113" i="17"/>
  <c r="BO113" i="17"/>
  <c r="BH112" i="17"/>
  <c r="CN111" i="17"/>
  <c r="BO111" i="17"/>
  <c r="BO110" i="17"/>
  <c r="CU109" i="17"/>
  <c r="BH109" i="17"/>
  <c r="N107" i="17"/>
  <c r="CU106" i="17"/>
  <c r="BH106" i="17"/>
  <c r="N105" i="17"/>
  <c r="BH104" i="17"/>
  <c r="CU103" i="17"/>
  <c r="BH103" i="17"/>
  <c r="N102" i="17"/>
  <c r="CN100" i="17"/>
  <c r="BO100" i="17"/>
  <c r="CN99" i="17"/>
  <c r="BO99" i="17"/>
  <c r="BQ94" i="17"/>
  <c r="GO93" i="17"/>
  <c r="FI93" i="17"/>
  <c r="BQ93" i="17"/>
  <c r="CW93" i="17"/>
  <c r="FY92" i="17"/>
  <c r="EC92" i="17"/>
  <c r="GO91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AJ71" i="17"/>
  <c r="AJ63" i="17"/>
  <c r="AJ59" i="17"/>
  <c r="AJ55" i="17"/>
  <c r="AJ53" i="17"/>
  <c r="CU50" i="17"/>
  <c r="BP48" i="17"/>
  <c r="CU48" i="17"/>
  <c r="BP46" i="17"/>
  <c r="CU46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BI29" i="17"/>
  <c r="CN29" i="17"/>
  <c r="CU83" i="17"/>
  <c r="BH83" i="17"/>
  <c r="BO82" i="17"/>
  <c r="CU81" i="17"/>
  <c r="BH81" i="17"/>
  <c r="CU80" i="17"/>
  <c r="BH80" i="17"/>
  <c r="CU78" i="17"/>
  <c r="BH78" i="17"/>
  <c r="CN77" i="17"/>
  <c r="BO77" i="17"/>
  <c r="CU76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BH64" i="17"/>
  <c r="CN63" i="17"/>
  <c r="BO63" i="17"/>
  <c r="CU62" i="17"/>
  <c r="BH62" i="17"/>
  <c r="CU60" i="17"/>
  <c r="BH60" i="17"/>
  <c r="CN59" i="17"/>
  <c r="BO59" i="17"/>
  <c r="CU58" i="17"/>
  <c r="BH58" i="17"/>
  <c r="BH57" i="17"/>
  <c r="CN56" i="17"/>
  <c r="BO56" i="17"/>
  <c r="CN55" i="17"/>
  <c r="BO55" i="17"/>
  <c r="CU54" i="17"/>
  <c r="BH54" i="17"/>
  <c r="CN53" i="17"/>
  <c r="BO53" i="17"/>
  <c r="CU52" i="17"/>
  <c r="BH52" i="17"/>
  <c r="BQ50" i="17"/>
  <c r="AC49" i="17"/>
  <c r="BQ48" i="17"/>
  <c r="AC47" i="17"/>
  <c r="BQ46" i="17"/>
  <c r="AC45" i="17"/>
  <c r="AJ44" i="17"/>
  <c r="AJ40" i="17"/>
  <c r="AJ38" i="17"/>
  <c r="BP35" i="17"/>
  <c r="CU35" i="17"/>
  <c r="BP33" i="17"/>
  <c r="CU33" i="17"/>
  <c r="BP31" i="17"/>
  <c r="CU31" i="17"/>
  <c r="AC30" i="17"/>
  <c r="BH30" i="17"/>
  <c r="AJ29" i="17"/>
  <c r="BO29" i="17"/>
  <c r="AJ27" i="17"/>
  <c r="BO27" i="17"/>
  <c r="BP25" i="17"/>
  <c r="CU25" i="17"/>
  <c r="BP23" i="17"/>
  <c r="CU23" i="17"/>
  <c r="AC22" i="17"/>
  <c r="BH22" i="17"/>
  <c r="AJ21" i="17"/>
  <c r="BO21" i="17"/>
  <c r="BP19" i="17"/>
  <c r="CU19" i="17"/>
  <c r="AC16" i="17"/>
  <c r="BH16" i="17"/>
  <c r="BI15" i="17"/>
  <c r="CN15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CT34" i="17"/>
  <c r="DZ34" i="17" s="1"/>
  <c r="FF34" i="17" s="1"/>
  <c r="GL34" i="17" s="1"/>
  <c r="HR34" i="17" s="1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CT28" i="17"/>
  <c r="DZ28" i="17" s="1"/>
  <c r="FF28" i="17" s="1"/>
  <c r="GL28" i="17" s="1"/>
  <c r="HR28" i="17" s="1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ES24" i="17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AJ20" i="17"/>
  <c r="BO20" i="17"/>
  <c r="AC19" i="17"/>
  <c r="BH19" i="17"/>
  <c r="BI18" i="17"/>
  <c r="CN18" i="17"/>
  <c r="AJ18" i="17"/>
  <c r="BO18" i="17"/>
  <c r="AC17" i="17"/>
  <c r="BH17" i="17"/>
  <c r="BP16" i="17"/>
  <c r="CU16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EB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C51" i="1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DG35" i="11" s="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33" i="11"/>
  <c r="DW33" i="11" s="1"/>
  <c r="BN32" i="11"/>
  <c r="DV31" i="11"/>
  <c r="DW31" i="11" s="1"/>
  <c r="EA31" i="11"/>
  <c r="EB31" i="11" s="1"/>
  <c r="EA30" i="11"/>
  <c r="EB30" i="11" s="1"/>
  <c r="DV30" i="11"/>
  <c r="DW30" i="11" s="1"/>
  <c r="DV24" i="11"/>
  <c r="DW24" i="11" s="1"/>
  <c r="DV19" i="11"/>
  <c r="DW19" i="11" s="1"/>
  <c r="EA19" i="11"/>
  <c r="EB19" i="11" s="1"/>
  <c r="EA18" i="11"/>
  <c r="EB18" i="11" s="1"/>
  <c r="DV18" i="11"/>
  <c r="CD18" i="11"/>
  <c r="EC16" i="11"/>
  <c r="EA17" i="11"/>
  <c r="EB17" i="11" s="1"/>
  <c r="DV17" i="11"/>
  <c r="DW17" i="11" s="1"/>
  <c r="DV10" i="11"/>
  <c r="DW10" i="11" s="1"/>
  <c r="EA10" i="11"/>
  <c r="EB10" i="11" s="1"/>
  <c r="EC12" i="1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DW127" i="17"/>
  <c r="FC127" i="17" s="1"/>
  <c r="GI127" i="17" s="1"/>
  <c r="HO127" i="17" s="1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FC132" i="17"/>
  <c r="CF130" i="17"/>
  <c r="HD141" i="17"/>
  <c r="EC132" i="17"/>
  <c r="AZ132" i="17"/>
  <c r="GO21" i="17" l="1"/>
  <c r="HE21" i="17"/>
  <c r="HU21" i="17" s="1"/>
  <c r="DM59" i="17"/>
  <c r="DM123" i="17" s="1"/>
  <c r="CW59" i="17"/>
  <c r="BN163" i="17"/>
  <c r="CW180" i="17"/>
  <c r="DS180" i="17"/>
  <c r="EY180" i="17" s="1"/>
  <c r="GE180" i="17" s="1"/>
  <c r="HK180" i="17" s="1"/>
  <c r="DE173" i="17"/>
  <c r="C40" i="48" s="1"/>
  <c r="DO10" i="11"/>
  <c r="DN12" i="11"/>
  <c r="DN37" i="11" s="1"/>
  <c r="DN102" i="11" s="1"/>
  <c r="EA20" i="11"/>
  <c r="EB20" i="11" s="1"/>
  <c r="DV20" i="11"/>
  <c r="DW20" i="11" s="1"/>
  <c r="EC34" i="11"/>
  <c r="DO24" i="11"/>
  <c r="DO34" i="11" s="1"/>
  <c r="DO35" i="11" s="1"/>
  <c r="DO37" i="11" s="1"/>
  <c r="DN34" i="11"/>
  <c r="DN35" i="11" s="1"/>
  <c r="DV48" i="11"/>
  <c r="EA48" i="11"/>
  <c r="EB48" i="11" s="1"/>
  <c r="BI36" i="17"/>
  <c r="CN36" i="17"/>
  <c r="BP39" i="17"/>
  <c r="BI82" i="17"/>
  <c r="CN82" i="17"/>
  <c r="CO82" i="17" s="1"/>
  <c r="EC90" i="17"/>
  <c r="ES90" i="17"/>
  <c r="EZ221" i="17"/>
  <c r="D50" i="45"/>
  <c r="E50" i="45" s="1"/>
  <c r="C22" i="45"/>
  <c r="FF235" i="17"/>
  <c r="ET160" i="17"/>
  <c r="FZ156" i="17"/>
  <c r="GH159" i="17"/>
  <c r="HN159" i="17" s="1"/>
  <c r="FB160" i="17"/>
  <c r="BA160" i="17"/>
  <c r="CG158" i="17"/>
  <c r="CG160" i="17" s="1"/>
  <c r="CW160" i="17" s="1"/>
  <c r="CW62" i="17"/>
  <c r="DM62" i="17"/>
  <c r="CW69" i="17"/>
  <c r="DM69" i="17"/>
  <c r="EC69" i="17" s="1"/>
  <c r="HH200" i="17"/>
  <c r="HH191" i="17" s="1"/>
  <c r="GB191" i="17"/>
  <c r="P79" i="17"/>
  <c r="R79" i="17" s="1"/>
  <c r="DV50" i="11"/>
  <c r="DW50" i="11" s="1"/>
  <c r="EA50" i="11"/>
  <c r="EB50" i="11" s="1"/>
  <c r="FI31" i="17"/>
  <c r="FY31" i="17"/>
  <c r="CU64" i="17"/>
  <c r="EA64" i="17" s="1"/>
  <c r="BP64" i="17"/>
  <c r="CU189" i="17"/>
  <c r="BP189" i="17"/>
  <c r="C39" i="35"/>
  <c r="E39" i="35" s="1"/>
  <c r="BG215" i="17"/>
  <c r="F13" i="60"/>
  <c r="F12" i="60"/>
  <c r="DW240" i="17"/>
  <c r="CQ241" i="17"/>
  <c r="F12" i="56"/>
  <c r="C12" i="56" s="1"/>
  <c r="F11" i="56"/>
  <c r="C11" i="56" s="1"/>
  <c r="BP112" i="17"/>
  <c r="CU112" i="17"/>
  <c r="CU11" i="17"/>
  <c r="CV11" i="17" s="1"/>
  <c r="BP11" i="17"/>
  <c r="GO150" i="17"/>
  <c r="HE150" i="17"/>
  <c r="HU150" i="17" s="1"/>
  <c r="ES13" i="17"/>
  <c r="EC13" i="17"/>
  <c r="BI110" i="17"/>
  <c r="CN110" i="17"/>
  <c r="BP181" i="17"/>
  <c r="BP176" i="17"/>
  <c r="CI160" i="17"/>
  <c r="BP196" i="17"/>
  <c r="CM125" i="17"/>
  <c r="BG128" i="17"/>
  <c r="EX213" i="17"/>
  <c r="EX215" i="17" s="1"/>
  <c r="DR215" i="17"/>
  <c r="DV9" i="11"/>
  <c r="EA9" i="11"/>
  <c r="EB9" i="11" s="1"/>
  <c r="DV11" i="11"/>
  <c r="DW11" i="11" s="1"/>
  <c r="EA11" i="11"/>
  <c r="EB11" i="11" s="1"/>
  <c r="BI182" i="17"/>
  <c r="CN182" i="17"/>
  <c r="BI185" i="17"/>
  <c r="CN185" i="17"/>
  <c r="ES143" i="17"/>
  <c r="EC143" i="17"/>
  <c r="AT131" i="17"/>
  <c r="AT139" i="17" s="1"/>
  <c r="AT161" i="17" s="1"/>
  <c r="AT243" i="17" s="1"/>
  <c r="BH130" i="17"/>
  <c r="CN130" i="17" s="1"/>
  <c r="EY221" i="17"/>
  <c r="C50" i="45"/>
  <c r="DS215" i="17"/>
  <c r="C42" i="45" s="1"/>
  <c r="E42" i="45" s="1"/>
  <c r="BI178" i="17"/>
  <c r="CN178" i="17"/>
  <c r="CU198" i="17"/>
  <c r="EA198" i="17" s="1"/>
  <c r="BP198" i="17"/>
  <c r="DO127" i="17"/>
  <c r="CI128" i="17"/>
  <c r="FF236" i="17"/>
  <c r="GL236" i="17" s="1"/>
  <c r="C23" i="45"/>
  <c r="EC18" i="17"/>
  <c r="ES18" i="17"/>
  <c r="FZ150" i="17"/>
  <c r="ET154" i="17"/>
  <c r="FF231" i="17"/>
  <c r="GL231" i="17" s="1"/>
  <c r="HR231" i="17" s="1"/>
  <c r="BH138" i="17"/>
  <c r="EC28" i="17"/>
  <c r="ES28" i="17"/>
  <c r="BI152" i="17"/>
  <c r="CN152" i="17"/>
  <c r="BZ211" i="17"/>
  <c r="D40" i="41"/>
  <c r="BP194" i="17"/>
  <c r="BO191" i="17"/>
  <c r="BP191" i="17" s="1"/>
  <c r="FI150" i="17"/>
  <c r="CW89" i="17"/>
  <c r="DM89" i="17"/>
  <c r="DM14" i="17"/>
  <c r="CW14" i="17"/>
  <c r="CG123" i="17"/>
  <c r="BI150" i="17"/>
  <c r="BH154" i="17"/>
  <c r="BI154" i="17" s="1"/>
  <c r="CR166" i="17"/>
  <c r="DX166" i="17" s="1"/>
  <c r="FD166" i="17" s="1"/>
  <c r="GJ166" i="17" s="1"/>
  <c r="HP166" i="17" s="1"/>
  <c r="BL163" i="17"/>
  <c r="BP17" i="17"/>
  <c r="BC129" i="17"/>
  <c r="BO154" i="17"/>
  <c r="BP154" i="17" s="1"/>
  <c r="BO168" i="17"/>
  <c r="DZ188" i="17"/>
  <c r="FF188" i="17" s="1"/>
  <c r="GL188" i="17" s="1"/>
  <c r="HR188" i="17" s="1"/>
  <c r="GZ139" i="17"/>
  <c r="CZ161" i="17"/>
  <c r="CT127" i="17"/>
  <c r="EK139" i="17"/>
  <c r="AA191" i="17"/>
  <c r="HP226" i="17"/>
  <c r="FB206" i="17"/>
  <c r="GH206" i="17" s="1"/>
  <c r="HN206" i="17" s="1"/>
  <c r="HN226" i="17"/>
  <c r="M12" i="11"/>
  <c r="BP104" i="17"/>
  <c r="CU125" i="17"/>
  <c r="EA125" i="17" s="1"/>
  <c r="F209" i="17"/>
  <c r="CU148" i="17"/>
  <c r="AZ185" i="17"/>
  <c r="AH192" i="17"/>
  <c r="BN192" i="17" s="1"/>
  <c r="CT192" i="17" s="1"/>
  <c r="DZ192" i="17" s="1"/>
  <c r="FF192" i="17" s="1"/>
  <c r="GL192" i="17" s="1"/>
  <c r="BJ192" i="17"/>
  <c r="CP192" i="17" s="1"/>
  <c r="DV192" i="17" s="1"/>
  <c r="FB192" i="17" s="1"/>
  <c r="GH192" i="17" s="1"/>
  <c r="HN192" i="17" s="1"/>
  <c r="AC128" i="17"/>
  <c r="AX173" i="17"/>
  <c r="AN173" i="17" s="1"/>
  <c r="BB173" i="17" s="1"/>
  <c r="FF204" i="17"/>
  <c r="BJ207" i="17"/>
  <c r="CP207" i="17" s="1"/>
  <c r="DV207" i="17" s="1"/>
  <c r="W211" i="17"/>
  <c r="W244" i="17" s="1"/>
  <c r="AO246" i="17" s="1"/>
  <c r="EY209" i="17"/>
  <c r="DM51" i="17"/>
  <c r="AS129" i="17"/>
  <c r="CW113" i="17"/>
  <c r="BJ194" i="17"/>
  <c r="CP194" i="17" s="1"/>
  <c r="DV194" i="17" s="1"/>
  <c r="BN154" i="17"/>
  <c r="BJ129" i="17"/>
  <c r="BJ139" i="17" s="1"/>
  <c r="BK129" i="17"/>
  <c r="FR139" i="17"/>
  <c r="DL211" i="17"/>
  <c r="CC211" i="17"/>
  <c r="C20" i="41" s="1"/>
  <c r="AH169" i="17"/>
  <c r="CJ191" i="17"/>
  <c r="FG228" i="17"/>
  <c r="D15" i="52" s="1"/>
  <c r="DO12" i="11"/>
  <c r="Q129" i="17"/>
  <c r="BI49" i="17"/>
  <c r="FX139" i="17"/>
  <c r="FX161" i="17" s="1"/>
  <c r="FX243" i="17" s="1"/>
  <c r="FF207" i="17"/>
  <c r="AZ163" i="17"/>
  <c r="FT139" i="17"/>
  <c r="FT161" i="17" s="1"/>
  <c r="P147" i="17"/>
  <c r="DP191" i="17"/>
  <c r="EV191" i="17"/>
  <c r="AA168" i="17"/>
  <c r="CF211" i="17"/>
  <c r="C39" i="41"/>
  <c r="Z37" i="11"/>
  <c r="CU133" i="17"/>
  <c r="CV133" i="17" s="1"/>
  <c r="BV161" i="17"/>
  <c r="BP195" i="17"/>
  <c r="BN220" i="17"/>
  <c r="CU203" i="17"/>
  <c r="BB147" i="17"/>
  <c r="EC133" i="17"/>
  <c r="BI79" i="17"/>
  <c r="AZ147" i="17"/>
  <c r="ES133" i="17"/>
  <c r="F12" i="31"/>
  <c r="EC134" i="17"/>
  <c r="AV139" i="17"/>
  <c r="F13" i="56"/>
  <c r="C13" i="56" s="1"/>
  <c r="AN139" i="17"/>
  <c r="AN161" i="17" s="1"/>
  <c r="CB139" i="17"/>
  <c r="CB161" i="17" s="1"/>
  <c r="DM138" i="17"/>
  <c r="CW134" i="17"/>
  <c r="F11" i="60"/>
  <c r="F10" i="31"/>
  <c r="E10" i="31"/>
  <c r="DL128" i="17"/>
  <c r="DL129" i="17" s="1"/>
  <c r="E35" i="45"/>
  <c r="C43" i="52"/>
  <c r="E43" i="52" s="1"/>
  <c r="GE239" i="17"/>
  <c r="C44" i="57" s="1"/>
  <c r="CM168" i="17"/>
  <c r="DS168" i="17" s="1"/>
  <c r="GE238" i="17"/>
  <c r="C43" i="57" s="1"/>
  <c r="C47" i="45"/>
  <c r="E47" i="45" s="1"/>
  <c r="AK134" i="17"/>
  <c r="BQ134" i="17"/>
  <c r="DM35" i="11"/>
  <c r="DM37" i="11" s="1"/>
  <c r="GL238" i="17"/>
  <c r="AU244" i="17"/>
  <c r="E31" i="35"/>
  <c r="D25" i="45"/>
  <c r="FG239" i="17"/>
  <c r="DJ211" i="17"/>
  <c r="GF167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CN11" i="17"/>
  <c r="DT11" i="17" s="1"/>
  <c r="DA139" i="17"/>
  <c r="DA161" i="17" s="1"/>
  <c r="C32" i="48" s="1"/>
  <c r="C50" i="48" s="1"/>
  <c r="DE246" i="17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GB173" i="17"/>
  <c r="C45" i="52"/>
  <c r="GE220" i="17"/>
  <c r="D40" i="57"/>
  <c r="HL218" i="17"/>
  <c r="DS14" i="17"/>
  <c r="EY14" i="17" s="1"/>
  <c r="GE14" i="17" s="1"/>
  <c r="HK14" i="17" s="1"/>
  <c r="CM123" i="17"/>
  <c r="HK238" i="17"/>
  <c r="BG123" i="17"/>
  <c r="BG129" i="17" s="1"/>
  <c r="CR129" i="17"/>
  <c r="BY139" i="17"/>
  <c r="CV142" i="17"/>
  <c r="FH142" i="17"/>
  <c r="CJ129" i="17"/>
  <c r="CJ139" i="17" s="1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HK239" i="17"/>
  <c r="C43" i="45"/>
  <c r="BI126" i="17"/>
  <c r="CN187" i="17"/>
  <c r="GI231" i="17"/>
  <c r="HO231" i="17" s="1"/>
  <c r="DL37" i="11"/>
  <c r="CU193" i="17"/>
  <c r="CV193" i="17" s="1"/>
  <c r="D42" i="52"/>
  <c r="E42" i="52" s="1"/>
  <c r="GF238" i="17"/>
  <c r="C22" i="57"/>
  <c r="E22" i="57" s="1"/>
  <c r="HR238" i="17"/>
  <c r="HH173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B198" i="17"/>
  <c r="GH198" i="17" s="1"/>
  <c r="HN198" i="17" s="1"/>
  <c r="DN130" i="17"/>
  <c r="ET130" i="17" s="1"/>
  <c r="FA79" i="17"/>
  <c r="CO79" i="17"/>
  <c r="E44" i="45"/>
  <c r="AV161" i="17"/>
  <c r="E11" i="56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FH12" i="17"/>
  <c r="GM12" i="17"/>
  <c r="FH13" i="17"/>
  <c r="GM13" i="17"/>
  <c r="FY15" i="17"/>
  <c r="FI15" i="17"/>
  <c r="ES22" i="17"/>
  <c r="EC22" i="17"/>
  <c r="BI14" i="17"/>
  <c r="CN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EB10" i="17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G14" i="45"/>
  <c r="FB222" i="17"/>
  <c r="C39" i="45"/>
  <c r="EY228" i="17"/>
  <c r="CW17" i="17"/>
  <c r="DM17" i="17"/>
  <c r="DP123" i="17"/>
  <c r="HJ138" i="17"/>
  <c r="BD147" i="17"/>
  <c r="BE211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CQ128" i="17"/>
  <c r="CQ129" i="17" s="1"/>
  <c r="E18" i="48"/>
  <c r="E37" i="53"/>
  <c r="E21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HE35" i="17"/>
  <c r="HU35" i="17" s="1"/>
  <c r="GO35" i="17"/>
  <c r="CN61" i="17"/>
  <c r="DT89" i="17"/>
  <c r="EC101" i="17"/>
  <c r="ES101" i="17"/>
  <c r="CU117" i="17"/>
  <c r="BH131" i="17"/>
  <c r="BI131" i="17" s="1"/>
  <c r="BI130" i="17"/>
  <c r="DQ130" i="17"/>
  <c r="CK131" i="17"/>
  <c r="CK139" i="17" s="1"/>
  <c r="CK161" i="17" s="1"/>
  <c r="C33" i="42" s="1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O186" i="17"/>
  <c r="DT186" i="17"/>
  <c r="CQ37" i="11"/>
  <c r="EC59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C28" i="56" s="1"/>
  <c r="HG191" i="17"/>
  <c r="GL207" i="17"/>
  <c r="HR207" i="17" s="1"/>
  <c r="CQ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E32" i="53"/>
  <c r="CU92" i="17"/>
  <c r="AC125" i="17"/>
  <c r="CF132" i="17"/>
  <c r="HO191" i="17"/>
  <c r="EZ240" i="17"/>
  <c r="E8" i="56"/>
  <c r="GI191" i="17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FY49" i="17"/>
  <c r="FI49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BB161" i="17" s="1"/>
  <c r="CW127" i="17"/>
  <c r="DM127" i="17"/>
  <c r="CS131" i="17"/>
  <c r="DY130" i="17"/>
  <c r="DS130" i="17"/>
  <c r="CM131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DB161" i="17"/>
  <c r="GZ161" i="17"/>
  <c r="D7" i="60" s="1"/>
  <c r="DL147" i="17"/>
  <c r="EQ139" i="17"/>
  <c r="EQ161" i="17" s="1"/>
  <c r="EB142" i="17"/>
  <c r="W35" i="11"/>
  <c r="W37" i="11" s="1"/>
  <c r="DI100" i="11"/>
  <c r="ER132" i="17"/>
  <c r="ER138" i="17" s="1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EA12" i="11"/>
  <c r="EB12" i="11" s="1"/>
  <c r="P132" i="17"/>
  <c r="DW9" i="1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V81" i="17"/>
  <c r="EA81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HE92" i="17"/>
  <c r="HU92" i="17" s="1"/>
  <c r="GO92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D5" i="35"/>
  <c r="AV244" i="17"/>
  <c r="GL193" i="17"/>
  <c r="HR193" i="17" s="1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HD147" i="17" s="1"/>
  <c r="CD128" i="17"/>
  <c r="CD129" i="17" s="1"/>
  <c r="CF127" i="17"/>
  <c r="DW18" i="11"/>
  <c r="DW34" i="11" s="1"/>
  <c r="DV34" i="11"/>
  <c r="BV32" i="11"/>
  <c r="EA51" i="11"/>
  <c r="EB51" i="11" s="1"/>
  <c r="P133" i="17"/>
  <c r="R133" i="17" s="1"/>
  <c r="AC133" i="17" s="1"/>
  <c r="DW56" i="11"/>
  <c r="AP70" i="11"/>
  <c r="AP72" i="11" s="1"/>
  <c r="AH72" i="11"/>
  <c r="CT16" i="17"/>
  <c r="BN123" i="17"/>
  <c r="BN129" i="17" s="1"/>
  <c r="FY18" i="17"/>
  <c r="FI18" i="17"/>
  <c r="FY24" i="17"/>
  <c r="FI24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D30" i="35"/>
  <c r="AP244" i="17"/>
  <c r="C50" i="41"/>
  <c r="C51" i="41"/>
  <c r="E18" i="56"/>
  <c r="E36" i="56"/>
  <c r="CA37" i="11"/>
  <c r="DJ94" i="11"/>
  <c r="EU123" i="17"/>
  <c r="EY123" i="17"/>
  <c r="FD123" i="17"/>
  <c r="DX129" i="17"/>
  <c r="DU125" i="17"/>
  <c r="CO126" i="17"/>
  <c r="DT126" i="17"/>
  <c r="F139" i="17"/>
  <c r="CU134" i="17"/>
  <c r="BI135" i="17"/>
  <c r="DY144" i="17"/>
  <c r="ES52" i="17"/>
  <c r="EC52" i="17"/>
  <c r="FY53" i="17"/>
  <c r="FI53" i="17"/>
  <c r="ES54" i="17"/>
  <c r="EC54" i="17"/>
  <c r="FY55" i="17"/>
  <c r="FI55" i="17"/>
  <c r="ES58" i="17"/>
  <c r="EC58" i="17"/>
  <c r="ES60" i="17"/>
  <c r="EC60" i="17"/>
  <c r="ES62" i="17"/>
  <c r="EC62" i="17"/>
  <c r="FY63" i="17"/>
  <c r="FI63" i="17"/>
  <c r="ES64" i="17"/>
  <c r="EC64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HK220" i="17"/>
  <c r="C36" i="45"/>
  <c r="E36" i="45" s="1"/>
  <c r="EY230" i="17"/>
  <c r="D34" i="52"/>
  <c r="GF230" i="17"/>
  <c r="D44" i="57"/>
  <c r="E44" i="57" s="1"/>
  <c r="HL239" i="17"/>
  <c r="FC163" i="17"/>
  <c r="DW211" i="17"/>
  <c r="AC163" i="17"/>
  <c r="AB211" i="17"/>
  <c r="D38" i="35"/>
  <c r="E38" i="35" s="1"/>
  <c r="AT211" i="17"/>
  <c r="D37" i="56"/>
  <c r="FR211" i="17"/>
  <c r="GG167" i="17"/>
  <c r="HL167" i="17"/>
  <c r="HM167" i="17" s="1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EV123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CT131" i="17"/>
  <c r="DZ130" i="17"/>
  <c r="CT132" i="17"/>
  <c r="BN138" i="17"/>
  <c r="CH138" i="17"/>
  <c r="DN132" i="17"/>
  <c r="DP132" i="17"/>
  <c r="CJ138" i="17"/>
  <c r="DT132" i="17"/>
  <c r="FI132" i="17"/>
  <c r="ES138" i="17"/>
  <c r="FI138" i="17" s="1"/>
  <c r="FY132" i="17"/>
  <c r="FY135" i="17"/>
  <c r="FI135" i="17"/>
  <c r="EC140" i="17"/>
  <c r="ES140" i="17"/>
  <c r="EW140" i="17"/>
  <c r="DQ147" i="17"/>
  <c r="CF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CM128" i="17"/>
  <c r="DS125" i="17"/>
  <c r="GL125" i="17"/>
  <c r="GJ126" i="17"/>
  <c r="FD128" i="17"/>
  <c r="HI126" i="17"/>
  <c r="HI128" i="17" s="1"/>
  <c r="GC128" i="17"/>
  <c r="BP130" i="17"/>
  <c r="BO131" i="17"/>
  <c r="BP131" i="17" s="1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CL161" i="17" s="1"/>
  <c r="D33" i="42" s="1"/>
  <c r="DV143" i="17"/>
  <c r="CP147" i="17"/>
  <c r="CP161" i="17" s="1"/>
  <c r="DX143" i="17"/>
  <c r="CR147" i="17"/>
  <c r="DT148" i="17"/>
  <c r="CO148" i="17"/>
  <c r="CN154" i="17"/>
  <c r="CO154" i="17" s="1"/>
  <c r="BG154" i="17"/>
  <c r="CM149" i="17"/>
  <c r="CU149" i="17"/>
  <c r="BP149" i="17"/>
  <c r="CO149" i="17"/>
  <c r="DT149" i="17"/>
  <c r="BP152" i="17"/>
  <c r="CU152" i="17"/>
  <c r="CO152" i="17"/>
  <c r="DT152" i="17"/>
  <c r="CU153" i="17"/>
  <c r="BP153" i="17"/>
  <c r="CO153" i="17"/>
  <c r="DT153" i="17"/>
  <c r="BI156" i="17"/>
  <c r="CN156" i="17"/>
  <c r="CV156" i="17"/>
  <c r="EA156" i="17"/>
  <c r="CN157" i="17"/>
  <c r="BI157" i="17"/>
  <c r="EB157" i="17"/>
  <c r="FG157" i="17"/>
  <c r="CV158" i="17"/>
  <c r="EA158" i="17"/>
  <c r="CU159" i="17"/>
  <c r="BP159" i="17"/>
  <c r="CO159" i="17"/>
  <c r="DT159" i="17"/>
  <c r="GE213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D16" i="45"/>
  <c r="FG224" i="17"/>
  <c r="EA226" i="17"/>
  <c r="HF125" i="17"/>
  <c r="HP132" i="17"/>
  <c r="HP138" i="17" s="1"/>
  <c r="GJ138" i="17"/>
  <c r="GF137" i="17"/>
  <c r="D16" i="57"/>
  <c r="HO168" i="17"/>
  <c r="DT177" i="17"/>
  <c r="CO177" i="17"/>
  <c r="CW189" i="17"/>
  <c r="DM189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N123" i="17"/>
  <c r="N129" i="17" s="1"/>
  <c r="N139" i="17" s="1"/>
  <c r="N161" i="17" s="1"/>
  <c r="CE139" i="17"/>
  <c r="BY161" i="17"/>
  <c r="BN160" i="17"/>
  <c r="E16" i="56"/>
  <c r="EM191" i="17"/>
  <c r="C49" i="60"/>
  <c r="CS160" i="17"/>
  <c r="E16" i="60"/>
  <c r="DY173" i="17"/>
  <c r="BD211" i="17"/>
  <c r="BL139" i="17"/>
  <c r="BL161" i="17" s="1"/>
  <c r="R141" i="17"/>
  <c r="BP142" i="17"/>
  <c r="BP144" i="17"/>
  <c r="AS161" i="17"/>
  <c r="GX139" i="17"/>
  <c r="GX161" i="17" s="1"/>
  <c r="T139" i="17"/>
  <c r="AK139" i="17" s="1"/>
  <c r="CQ147" i="17"/>
  <c r="CQ160" i="17"/>
  <c r="BQ160" i="17"/>
  <c r="EY176" i="17"/>
  <c r="GE176" i="17" s="1"/>
  <c r="HK176" i="17" s="1"/>
  <c r="BJ191" i="17"/>
  <c r="DV191" i="17"/>
  <c r="GA191" i="17"/>
  <c r="EU191" i="17"/>
  <c r="D50" i="41"/>
  <c r="BH160" i="17"/>
  <c r="BY211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BO128" i="17"/>
  <c r="BP128" i="17" s="1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G139" i="17" s="1"/>
  <c r="BG161" i="17" s="1"/>
  <c r="BI143" i="17"/>
  <c r="CN143" i="17"/>
  <c r="DZ148" i="17"/>
  <c r="CT154" i="17"/>
  <c r="R155" i="17"/>
  <c r="O160" i="17"/>
  <c r="O161" i="17" s="1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EB190" i="17"/>
  <c r="FG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8" i="45"/>
  <c r="FF221" i="17"/>
  <c r="D9" i="45"/>
  <c r="FG225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7" i="48"/>
  <c r="DH244" i="17"/>
  <c r="CN140" i="17"/>
  <c r="BH147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BI144" i="17"/>
  <c r="CN144" i="17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CJ211" i="17" s="1"/>
  <c r="DP164" i="17"/>
  <c r="CL163" i="17"/>
  <c r="CL211" i="17" s="1"/>
  <c r="DR164" i="17"/>
  <c r="CP163" i="17"/>
  <c r="DV164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DO160" i="17"/>
  <c r="EU155" i="17"/>
  <c r="DW160" i="17"/>
  <c r="FC155" i="17"/>
  <c r="CW156" i="17"/>
  <c r="DM156" i="17"/>
  <c r="HU130" i="17"/>
  <c r="HE131" i="17"/>
  <c r="HU131" i="17" s="1"/>
  <c r="EZ136" i="17"/>
  <c r="GB150" i="17"/>
  <c r="CO155" i="17"/>
  <c r="DT155" i="17"/>
  <c r="CN160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DT215" i="17"/>
  <c r="D42" i="45" s="1"/>
  <c r="C19" i="52"/>
  <c r="E19" i="52" s="1"/>
  <c r="GL218" i="17"/>
  <c r="D45" i="52"/>
  <c r="E45" i="52" s="1"/>
  <c r="GF220" i="17"/>
  <c r="D27" i="45"/>
  <c r="FG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CV198" i="17"/>
  <c r="EA202" i="17"/>
  <c r="CV202" i="17"/>
  <c r="EA205" i="17"/>
  <c r="CV205" i="17"/>
  <c r="EA206" i="17"/>
  <c r="CV206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CM129" i="17"/>
  <c r="CR139" i="17"/>
  <c r="CR161" i="17" s="1"/>
  <c r="C8" i="42" s="1"/>
  <c r="BH128" i="17"/>
  <c r="CE161" i="17"/>
  <c r="BJ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AU246" i="17" s="1"/>
  <c r="X211" i="17"/>
  <c r="X244" i="17" s="1"/>
  <c r="DO173" i="17"/>
  <c r="AB129" i="17"/>
  <c r="AB139" i="17" s="1"/>
  <c r="AB161" i="17" s="1"/>
  <c r="BD139" i="17"/>
  <c r="BD161" i="17" s="1"/>
  <c r="EZ125" i="17"/>
  <c r="AY161" i="17"/>
  <c r="EU140" i="17"/>
  <c r="AJ154" i="17"/>
  <c r="E37" i="35"/>
  <c r="DX180" i="17"/>
  <c r="FD180" i="17" s="1"/>
  <c r="GJ180" i="17" s="1"/>
  <c r="HP180" i="17" s="1"/>
  <c r="DX188" i="17"/>
  <c r="FD188" i="17" s="1"/>
  <c r="GJ188" i="17" s="1"/>
  <c r="HP188" i="17" s="1"/>
  <c r="CP191" i="17"/>
  <c r="FS191" i="17"/>
  <c r="FS211" i="17" s="1"/>
  <c r="FS244" i="17" s="1"/>
  <c r="GH201" i="17"/>
  <c r="HN201" i="17" s="1"/>
  <c r="BC138" i="17"/>
  <c r="BC139" i="17" s="1"/>
  <c r="BC161" i="17" s="1"/>
  <c r="EK211" i="17"/>
  <c r="CU226" i="17"/>
  <c r="GJ226" i="17"/>
  <c r="E39" i="41"/>
  <c r="BC191" i="17"/>
  <c r="DO191" i="17"/>
  <c r="HN160" i="17"/>
  <c r="E49" i="45"/>
  <c r="F49" i="45"/>
  <c r="EB125" i="17"/>
  <c r="FG125" i="17"/>
  <c r="GI132" i="17"/>
  <c r="FR147" i="17"/>
  <c r="FR161" i="17" s="1"/>
  <c r="FR243" i="17" s="1"/>
  <c r="D39" i="53"/>
  <c r="E39" i="53" s="1"/>
  <c r="EL243" i="17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BO132" i="17"/>
  <c r="CF131" i="17"/>
  <c r="CU130" i="17"/>
  <c r="CQ135" i="17"/>
  <c r="BK138" i="17"/>
  <c r="BK139" i="17" s="1"/>
  <c r="BK161" i="17" s="1"/>
  <c r="GI125" i="17"/>
  <c r="FC128" i="17"/>
  <c r="FC129" i="17" s="1"/>
  <c r="CQ131" i="17"/>
  <c r="DW130" i="17"/>
  <c r="E40" i="31"/>
  <c r="D49" i="31"/>
  <c r="D36" i="34"/>
  <c r="CN228" i="17"/>
  <c r="D35" i="53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GF235" i="17"/>
  <c r="D40" i="52"/>
  <c r="CU222" i="17"/>
  <c r="EA222" i="17" s="1"/>
  <c r="FG222" i="17" s="1"/>
  <c r="FT244" i="17" l="1"/>
  <c r="D7" i="56"/>
  <c r="HF156" i="17"/>
  <c r="HF160" i="17" s="1"/>
  <c r="FZ160" i="17"/>
  <c r="BI128" i="17"/>
  <c r="GD213" i="17"/>
  <c r="ES69" i="17"/>
  <c r="FY69" i="17" s="1"/>
  <c r="CV64" i="17"/>
  <c r="DW51" i="11"/>
  <c r="CW158" i="17"/>
  <c r="BZ243" i="17"/>
  <c r="EA193" i="17"/>
  <c r="EC138" i="17"/>
  <c r="BO185" i="17"/>
  <c r="AZ173" i="17"/>
  <c r="DZ127" i="17"/>
  <c r="CT128" i="17"/>
  <c r="EA133" i="17"/>
  <c r="CV148" i="17"/>
  <c r="EA148" i="17"/>
  <c r="FZ154" i="17"/>
  <c r="HF150" i="17"/>
  <c r="HF154" i="17" s="1"/>
  <c r="FC240" i="17"/>
  <c r="DW241" i="17"/>
  <c r="GM228" i="17"/>
  <c r="D15" i="57" s="1"/>
  <c r="AM211" i="17"/>
  <c r="CR163" i="17"/>
  <c r="C48" i="35"/>
  <c r="DT82" i="17"/>
  <c r="DU82" i="17" s="1"/>
  <c r="DW12" i="11"/>
  <c r="D41" i="52"/>
  <c r="E41" i="52" s="1"/>
  <c r="DA244" i="17"/>
  <c r="N209" i="17"/>
  <c r="F211" i="17"/>
  <c r="G211" i="17" s="1"/>
  <c r="EC14" i="17"/>
  <c r="ES14" i="17"/>
  <c r="AC79" i="17"/>
  <c r="S79" i="17"/>
  <c r="E46" i="52"/>
  <c r="C24" i="34"/>
  <c r="CT220" i="17"/>
  <c r="DZ220" i="17" s="1"/>
  <c r="EC59" i="17"/>
  <c r="ES59" i="17"/>
  <c r="AP246" i="17"/>
  <c r="CU191" i="17"/>
  <c r="CV191" i="17" s="1"/>
  <c r="BN139" i="17"/>
  <c r="DV51" i="11"/>
  <c r="DV59" i="11" s="1"/>
  <c r="DV12" i="11"/>
  <c r="DM158" i="17"/>
  <c r="ES158" i="17" s="1"/>
  <c r="EU127" i="17"/>
  <c r="DO128" i="17"/>
  <c r="DO129" i="17" s="1"/>
  <c r="C46" i="52"/>
  <c r="GE221" i="17"/>
  <c r="FI143" i="17"/>
  <c r="FY143" i="17"/>
  <c r="FI13" i="17"/>
  <c r="FY13" i="17"/>
  <c r="E33" i="52"/>
  <c r="GZ244" i="17"/>
  <c r="GZ247" i="17" s="1"/>
  <c r="GZ249" i="17" s="1"/>
  <c r="E28" i="45"/>
  <c r="BI133" i="17"/>
  <c r="CR211" i="17"/>
  <c r="AB243" i="17"/>
  <c r="AH243" i="17"/>
  <c r="DU135" i="17"/>
  <c r="CO135" i="17"/>
  <c r="DW129" i="17"/>
  <c r="GE236" i="17"/>
  <c r="C51" i="48"/>
  <c r="DA246" i="17" s="1"/>
  <c r="DA248" i="17" s="1"/>
  <c r="E40" i="52"/>
  <c r="E16" i="45"/>
  <c r="CO128" i="17"/>
  <c r="D27" i="31"/>
  <c r="D51" i="31" s="1"/>
  <c r="D55" i="31" s="1"/>
  <c r="G55" i="31" s="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E248" i="17" s="1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EB193" i="17"/>
  <c r="FG193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9" i="17"/>
  <c r="HE49" i="17"/>
  <c r="HU49" i="17" s="1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D161" i="17" s="1"/>
  <c r="HD243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25" i="52"/>
  <c r="GM220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FF241" i="17"/>
  <c r="GC240" i="17"/>
  <c r="EW241" i="17"/>
  <c r="GA240" i="17"/>
  <c r="EU241" i="17"/>
  <c r="GK224" i="17"/>
  <c r="FE226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BG243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D28" i="48"/>
  <c r="DL246" i="17" s="1"/>
  <c r="E7" i="48"/>
  <c r="D29" i="48"/>
  <c r="HE182" i="17"/>
  <c r="HU182" i="17" s="1"/>
  <c r="GQ173" i="17"/>
  <c r="GQ211" i="17" s="1"/>
  <c r="G15" i="45"/>
  <c r="GM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HE209" i="17"/>
  <c r="EA191" i="17"/>
  <c r="EB191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HR125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DT209" i="17"/>
  <c r="DT204" i="17"/>
  <c r="CO204" i="17"/>
  <c r="DT203" i="17"/>
  <c r="CO203" i="17"/>
  <c r="CO166" i="17"/>
  <c r="DT166" i="17"/>
  <c r="CN163" i="17"/>
  <c r="CO164" i="17"/>
  <c r="DT164" i="17"/>
  <c r="BI163" i="17"/>
  <c r="BH211" i="17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J123" i="17"/>
  <c r="FD129" i="17"/>
  <c r="GE123" i="17"/>
  <c r="GA123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5" i="35"/>
  <c r="D27" i="35"/>
  <c r="EB83" i="17"/>
  <c r="FG83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BO129" i="17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GM209" i="17"/>
  <c r="FH190" i="17"/>
  <c r="GM190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E7" i="56"/>
  <c r="D27" i="56"/>
  <c r="FX246" i="17" s="1"/>
  <c r="DS136" i="17"/>
  <c r="CM138" i="17"/>
  <c r="CM139" i="17" s="1"/>
  <c r="FI80" i="17"/>
  <c r="FY80" i="17"/>
  <c r="FI75" i="17"/>
  <c r="FY75" i="17"/>
  <c r="FI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GF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S128" i="17"/>
  <c r="DS129" i="17" s="1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DM173" i="17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GO63" i="17"/>
  <c r="HE63" i="17"/>
  <c r="HU63" i="17" s="1"/>
  <c r="FI62" i="17"/>
  <c r="FY62" i="17"/>
  <c r="FI60" i="17"/>
  <c r="FY60" i="17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24" i="17"/>
  <c r="HE24" i="17"/>
  <c r="HU24" i="17" s="1"/>
  <c r="GO18" i="17"/>
  <c r="HE18" i="17"/>
  <c r="HU18" i="17" s="1"/>
  <c r="DZ16" i="17"/>
  <c r="CT123" i="17"/>
  <c r="CD32" i="11"/>
  <c r="CS128" i="17"/>
  <c r="CS129" i="17" s="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EP139" i="17" s="1"/>
  <c r="EP161" i="17" s="1"/>
  <c r="D8" i="53" s="1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EA130" i="17"/>
  <c r="CV130" i="17"/>
  <c r="CU131" i="17"/>
  <c r="FH125" i="17"/>
  <c r="GM125" i="17"/>
  <c r="E11" i="53"/>
  <c r="C27" i="35"/>
  <c r="E35" i="53"/>
  <c r="D48" i="53"/>
  <c r="D47" i="53"/>
  <c r="E36" i="34"/>
  <c r="X247" i="17"/>
  <c r="X248" i="17" s="1"/>
  <c r="FC130" i="17"/>
  <c r="DW131" i="17"/>
  <c r="DW135" i="17"/>
  <c r="CQ138" i="17"/>
  <c r="CQ139" i="17" s="1"/>
  <c r="CQ161" i="17" s="1"/>
  <c r="CU132" i="17"/>
  <c r="BP132" i="17"/>
  <c r="HH216" i="17"/>
  <c r="HO132" i="17"/>
  <c r="HK221" i="17" l="1"/>
  <c r="C47" i="57"/>
  <c r="FF220" i="17"/>
  <c r="C27" i="45"/>
  <c r="E27" i="45" s="1"/>
  <c r="DN173" i="17"/>
  <c r="EC158" i="17"/>
  <c r="GA127" i="17"/>
  <c r="EU128" i="17"/>
  <c r="EU129" i="17" s="1"/>
  <c r="AJ79" i="17"/>
  <c r="CV79" i="17"/>
  <c r="HT79" i="17"/>
  <c r="FH79" i="17"/>
  <c r="BP79" i="17"/>
  <c r="EB79" i="17"/>
  <c r="GN79" i="17"/>
  <c r="FG133" i="17"/>
  <c r="EB133" i="17"/>
  <c r="BP185" i="17"/>
  <c r="CU185" i="17"/>
  <c r="HE13" i="17"/>
  <c r="HU13" i="17" s="1"/>
  <c r="GO13" i="17"/>
  <c r="R210" i="17"/>
  <c r="R209" i="17"/>
  <c r="N211" i="17"/>
  <c r="HS228" i="17"/>
  <c r="E47" i="57"/>
  <c r="C27" i="34"/>
  <c r="E24" i="34"/>
  <c r="FY14" i="17"/>
  <c r="FI14" i="17"/>
  <c r="EB148" i="17"/>
  <c r="FG148" i="17"/>
  <c r="FF127" i="17"/>
  <c r="DZ128" i="17"/>
  <c r="ES160" i="17"/>
  <c r="FI160" i="17" s="1"/>
  <c r="CT129" i="17"/>
  <c r="CT139" i="17" s="1"/>
  <c r="CT161" i="17" s="1"/>
  <c r="D18" i="42"/>
  <c r="DM160" i="17"/>
  <c r="EC160" i="17" s="1"/>
  <c r="HE143" i="17"/>
  <c r="HU143" i="17" s="1"/>
  <c r="GO143" i="17"/>
  <c r="FY59" i="17"/>
  <c r="FI59" i="17"/>
  <c r="FC241" i="17"/>
  <c r="GI240" i="17"/>
  <c r="AZ211" i="17"/>
  <c r="BO173" i="17"/>
  <c r="P139" i="17"/>
  <c r="P161" i="17" s="1"/>
  <c r="CP211" i="17"/>
  <c r="CP244" i="17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GM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CM161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Y158" i="17"/>
  <c r="FI158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HL241" i="17" s="1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27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S139" i="17" s="1"/>
  <c r="D18" i="45"/>
  <c r="EB168" i="17"/>
  <c r="FG168" i="17"/>
  <c r="GF176" i="17"/>
  <c r="FA176" i="17"/>
  <c r="EB178" i="17"/>
  <c r="FG178" i="17"/>
  <c r="GF184" i="17"/>
  <c r="FA184" i="17"/>
  <c r="GN190" i="17"/>
  <c r="HS190" i="17"/>
  <c r="HT190" i="17" s="1"/>
  <c r="HS209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K123" i="17"/>
  <c r="HP123" i="17"/>
  <c r="HP129" i="17" s="1"/>
  <c r="GJ129" i="17"/>
  <c r="EB134" i="17"/>
  <c r="FG134" i="17"/>
  <c r="HE144" i="17"/>
  <c r="HU144" i="17" s="1"/>
  <c r="GO144" i="17"/>
  <c r="EV152" i="17"/>
  <c r="DP154" i="17"/>
  <c r="DU166" i="17"/>
  <c r="EZ166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G191" i="17"/>
  <c r="FH191" i="17" s="1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FH188" i="17"/>
  <c r="GM188" i="17"/>
  <c r="DU190" i="17"/>
  <c r="EZ190" i="17"/>
  <c r="DU193" i="17"/>
  <c r="EZ193" i="17"/>
  <c r="DT191" i="17"/>
  <c r="DU191" i="17" s="1"/>
  <c r="DU207" i="17"/>
  <c r="EZ207" i="17"/>
  <c r="HS210" i="17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HR241" i="17" s="1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BN24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ES173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EZ133" i="17"/>
  <c r="DU133" i="17"/>
  <c r="EY128" i="17"/>
  <c r="EY129" i="17" s="1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GD123" i="17"/>
  <c r="EZ142" i="17"/>
  <c r="DU142" i="17"/>
  <c r="EB175" i="17"/>
  <c r="FG175" i="17"/>
  <c r="EB177" i="17"/>
  <c r="FG177" i="17"/>
  <c r="FH181" i="17"/>
  <c r="GM181" i="17"/>
  <c r="EB182" i="17"/>
  <c r="FG182" i="17"/>
  <c r="FH183" i="17"/>
  <c r="GM183" i="17"/>
  <c r="GB163" i="17"/>
  <c r="GB211" i="17" s="1"/>
  <c r="HH164" i="17"/>
  <c r="HH163" i="17" s="1"/>
  <c r="HH211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CV163" i="17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D25" i="57"/>
  <c r="HS220" i="17"/>
  <c r="GM194" i="17"/>
  <c r="FH194" i="17"/>
  <c r="GM198" i="17"/>
  <c r="FH198" i="17"/>
  <c r="FH202" i="17"/>
  <c r="GM202" i="17"/>
  <c r="GM205" i="17"/>
  <c r="FH205" i="17"/>
  <c r="GM206" i="17"/>
  <c r="FH206" i="17"/>
  <c r="C45" i="57"/>
  <c r="E45" i="57" s="1"/>
  <c r="HK240" i="17"/>
  <c r="HK241" i="17" s="1"/>
  <c r="GE241" i="17"/>
  <c r="GG125" i="17"/>
  <c r="HL125" i="17"/>
  <c r="DP161" i="17"/>
  <c r="DU138" i="17"/>
  <c r="E26" i="52"/>
  <c r="S147" i="17"/>
  <c r="D26" i="35"/>
  <c r="FD139" i="17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D50" i="53"/>
  <c r="CV131" i="17"/>
  <c r="EB130" i="17"/>
  <c r="FG130" i="17"/>
  <c r="EA131" i="17"/>
  <c r="EB131" i="17" s="1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T209" i="17" l="1"/>
  <c r="GO14" i="17"/>
  <c r="HE14" i="17"/>
  <c r="HU14" i="17" s="1"/>
  <c r="EX139" i="17"/>
  <c r="HM210" i="17"/>
  <c r="GO59" i="17"/>
  <c r="HE59" i="17"/>
  <c r="HU59" i="17" s="1"/>
  <c r="AC209" i="17"/>
  <c r="R211" i="17"/>
  <c r="BI209" i="17"/>
  <c r="S209" i="17"/>
  <c r="T209" i="17"/>
  <c r="CO209" i="17"/>
  <c r="CV185" i="17"/>
  <c r="EA185" i="17"/>
  <c r="CU173" i="17"/>
  <c r="HG127" i="17"/>
  <c r="HG128" i="17" s="1"/>
  <c r="GA128" i="17"/>
  <c r="GA129" i="17" s="1"/>
  <c r="HO240" i="17"/>
  <c r="HO241" i="17" s="1"/>
  <c r="GI241" i="17"/>
  <c r="GL127" i="17"/>
  <c r="FF128" i="17"/>
  <c r="AC210" i="17"/>
  <c r="CO210" i="17"/>
  <c r="DU210" i="17"/>
  <c r="BI210" i="17"/>
  <c r="S210" i="17"/>
  <c r="FA210" i="17"/>
  <c r="FY160" i="17"/>
  <c r="GO160" i="17" s="1"/>
  <c r="GM148" i="17"/>
  <c r="FH148" i="17"/>
  <c r="GL220" i="17"/>
  <c r="C25" i="52"/>
  <c r="E25" i="52" s="1"/>
  <c r="CO211" i="17"/>
  <c r="HG129" i="17"/>
  <c r="BP173" i="17"/>
  <c r="BO211" i="17"/>
  <c r="GM133" i="17"/>
  <c r="FH133" i="17"/>
  <c r="CF139" i="17"/>
  <c r="CF161" i="17" s="1"/>
  <c r="CF243" i="17" s="1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C9" i="57"/>
  <c r="E9" i="57" s="1"/>
  <c r="HR226" i="1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AC123" i="17"/>
  <c r="BI123" i="17"/>
  <c r="FH42" i="17"/>
  <c r="GN42" i="17"/>
  <c r="HT42" i="17"/>
  <c r="S123" i="17"/>
  <c r="AJ42" i="17"/>
  <c r="BP42" i="17"/>
  <c r="CV42" i="17"/>
  <c r="EB42" i="17"/>
  <c r="GG186" i="17"/>
  <c r="HL186" i="17"/>
  <c r="HM186" i="17" s="1"/>
  <c r="GO158" i="17"/>
  <c r="HE158" i="17"/>
  <c r="HU158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HK128" i="17" s="1"/>
  <c r="GE128" i="17"/>
  <c r="GE129" i="17" s="1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CO12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R139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E32" i="57"/>
  <c r="GH211" i="17"/>
  <c r="EB160" i="17"/>
  <c r="EZ160" i="17"/>
  <c r="FA160" i="17" s="1"/>
  <c r="HK129" i="17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GJ161" i="17" s="1"/>
  <c r="C8" i="5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B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E160" i="17"/>
  <c r="HU160" i="17" s="1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HU140" i="17"/>
  <c r="HR130" i="17"/>
  <c r="HR131" i="17" s="1"/>
  <c r="GL131" i="17"/>
  <c r="C49" i="56"/>
  <c r="FM246" i="17" s="1"/>
  <c r="C48" i="56"/>
  <c r="E37" i="56"/>
  <c r="FA209" i="17"/>
  <c r="GF209" i="17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EY139" i="17" s="1"/>
  <c r="EY161" i="17" s="1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EB210" i="17" l="1"/>
  <c r="BP210" i="17"/>
  <c r="FH210" i="17"/>
  <c r="AJ210" i="17"/>
  <c r="CV210" i="17"/>
  <c r="GN210" i="17"/>
  <c r="EB185" i="17"/>
  <c r="FG185" i="17"/>
  <c r="EA173" i="17"/>
  <c r="CV209" i="17"/>
  <c r="EB209" i="17"/>
  <c r="S211" i="17"/>
  <c r="AJ211" i="17" s="1"/>
  <c r="FH209" i="17"/>
  <c r="AJ209" i="17"/>
  <c r="BP209" i="17"/>
  <c r="GN209" i="17"/>
  <c r="GN133" i="17"/>
  <c r="HS133" i="17"/>
  <c r="HT133" i="17" s="1"/>
  <c r="GN148" i="17"/>
  <c r="HS148" i="17"/>
  <c r="HT148" i="17" s="1"/>
  <c r="BP211" i="17"/>
  <c r="HR127" i="17"/>
  <c r="HR128" i="17" s="1"/>
  <c r="GL128" i="17"/>
  <c r="AC211" i="17"/>
  <c r="BI211" i="17"/>
  <c r="HT210" i="17"/>
  <c r="GA139" i="17"/>
  <c r="GA161" i="17" s="1"/>
  <c r="GA244" i="17" s="1"/>
  <c r="C25" i="57"/>
  <c r="E25" i="57" s="1"/>
  <c r="HR220" i="17"/>
  <c r="CV173" i="17"/>
  <c r="D20" i="42"/>
  <c r="E20" i="42" s="1"/>
  <c r="CU211" i="17"/>
  <c r="CV211" i="17" s="1"/>
  <c r="AK209" i="17"/>
  <c r="FI209" i="17"/>
  <c r="BQ209" i="17"/>
  <c r="T211" i="17"/>
  <c r="EC209" i="17"/>
  <c r="CW209" i="17"/>
  <c r="GO209" i="17"/>
  <c r="HU209" i="17"/>
  <c r="D57" i="41"/>
  <c r="D55" i="48" s="1"/>
  <c r="D57" i="48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GO129" i="17"/>
  <c r="HK136" i="17"/>
  <c r="HK138" i="17" s="1"/>
  <c r="HK139" i="17" s="1"/>
  <c r="GE138" i="17"/>
  <c r="GE139" i="17" s="1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AC139" i="17"/>
  <c r="R161" i="17"/>
  <c r="BI139" i="17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CO139" i="17"/>
  <c r="HS137" i="17"/>
  <c r="HT137" i="17" s="1"/>
  <c r="GN137" i="17"/>
  <c r="GM160" i="17"/>
  <c r="GN160" i="17" s="1"/>
  <c r="GN155" i="17"/>
  <c r="HS155" i="17"/>
  <c r="HS175" i="17"/>
  <c r="GN175" i="17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HQ127" i="17"/>
  <c r="HQ128" i="17" s="1"/>
  <c r="HQ129" i="17" s="1"/>
  <c r="GK128" i="17"/>
  <c r="GK129" i="17" s="1"/>
  <c r="HR132" i="17"/>
  <c r="HR138" i="17" s="1"/>
  <c r="GL138" i="17"/>
  <c r="HM132" i="17"/>
  <c r="HU123" i="17"/>
  <c r="HE129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57" i="41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DP247" i="17" l="1"/>
  <c r="DP249" i="17" s="1"/>
  <c r="GM185" i="17"/>
  <c r="FH185" i="17"/>
  <c r="FG173" i="17"/>
  <c r="EB136" i="17"/>
  <c r="D28" i="42"/>
  <c r="EB173" i="17"/>
  <c r="EA211" i="17"/>
  <c r="EB211" i="17" s="1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K161" i="17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FF243" i="17" s="1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G57" i="48"/>
  <c r="D52" i="53"/>
  <c r="D54" i="53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M193" i="17"/>
  <c r="HL191" i="17"/>
  <c r="HM191" i="17" s="1"/>
  <c r="GN127" i="17"/>
  <c r="HS127" i="17"/>
  <c r="HT127" i="17" s="1"/>
  <c r="DJ70" i="11"/>
  <c r="DJ72" i="11" s="1"/>
  <c r="DB72" i="11"/>
  <c r="FY161" i="17"/>
  <c r="GO139" i="17"/>
  <c r="D36" i="57"/>
  <c r="E36" i="57" s="1"/>
  <c r="GG168" i="17"/>
  <c r="HL168" i="17"/>
  <c r="HM168" i="17" s="1"/>
  <c r="E11" i="57"/>
  <c r="GF129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H173" i="17" l="1"/>
  <c r="FG211" i="17"/>
  <c r="FH211" i="17" s="1"/>
  <c r="GN185" i="17"/>
  <c r="HS185" i="17"/>
  <c r="GM173" i="17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D53" i="56"/>
  <c r="D55" i="56" s="1"/>
  <c r="G54" i="53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HT185" i="17" l="1"/>
  <c r="HS173" i="17"/>
  <c r="GN173" i="17"/>
  <c r="GM211" i="17"/>
  <c r="GN211" i="17" s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HT173" i="17" l="1"/>
  <c r="HS211" i="17"/>
  <c r="HT211" i="17" s="1"/>
  <c r="GM139" i="17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  <c r="AC36" i="106" l="1"/>
  <c r="AA36" i="106"/>
  <c r="AA43" i="106" l="1"/>
  <c r="AA69" i="106" s="1"/>
  <c r="AC43" i="106"/>
  <c r="AC69" i="106" s="1"/>
  <c r="AC80" i="106" s="1"/>
  <c r="AC120" i="106" s="1"/>
  <c r="AX31" i="106"/>
  <c r="AA80" i="106" l="1"/>
  <c r="AA120" i="106" s="1"/>
  <c r="AX36" i="106" l="1"/>
  <c r="AX43" i="106" s="1"/>
  <c r="BC36" i="106"/>
  <c r="BC43" i="106" s="1"/>
  <c r="AY80" i="106" l="1"/>
  <c r="AV80" i="106"/>
  <c r="AV120" i="106" s="1"/>
  <c r="AZ69" i="106"/>
  <c r="AZ80" i="106" s="1"/>
  <c r="BC80" i="106" l="1"/>
  <c r="BC69" i="106"/>
  <c r="BF36" i="106" l="1"/>
  <c r="BE69" i="106"/>
  <c r="BF43" i="106" l="1"/>
  <c r="BH36" i="106"/>
  <c r="BE80" i="106"/>
  <c r="BF69" i="106"/>
  <c r="BF80" i="106" s="1"/>
  <c r="AK49" i="106"/>
  <c r="AL49" i="106" s="1"/>
  <c r="BH43" i="106" l="1"/>
  <c r="BH69" i="106" s="1"/>
  <c r="AX49" i="106"/>
  <c r="AW66" i="106" l="1"/>
  <c r="AW67" i="106" s="1"/>
  <c r="AX51" i="106"/>
  <c r="AK67" i="106"/>
  <c r="AX67" i="106" l="1"/>
  <c r="AX69" i="106" s="1"/>
  <c r="AX80" i="106" s="1"/>
  <c r="AX120" i="106" s="1"/>
  <c r="AW69" i="106"/>
  <c r="AW80" i="106" s="1"/>
  <c r="AW120" i="106" s="1"/>
  <c r="AX66" i="106"/>
  <c r="AL66" i="106"/>
  <c r="AK69" i="106"/>
  <c r="AK80" i="106" s="1"/>
  <c r="AL67" i="106" l="1"/>
  <c r="AL69" i="106" s="1"/>
  <c r="AL80" i="106" s="1"/>
</calcChain>
</file>

<file path=xl/comments1.xml><?xml version="1.0" encoding="utf-8"?>
<comments xmlns="http://schemas.openxmlformats.org/spreadsheetml/2006/main">
  <authors>
    <author>Pavelic_Marijana</author>
    <author>Korisnik</author>
    <author>Pavelić Marijana</author>
  </authors>
  <commentList>
    <comment ref="AE7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MPO</t>
        </r>
      </text>
    </comment>
    <comment ref="BA7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Iznos povrata 35% JLS-U od primljenih uplata </t>
        </r>
      </text>
    </comment>
    <comment ref="Z9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V11" authorId="2" shapeId="0">
      <text>
        <r>
          <rPr>
            <b/>
            <sz val="9"/>
            <color indexed="81"/>
            <rFont val="Tahoma"/>
            <family val="2"/>
            <charset val="238"/>
          </rPr>
          <t>Pavelić Marijana:</t>
        </r>
        <r>
          <rPr>
            <sz val="9"/>
            <color indexed="81"/>
            <rFont val="Tahoma"/>
            <family val="2"/>
            <charset val="238"/>
          </rPr>
          <t xml:space="preserve">
od 2015.g. nova cijena neprodanih garaža</t>
        </r>
      </text>
    </comment>
    <comment ref="AG11" authorId="2" shapeId="0">
      <text>
        <r>
          <rPr>
            <b/>
            <sz val="9"/>
            <color indexed="81"/>
            <rFont val="Tahoma"/>
            <family val="2"/>
            <charset val="238"/>
          </rPr>
          <t>Pavelić Marijana:</t>
        </r>
        <r>
          <rPr>
            <sz val="9"/>
            <color indexed="81"/>
            <rFont val="Tahoma"/>
            <family val="2"/>
            <charset val="238"/>
          </rPr>
          <t xml:space="preserve">
+ garaže naknadno prodane</t>
        </r>
      </text>
    </comment>
    <comment ref="AI12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4 stana prodana nakon oknčanog obračuna po većoj kupopr. Cijeni m2 (izmjene zakona)</t>
        </r>
      </text>
    </comment>
    <comment ref="D65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nove lokacije ima prije trošak 4687,50+1815,48
</t>
        </r>
      </text>
    </comment>
  </commentList>
</comments>
</file>

<file path=xl/sharedStrings.xml><?xml version="1.0" encoding="utf-8"?>
<sst xmlns="http://schemas.openxmlformats.org/spreadsheetml/2006/main" count="4731" uniqueCount="703">
  <si>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</si>
  <si>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</si>
  <si>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</si>
  <si>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</si>
  <si>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</si>
  <si>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</si>
  <si>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</si>
  <si>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</si>
  <si>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</si>
  <si>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</si>
  <si>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</si>
  <si>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</si>
  <si>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</si>
  <si>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</si>
  <si>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</si>
  <si>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</si>
  <si>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</si>
  <si>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</si>
  <si>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</si>
  <si>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</si>
  <si>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</si>
  <si>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</si>
  <si>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</si>
  <si>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</si>
  <si>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</si>
  <si>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</si>
  <si>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</si>
  <si>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</si>
  <si>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</si>
  <si>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</si>
  <si>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</si>
  <si>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</si>
  <si>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</si>
  <si>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</si>
  <si>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</si>
  <si>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</si>
  <si>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</si>
  <si>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</si>
  <si>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</si>
  <si>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</si>
  <si>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</si>
  <si>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</si>
  <si>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</si>
  <si>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</si>
  <si>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</si>
  <si>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</si>
  <si>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</si>
  <si>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</si>
  <si>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</si>
  <si>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</si>
  <si>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</si>
  <si>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</si>
  <si>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</si>
  <si>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</si>
  <si>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</si>
  <si>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</si>
  <si>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</si>
  <si>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</si>
  <si>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</si>
  <si>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</si>
  <si>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</si>
  <si>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</si>
  <si>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</si>
  <si>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</si>
  <si>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</si>
  <si>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</si>
  <si>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</si>
  <si>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</si>
  <si>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</si>
  <si>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</si>
  <si>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</si>
  <si>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</si>
  <si>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</si>
  <si>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</si>
  <si>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</si>
  <si>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</si>
  <si>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</si>
  <si>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</si>
  <si>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</si>
  <si>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</si>
  <si>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</si>
  <si>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</si>
  <si>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</si>
  <si>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</si>
  <si>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</si>
  <si>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</si>
  <si>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</si>
  <si>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</si>
  <si>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</si>
  <si>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</si>
  <si>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</si>
  <si>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</si>
  <si>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</si>
  <si>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</si>
  <si>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</si>
  <si>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</si>
  <si>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</si>
  <si>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</si>
  <si>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</si>
  <si>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</si>
  <si>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</si>
  <si>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</si>
  <si>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</si>
  <si>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</si>
  <si>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</si>
  <si>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</si>
  <si>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</si>
  <si>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</si>
  <si>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</si>
  <si>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</si>
  <si>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</si>
  <si>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</si>
  <si>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</si>
  <si>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</si>
  <si>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</si>
  <si>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</si>
  <si>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</si>
  <si>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</si>
  <si>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</si>
  <si>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</si>
  <si>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</si>
  <si>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</si>
  <si>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</si>
  <si>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</si>
  <si>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</si>
  <si>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</si>
  <si>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</si>
  <si>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</si>
  <si>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</si>
  <si>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</si>
  <si>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</si>
  <si>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</si>
  <si>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</si>
  <si>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</si>
  <si>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</si>
  <si>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</si>
  <si>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</si>
  <si>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</si>
  <si>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</si>
  <si>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</si>
  <si>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</si>
  <si>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</si>
  <si>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</si>
  <si>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</si>
  <si>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</si>
  <si>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</si>
  <si>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</si>
  <si>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</si>
  <si>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</si>
  <si>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</si>
  <si>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</si>
  <si>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</si>
  <si>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</si>
  <si>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</si>
  <si>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</si>
  <si>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</si>
  <si>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</si>
  <si>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</si>
  <si>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</si>
  <si>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</si>
  <si>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</si>
  <si>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</si>
  <si>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</si>
  <si>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</si>
  <si>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</si>
  <si>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</si>
  <si>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</si>
  <si>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</si>
  <si>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</si>
  <si>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</si>
  <si>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</si>
  <si>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</si>
  <si>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</si>
  <si>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</si>
  <si>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</si>
  <si>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</si>
  <si>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</si>
  <si>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</si>
  <si>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</si>
  <si>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</si>
  <si>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</si>
  <si>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</si>
  <si>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</si>
  <si>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</si>
  <si>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</si>
  <si>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</si>
  <si>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</si>
  <si>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</si>
  <si>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</si>
  <si>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</si>
  <si>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</si>
  <si>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</si>
  <si>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</si>
  <si>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</si>
  <si>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</si>
  <si>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</si>
  <si>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</si>
  <si>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</si>
  <si>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</si>
  <si>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</si>
  <si>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</si>
  <si>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</si>
  <si>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</si>
  <si>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</si>
  <si>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</si>
  <si>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</si>
  <si>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</si>
  <si>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</si>
  <si>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</si>
  <si>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</si>
  <si>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</si>
  <si>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</si>
  <si>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</si>
  <si>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</si>
  <si>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</si>
  <si>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</si>
  <si>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</si>
  <si>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</si>
  <si>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</si>
  <si>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</si>
  <si>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</si>
  <si>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</si>
  <si>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</si>
  <si>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</si>
  <si>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</si>
  <si>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</si>
  <si>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</si>
  <si>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</si>
  <si>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</si>
  <si>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</si>
  <si>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</si>
  <si>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</si>
  <si>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</si>
  <si>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</si>
  <si>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</si>
  <si>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</si>
  <si>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</si>
  <si>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</si>
  <si>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</si>
  <si>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</si>
  <si>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</si>
  <si>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</si>
  <si>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</si>
  <si>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</si>
  <si>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</si>
  <si>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</si>
  <si>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</si>
  <si>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</si>
  <si>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</si>
  <si>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</si>
  <si>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</si>
  <si>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</si>
  <si>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</si>
  <si>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</si>
  <si>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</si>
  <si>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</si>
  <si>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</si>
  <si>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</si>
  <si>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</si>
  <si>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</si>
  <si>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</si>
  <si>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</si>
  <si>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</si>
  <si>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</si>
  <si>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</si>
  <si>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</si>
  <si>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</si>
  <si>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</si>
  <si>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</si>
  <si>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</si>
  <si>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</si>
  <si>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</si>
  <si>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</si>
  <si>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</si>
  <si>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</si>
  <si>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</si>
  <si>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</si>
  <si>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</si>
  <si>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</si>
  <si>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</si>
  <si>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</si>
  <si>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</si>
  <si>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</si>
  <si>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</si>
  <si>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</si>
  <si>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</si>
  <si>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</si>
  <si>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</si>
  <si>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</si>
  <si>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</si>
  <si>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</si>
  <si>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</si>
  <si>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</si>
  <si>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</si>
  <si>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</si>
  <si>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</si>
  <si>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</si>
  <si>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</si>
  <si>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</si>
  <si>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</si>
  <si>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</si>
  <si>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</si>
  <si>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</si>
  <si>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</si>
  <si>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</si>
  <si>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</si>
  <si>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</si>
  <si>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</si>
  <si>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</si>
  <si>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</si>
  <si>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</si>
  <si>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</si>
  <si>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</si>
  <si>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</si>
  <si>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</si>
  <si>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</si>
  <si>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</si>
  <si>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</si>
  <si>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</si>
  <si>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</si>
  <si>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</si>
  <si>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</si>
  <si>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</si>
  <si>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</si>
  <si>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</si>
  <si>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</si>
  <si>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</si>
  <si>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</si>
  <si>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</si>
  <si>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</si>
  <si>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</si>
  <si>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</si>
  <si>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</si>
  <si>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</si>
  <si>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</si>
  <si>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</si>
  <si>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</si>
  <si>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</si>
  <si>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</si>
  <si>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</si>
  <si>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</si>
  <si>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</si>
  <si>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</si>
  <si>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</si>
  <si>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</si>
  <si>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</si>
  <si>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</si>
  <si>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</si>
  <si>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</si>
  <si>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</si>
  <si>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</si>
  <si>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</si>
  <si>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</si>
  <si>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</si>
  <si>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</si>
  <si>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</si>
  <si>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</si>
  <si>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</si>
  <si>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</si>
  <si>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</si>
  <si>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</si>
  <si>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</si>
  <si>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</si>
  <si>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</si>
  <si>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</si>
  <si>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</si>
  <si>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</si>
  <si>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</si>
  <si>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</si>
  <si>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</si>
  <si>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</si>
  <si>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</si>
  <si>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</si>
  <si>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</si>
  <si>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</si>
  <si>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</si>
  <si>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</si>
  <si>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</si>
  <si>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</si>
  <si>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</si>
  <si>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</si>
  <si>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</si>
  <si>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</si>
  <si>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</si>
  <si>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</si>
  <si>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</si>
  <si>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</si>
  <si>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</si>
  <si>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</si>
  <si>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</si>
  <si>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</si>
  <si>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</si>
  <si>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</si>
  <si>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</si>
  <si>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</si>
  <si>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</si>
  <si>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</si>
  <si>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</si>
  <si>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</si>
  <si>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</si>
  <si>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</si>
  <si>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</si>
  <si>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</si>
  <si>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</si>
  <si>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</si>
  <si>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</si>
  <si>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</si>
  <si>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</si>
  <si>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</si>
  <si>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</si>
  <si>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</si>
  <si>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</si>
  <si>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</si>
  <si>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</si>
  <si>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</si>
  <si>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</si>
  <si>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</si>
  <si>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</si>
  <si>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</si>
  <si>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</si>
  <si>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</si>
  <si>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</si>
  <si>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</si>
  <si>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</si>
  <si>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</si>
  <si>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</si>
  <si>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</si>
  <si>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</si>
  <si>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</si>
  <si>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</si>
  <si>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</si>
  <si>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</si>
  <si>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</si>
  <si>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</si>
  <si>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</si>
  <si>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</si>
  <si>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</si>
  <si>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</si>
  <si>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</si>
  <si>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</si>
  <si>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</si>
  <si>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</si>
  <si>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</si>
  <si>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</si>
  <si>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</si>
  <si>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</si>
  <si>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</si>
  <si>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</si>
  <si>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</si>
  <si>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</si>
  <si>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</si>
  <si>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</si>
  <si>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</si>
  <si>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</si>
  <si>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</si>
  <si>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</si>
  <si>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</si>
  <si>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</si>
  <si>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</si>
  <si>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</si>
  <si>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</si>
  <si>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</si>
  <si>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</si>
  <si>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</si>
  <si>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</si>
  <si>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</si>
  <si>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</si>
  <si>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</si>
  <si>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</si>
  <si>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</si>
  <si>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</si>
  <si>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</si>
  <si>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</si>
  <si>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</si>
  <si>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</si>
  <si>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</si>
  <si>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</si>
  <si>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</si>
  <si>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</si>
  <si>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</si>
  <si>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</si>
  <si>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</si>
  <si>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</si>
  <si>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</si>
  <si>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</si>
  <si>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</si>
  <si>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</si>
  <si>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</si>
  <si>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</si>
  <si>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</si>
  <si>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</si>
  <si>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</si>
  <si>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</si>
  <si>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</si>
  <si>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</si>
  <si>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</si>
  <si>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</si>
  <si>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</si>
  <si>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</si>
  <si>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</si>
  <si>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</si>
  <si>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</si>
  <si>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</si>
  <si>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</si>
  <si>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</si>
  <si>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</si>
  <si>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</si>
  <si>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</si>
  <si>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</si>
  <si>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</si>
  <si>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</si>
  <si>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</si>
  <si>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</si>
  <si>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</si>
  <si>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</si>
  <si>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</si>
  <si>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</si>
  <si>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</si>
  <si>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</si>
  <si>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</si>
  <si>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</si>
  <si>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</si>
  <si>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</si>
  <si>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</si>
  <si>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</si>
  <si>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</si>
  <si>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</si>
  <si>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</si>
  <si>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</si>
  <si>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</si>
  <si>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</si>
  <si>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</si>
  <si>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</si>
  <si>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</si>
  <si>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</si>
  <si>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</si>
  <si>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</si>
  <si>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</si>
  <si>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</si>
  <si>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</si>
  <si>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</si>
  <si>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</si>
  <si>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</si>
  <si>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</si>
  <si>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</si>
  <si>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</si>
  <si>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</si>
  <si>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</si>
  <si>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</si>
  <si>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RH-AKTIVIRANA POTICAJNA SREDSTVA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</si>
  <si>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</si>
  <si>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</si>
  <si>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</si>
  <si>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</si>
  <si>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</si>
  <si>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</si>
  <si>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</si>
  <si>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</si>
  <si>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</si>
  <si>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</si>
  <si>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</si>
  <si>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</si>
  <si>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</si>
  <si>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</si>
  <si>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</si>
  <si>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</si>
  <si>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</si>
  <si>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ZEMLJIŠTE I 
INFRASTRUKTURA</t>
  </si>
  <si>
    <t>PROJEKTIRANJE</t>
  </si>
  <si>
    <t>NADZOR</t>
  </si>
  <si>
    <t>OSTALO</t>
  </si>
  <si>
    <t>VRIJEDNOST
INVESTICIJE</t>
  </si>
  <si>
    <t>KREDITIRANO 
ZEMLJIŠTE I
INFRASTRUKTURA</t>
  </si>
  <si>
    <t>KREDITNI DIO</t>
  </si>
  <si>
    <t>AKTIVIRANA POTICAJNA SREDSTVA RH</t>
  </si>
  <si>
    <t>PLANIRANI
GOTOVINSKI DIO</t>
  </si>
  <si>
    <t>UKUPNO 
TROŠKOVI</t>
  </si>
  <si>
    <t xml:space="preserve"> </t>
  </si>
  <si>
    <t>MPO</t>
  </si>
  <si>
    <t>1.1.c. 
NEPRODANI PROSTORI</t>
  </si>
  <si>
    <t>1.1.a. UKUPNO OBRAČUNATE GRAĐEVINE:</t>
  </si>
  <si>
    <t>1.1.c. UKUPNO NEPRODANI PROSTORI:</t>
  </si>
  <si>
    <t>1.2.a. UKUPNO U IZGRADNJI :</t>
  </si>
  <si>
    <t>2. PROGRAMI PO ČL. 30</t>
  </si>
  <si>
    <t>3. UKUPNO OTPLATA KREDITA:</t>
  </si>
  <si>
    <t>1.1 d UKUPNO PROSTORI U SUDSKOM POSTUPKU</t>
  </si>
  <si>
    <t>2</t>
  </si>
  <si>
    <t>OSNOVNA POTICAJNA SREDSTVA</t>
  </si>
  <si>
    <t>POSTOTAK POTICAJNIH SREDSTAVA U ODNOSU NA ETALON</t>
  </si>
  <si>
    <t xml:space="preserve">             (%)</t>
  </si>
  <si>
    <t>UKUPNO UTROŠENA POTICAJNA SREDSTVA</t>
  </si>
  <si>
    <t>1.1. IZGRAĐENI OBJEKTI</t>
  </si>
  <si>
    <t>NEZAVRŠENI OBRAČUN</t>
  </si>
  <si>
    <t>1.1.A
ZAVRŠEN OBRAČUN</t>
  </si>
  <si>
    <t xml:space="preserve">PRODANI STANOVI </t>
  </si>
  <si>
    <t xml:space="preserve"> KREDITNI
 DIO</t>
  </si>
  <si>
    <t>1.1.d.
SUDSKI POSTUPAK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</si>
  <si>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</si>
  <si>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</si>
  <si>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</si>
  <si>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</si>
  <si>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5. SVEUKUPNO PRIHODI APN-a</t>
  </si>
  <si>
    <t>5 A. POTICAJI</t>
  </si>
  <si>
    <t>1.</t>
  </si>
  <si>
    <t>NEUTROŠENI POTICAJI IZ 2011 GODINE</t>
  </si>
  <si>
    <t>2.</t>
  </si>
  <si>
    <t>POTREBNI POTICAJI U 2012 I 2013 GODINI</t>
  </si>
  <si>
    <t>1A</t>
  </si>
  <si>
    <t>1B</t>
  </si>
  <si>
    <t>1. UKUPNO JLS</t>
  </si>
  <si>
    <t>9. SVEUKUPNO RAZNI RASHODI I PRIHODI</t>
  </si>
  <si>
    <t>158,48E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</si>
  <si>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</si>
  <si>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</si>
  <si>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</si>
  <si>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</si>
  <si>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</si>
  <si>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</si>
  <si>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</si>
  <si>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UKUPNO UTROŠENA POTICAJNA SREDSTVA
 POTICAJNA 
SREDSTVA</t>
  </si>
  <si>
    <t>UTROŠENI POTICAJI   REZERVNI FOND</t>
  </si>
  <si>
    <t>UTROŠENI POTICAJI - REZEVNI FOND</t>
  </si>
  <si>
    <t>11. UKUPNO  -  AGENCIJE</t>
  </si>
  <si>
    <t>AKTIVIRANA  POTICAJNA SREDSTAVA</t>
  </si>
  <si>
    <t>2.
OTPLATE KREDITA</t>
  </si>
  <si>
    <t>3. 
NEPOKRIVENI TROŠKOVI</t>
  </si>
  <si>
    <t>4. 
POTICAJNA SREDSTVA</t>
  </si>
  <si>
    <t>5. GARANCIJE</t>
  </si>
  <si>
    <t>6. PDV</t>
  </si>
  <si>
    <t>7. JLS</t>
  </si>
  <si>
    <t xml:space="preserve">8. 
RAZNI
PRIHODI I  RASHODI </t>
  </si>
  <si>
    <t>9. TRANSFERI</t>
  </si>
  <si>
    <t>10. 
POTICAJI AGENCIJA</t>
  </si>
  <si>
    <t>1.1. UKUPNO IZGRAĐENE GRAĐEVINE: (1.1.a. + 1.1.b. +1. 1.c.+1.1.d.+1.1.e)</t>
  </si>
  <si>
    <t>1.2. a.GRAĐEVINE U IZGRADNJI</t>
  </si>
  <si>
    <t>POVRAT JLS-a</t>
  </si>
  <si>
    <t>GOTOVINSKI TROŠKOVI</t>
  </si>
  <si>
    <t>1.2. UKUPNO U IZGRADNJI : 1.2.a + 1.2.b.</t>
  </si>
  <si>
    <t>1.2.   UKUPNO U IZGRADNJI</t>
  </si>
  <si>
    <t>RAZLIKA GOTOVINSKIH PRIHODA- GOTOVINSKIH TROŠKOVA</t>
  </si>
  <si>
    <t xml:space="preserve">RAZLIKA PRODANO UTROŠENO
</t>
  </si>
  <si>
    <t>1.3. KOMPEZACIJA</t>
  </si>
  <si>
    <t>UKUPNO PROGRAM 1: (1.1. + 1. 2. +1.3.)</t>
  </si>
  <si>
    <t>POTPISANI PREDUGOVORI</t>
  </si>
  <si>
    <t>UKUPNO TROŠKOVI</t>
  </si>
  <si>
    <t xml:space="preserve">IZNAJMLJENA GPM </t>
  </si>
  <si>
    <t>GOTOVINSKI DIO I KOMPENZACIJA</t>
  </si>
  <si>
    <t>Agencija+POVRAT
 JLS-a</t>
  </si>
  <si>
    <t>Agencija + 
JLS I DRUGI</t>
  </si>
  <si>
    <t>Agencija</t>
  </si>
  <si>
    <t>Agencija + JLS</t>
  </si>
  <si>
    <t>13=(4+7)</t>
  </si>
  <si>
    <t>20=(14+15+16+17+18+19)</t>
  </si>
  <si>
    <t>21=(13 x % E.C.)</t>
  </si>
  <si>
    <t>24=(22-23)</t>
  </si>
  <si>
    <t>27=25+26</t>
  </si>
  <si>
    <t>30=28+29</t>
  </si>
  <si>
    <t>Agencija + POVRAT JLS</t>
  </si>
  <si>
    <t>POVRAT JLS (35% MPO)</t>
  </si>
  <si>
    <t>Agencija GOTOVINSKI DIO I KOMPENZACIJA</t>
  </si>
  <si>
    <t>Agencija+JLS</t>
  </si>
  <si>
    <t xml:space="preserve">  Agencija</t>
  </si>
  <si>
    <t xml:space="preserve">Agencija </t>
  </si>
  <si>
    <t>48=45+47</t>
  </si>
  <si>
    <t>49=45+46</t>
  </si>
  <si>
    <t>51=(29+40)</t>
  </si>
  <si>
    <t>52=(50+51)</t>
  </si>
  <si>
    <t>53=(50-48)</t>
  </si>
  <si>
    <t>37=(34+36)</t>
  </si>
  <si>
    <t>41=(39+40)</t>
  </si>
  <si>
    <t>UKUPNO
OSTVARENI PRIHODI</t>
  </si>
  <si>
    <t>38=(34+35)</t>
  </si>
  <si>
    <t>54=(52-49)</t>
  </si>
  <si>
    <t xml:space="preserve">   </t>
  </si>
  <si>
    <t>GRAĐEVINE SA ZAVRŠENIM OBRAČUNOM DO 2009.-Rujevica I.faza</t>
  </si>
  <si>
    <t>GRAĐEVINE SA ZAVRŠENIM OBRAČUNOM DO 2010.-Rujevica II.faza</t>
  </si>
  <si>
    <t>POVRAT POT. SREDSTAVA RH (glavnica+kamata od otplaćenih kredita)</t>
  </si>
  <si>
    <t>POVRAT III OBROKA  IZ KREDITA I PRIPADNE GOTOVINE (glavnica+kamata)</t>
  </si>
  <si>
    <t>GRAĐEVINE SA ZAVRŠENIM OBRAČUNOM DO 2014.- Hostov breg</t>
  </si>
  <si>
    <t>33=(31-32)</t>
  </si>
  <si>
    <t>GRAĐEVINE SA ZAVRŠENIM OBRAČUNOM DO 2014.- Drenova</t>
  </si>
  <si>
    <t>Ukupni odljevi:</t>
  </si>
  <si>
    <t>Ukupni priljevi:</t>
  </si>
  <si>
    <t xml:space="preserve">OSTALI PRIHODI I RASHODI </t>
  </si>
  <si>
    <t>POVRAT POT. SREDSTAVA RH ( rezervni fond, odustanak i sl.)</t>
  </si>
  <si>
    <t xml:space="preserve">POVRAT POT. SREDSTRAVA RH </t>
  </si>
  <si>
    <t>Martinkovac I. faza - rezervni fond</t>
  </si>
  <si>
    <t>01.01.2006. - 31.12.2023.</t>
  </si>
  <si>
    <t>45=25+34</t>
  </si>
  <si>
    <t>46=26+35</t>
  </si>
  <si>
    <t>GRAĐEVINE SA ZAVRŠENIM OBRAČUNOM U 2023.</t>
  </si>
  <si>
    <t>50=(28+39)</t>
  </si>
  <si>
    <t>POS Zamet</t>
  </si>
  <si>
    <t>(EUR)</t>
  </si>
  <si>
    <t xml:space="preserve">IZVRŠENJE GODIŠNJEG OPERATIVNO                    FINANCIJSKOG PLANA POS-a, PROGRAM "A " ZA PERIOD SIJEČANJ-PROSINAC 2024. GODINE U OKVIRU UKUPNE REALIZACIJE
</t>
  </si>
  <si>
    <t>01.01.2024. - 31.12.2024.</t>
  </si>
  <si>
    <t>01.01.2006. - 31.12.2024.</t>
  </si>
  <si>
    <t xml:space="preserve">1.1.b.
NEZAVRŠENI OBRAČUN 
2024. </t>
  </si>
  <si>
    <t>1.1.e. 
IZGRAĐENE GRAĐEVINE U 2024. G.</t>
  </si>
  <si>
    <t>1.1.e UKUPNO IZGRAĐENE GRAĐEVINE U 2024. GOD.</t>
  </si>
  <si>
    <t>1.2.b. 
GRAĐEVINE U PRIPREMI 
ZA IZGRADNJU
2025. I DALJE</t>
  </si>
  <si>
    <t>1.2.b. UKUPNO U PRIPREMI ZA IZGRADNJU U 2025. I DALJE:</t>
  </si>
  <si>
    <t>GRAĐEVINE SA ZAVRŠENIM OBRAČUNOM DO 2023.- Martinkovac I. faza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</si>
</sst>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\ _k_n"/>
    <numFmt numFmtId="173" formatCode="#,##0\ _k_n"/>
  </numFmts>
  <fonts count="15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22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FFFFCC"/>
      <name val="Times New Roman"/>
      <family val="1"/>
      <charset val="238"/>
    </font>
    <font>
      <b/>
      <sz val="12"/>
      <color rgb="FFFFFFCC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0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9" tint="0.59999389629810485"/>
        <bgColor indexed="64"/>
      </patternFill>
    </fill>
  </fills>
  <borders count="4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10"/>
      </right>
      <top style="hair">
        <color auto="1"/>
      </top>
      <bottom/>
      <diagonal/>
    </border>
    <border>
      <left style="double">
        <color indexed="10"/>
      </left>
      <right style="hair">
        <color auto="1"/>
      </right>
      <top/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/>
      <diagonal/>
    </border>
    <border>
      <left style="hair">
        <color indexed="64"/>
      </left>
      <right style="double">
        <color rgb="FFFF0066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C00000"/>
      </right>
      <top style="hair">
        <color auto="1"/>
      </top>
      <bottom/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C00000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/>
      <diagonal/>
    </border>
    <border>
      <left style="double">
        <color rgb="FFFF0000"/>
      </left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rgb="FFFF0000"/>
      </left>
      <right/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rgb="FFC00000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theme="1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8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5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94" fillId="0" borderId="221" applyNumberFormat="0" applyFill="0" applyAlignment="0" applyProtection="0"/>
    <xf numFmtId="0" fontId="37" fillId="11" borderId="219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5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8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20" applyNumberFormat="0" applyFill="0" applyAlignment="0" applyProtection="0"/>
    <xf numFmtId="0" fontId="5" fillId="57" borderId="171" applyNumberFormat="0" applyFont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33" fillId="5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2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71" borderId="0" applyNumberFormat="0" applyBorder="0" applyAlignment="0" applyProtection="0"/>
    <xf numFmtId="0" fontId="37" fillId="11" borderId="219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1" applyNumberFormat="0" applyFill="0" applyAlignment="0" applyProtection="0"/>
    <xf numFmtId="0" fontId="39" fillId="0" borderId="220" applyNumberFormat="0" applyFill="0" applyAlignment="0" applyProtection="0"/>
    <xf numFmtId="0" fontId="25" fillId="11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8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5" applyNumberFormat="0" applyAlignment="0" applyProtection="0"/>
    <xf numFmtId="0" fontId="26" fillId="24" borderId="222" applyNumberFormat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2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51" applyNumberFormat="0" applyAlignment="0" applyProtection="0"/>
    <xf numFmtId="0" fontId="25" fillId="11" borderId="251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8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94" fillId="0" borderId="255" applyNumberFormat="0" applyFill="0" applyAlignment="0" applyProtection="0"/>
    <xf numFmtId="0" fontId="21" fillId="26" borderId="252" applyNumberFormat="0" applyFont="0" applyAlignment="0" applyProtection="0"/>
    <xf numFmtId="0" fontId="21" fillId="0" borderId="0"/>
    <xf numFmtId="0" fontId="21" fillId="26" borderId="259" applyNumberFormat="0" applyFont="0" applyAlignment="0" applyProtection="0"/>
    <xf numFmtId="0" fontId="37" fillId="11" borderId="264" applyNumberFormat="0" applyAlignment="0" applyProtection="0"/>
    <xf numFmtId="0" fontId="25" fillId="11" borderId="234" applyNumberFormat="0" applyAlignment="0" applyProtection="0"/>
    <xf numFmtId="0" fontId="21" fillId="0" borderId="0"/>
    <xf numFmtId="0" fontId="25" fillId="11" borderId="251" applyNumberFormat="0" applyAlignment="0" applyProtection="0"/>
    <xf numFmtId="0" fontId="2" fillId="73" borderId="0" applyNumberFormat="0" applyBorder="0" applyAlignment="0" applyProtection="0"/>
    <xf numFmtId="0" fontId="26" fillId="24" borderId="222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9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4" applyNumberFormat="0" applyAlignment="0" applyProtection="0"/>
    <xf numFmtId="0" fontId="2" fillId="79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5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6" applyNumberFormat="0" applyFill="0" applyAlignment="0" applyProtection="0"/>
    <xf numFmtId="0" fontId="21" fillId="0" borderId="0"/>
    <xf numFmtId="0" fontId="21" fillId="0" borderId="0"/>
    <xf numFmtId="0" fontId="25" fillId="11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4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6" applyNumberFormat="0" applyFill="0" applyAlignment="0" applyProtection="0"/>
    <xf numFmtId="0" fontId="21" fillId="0" borderId="0"/>
    <xf numFmtId="0" fontId="94" fillId="0" borderId="266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5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8" applyNumberFormat="0" applyAlignment="0" applyProtection="0"/>
    <xf numFmtId="0" fontId="21" fillId="0" borderId="0"/>
    <xf numFmtId="0" fontId="21" fillId="0" borderId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5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5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4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3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3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0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4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7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6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51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6" fillId="24" borderId="222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2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7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3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2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7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9" applyNumberFormat="0" applyFill="0" applyAlignment="0" applyProtection="0"/>
    <xf numFmtId="0" fontId="18" fillId="7" borderId="0" applyNumberFormat="0" applyBorder="0" applyAlignment="0" applyProtection="0"/>
    <xf numFmtId="0" fontId="94" fillId="0" borderId="250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50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6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6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94" fillId="0" borderId="250" applyNumberFormat="0" applyFill="0" applyAlignment="0" applyProtection="0"/>
    <xf numFmtId="0" fontId="37" fillId="11" borderId="248" applyNumberFormat="0" applyAlignment="0" applyProtection="0"/>
    <xf numFmtId="0" fontId="33" fillId="5" borderId="246" applyNumberFormat="0" applyAlignment="0" applyProtection="0"/>
    <xf numFmtId="0" fontId="21" fillId="0" borderId="0"/>
    <xf numFmtId="0" fontId="81" fillId="0" borderId="236" applyNumberFormat="0" applyFill="0" applyAlignment="0" applyProtection="0"/>
    <xf numFmtId="0" fontId="18" fillId="0" borderId="0"/>
    <xf numFmtId="0" fontId="21" fillId="26" borderId="252" applyNumberFormat="0" applyFont="0" applyAlignment="0" applyProtection="0"/>
    <xf numFmtId="0" fontId="18" fillId="3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94" fillId="0" borderId="276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6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8" applyNumberFormat="0" applyFill="0" applyAlignment="0" applyProtection="0"/>
    <xf numFmtId="0" fontId="21" fillId="26" borderId="252" applyNumberFormat="0" applyFont="0" applyAlignment="0" applyProtection="0"/>
    <xf numFmtId="0" fontId="81" fillId="0" borderId="217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6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2" applyNumberFormat="0" applyAlignment="0" applyProtection="0"/>
    <xf numFmtId="0" fontId="2" fillId="45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6" applyNumberFormat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6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9" applyNumberFormat="0" applyFill="0" applyAlignment="0" applyProtection="0"/>
    <xf numFmtId="0" fontId="2" fillId="57" borderId="171" applyNumberFormat="0" applyFont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33" fillId="5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37" fillId="11" borderId="24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7" applyNumberFormat="0" applyFont="0" applyAlignment="0" applyProtection="0"/>
    <xf numFmtId="0" fontId="2" fillId="77" borderId="0" applyNumberFormat="0" applyBorder="0" applyAlignment="0" applyProtection="0"/>
    <xf numFmtId="0" fontId="37" fillId="11" borderId="253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50" applyNumberFormat="0" applyFill="0" applyAlignment="0" applyProtection="0"/>
    <xf numFmtId="0" fontId="39" fillId="0" borderId="249" applyNumberFormat="0" applyFill="0" applyAlignment="0" applyProtection="0"/>
    <xf numFmtId="0" fontId="25" fillId="11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33" fillId="5" borderId="246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6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2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51" applyNumberFormat="0" applyAlignment="0" applyProtection="0"/>
    <xf numFmtId="0" fontId="81" fillId="0" borderId="236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6" applyNumberFormat="0" applyAlignment="0" applyProtection="0"/>
    <xf numFmtId="0" fontId="94" fillId="0" borderId="250" applyNumberFormat="0" applyFill="0" applyAlignment="0" applyProtection="0"/>
    <xf numFmtId="0" fontId="33" fillId="5" borderId="251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8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4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2" borderId="0" applyNumberFormat="0" applyBorder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62" applyNumberFormat="0" applyFill="0" applyAlignment="0" applyProtection="0"/>
    <xf numFmtId="0" fontId="37" fillId="11" borderId="260" applyNumberFormat="0" applyAlignment="0" applyProtection="0"/>
    <xf numFmtId="0" fontId="33" fillId="5" borderId="256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6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40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6" applyNumberFormat="0" applyFill="0" applyAlignment="0" applyProtection="0"/>
    <xf numFmtId="0" fontId="37" fillId="11" borderId="274" applyNumberFormat="0" applyAlignment="0" applyProtection="0"/>
    <xf numFmtId="0" fontId="2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9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1" applyNumberFormat="0" applyFill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33" fillId="5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71" borderId="0" applyNumberFormat="0" applyBorder="0" applyAlignment="0" applyProtection="0"/>
    <xf numFmtId="0" fontId="37" fillId="11" borderId="260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2" applyNumberFormat="0" applyFill="0" applyAlignment="0" applyProtection="0"/>
    <xf numFmtId="0" fontId="39" fillId="0" borderId="261" applyNumberFormat="0" applyFill="0" applyAlignment="0" applyProtection="0"/>
    <xf numFmtId="0" fontId="25" fillId="11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46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6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6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56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2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5" applyNumberFormat="0" applyFill="0" applyAlignment="0" applyProtection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3" applyNumberFormat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5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8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71" applyNumberFormat="0" applyFill="0" applyAlignment="0" applyProtection="0"/>
    <xf numFmtId="0" fontId="37" fillId="11" borderId="269" applyNumberFormat="0" applyAlignment="0" applyProtection="0"/>
    <xf numFmtId="0" fontId="33" fillId="5" borderId="267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7" applyNumberFormat="0" applyAlignment="0" applyProtection="0"/>
    <xf numFmtId="0" fontId="21" fillId="0" borderId="0"/>
    <xf numFmtId="0" fontId="21" fillId="0" borderId="0"/>
    <xf numFmtId="0" fontId="32" fillId="0" borderId="257" applyNumberFormat="0" applyFill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8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70" applyNumberFormat="0" applyFill="0" applyAlignment="0" applyProtection="0"/>
    <xf numFmtId="0" fontId="2" fillId="57" borderId="171" applyNumberFormat="0" applyFont="0" applyAlignment="0" applyProtection="0"/>
    <xf numFmtId="0" fontId="21" fillId="26" borderId="268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33" fillId="5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79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71" borderId="0" applyNumberFormat="0" applyBorder="0" applyAlignment="0" applyProtection="0"/>
    <xf numFmtId="0" fontId="37" fillId="11" borderId="269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71" applyNumberFormat="0" applyFill="0" applyAlignment="0" applyProtection="0"/>
    <xf numFmtId="0" fontId="39" fillId="0" borderId="270" applyNumberFormat="0" applyFill="0" applyAlignment="0" applyProtection="0"/>
    <xf numFmtId="0" fontId="25" fillId="11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46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8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67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9" applyNumberFormat="0" applyFill="0" applyAlignment="0" applyProtection="0"/>
    <xf numFmtId="0" fontId="21" fillId="26" borderId="23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4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40" applyNumberFormat="0" applyFill="0" applyAlignment="0" applyProtection="0"/>
    <xf numFmtId="0" fontId="37" fillId="11" borderId="238" applyNumberFormat="0" applyAlignment="0" applyProtection="0"/>
    <xf numFmtId="0" fontId="33" fillId="5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5" fillId="11" borderId="234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9" applyNumberFormat="0" applyFill="0" applyAlignment="0" applyProtection="0"/>
    <xf numFmtId="0" fontId="2" fillId="57" borderId="171" applyNumberFormat="0" applyFont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33" fillId="5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71" borderId="0" applyNumberFormat="0" applyBorder="0" applyAlignment="0" applyProtection="0"/>
    <xf numFmtId="0" fontId="37" fillId="11" borderId="23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39" fillId="0" borderId="239" applyNumberFormat="0" applyFill="0" applyAlignment="0" applyProtection="0"/>
    <xf numFmtId="0" fontId="25" fillId="11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2" applyNumberFormat="0" applyAlignment="0" applyProtection="0"/>
    <xf numFmtId="0" fontId="26" fillId="24" borderId="222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3" applyNumberFormat="0" applyFont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32" fillId="0" borderId="277" applyNumberFormat="0" applyFill="0" applyAlignment="0" applyProtection="0"/>
    <xf numFmtId="0" fontId="1" fillId="80" borderId="0" applyNumberFormat="0" applyBorder="0" applyAlignment="0" applyProtection="0"/>
    <xf numFmtId="0" fontId="37" fillId="11" borderId="284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8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4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5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4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2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2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81" fillId="0" borderId="282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8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8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2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81" applyNumberFormat="0" applyFill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32" fillId="0" borderId="277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25" fillId="11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910">
    <xf numFmtId="0" fontId="0" fillId="0" borderId="0" xfId="0"/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65" xfId="0" applyNumberFormat="1" applyFont="1" applyFill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4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4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0" fontId="122" fillId="0" borderId="205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3" xfId="0" applyNumberFormat="1" applyFont="1" applyFill="1" applyBorder="1"/>
    <xf numFmtId="4" fontId="122" fillId="0" borderId="205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7" xfId="0" applyFont="1" applyBorder="1" applyAlignment="1">
      <alignment horizontal="center" vertical="center"/>
    </xf>
    <xf numFmtId="0" fontId="122" fillId="0" borderId="208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59" borderId="22" xfId="0" applyNumberFormat="1" applyFont="1" applyFill="1" applyBorder="1"/>
    <xf numFmtId="4" fontId="122" fillId="60" borderId="208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03" fillId="0" borderId="86" xfId="0" applyNumberFormat="1" applyFont="1" applyBorder="1"/>
    <xf numFmtId="4" fontId="122" fillId="59" borderId="20" xfId="0" applyNumberFormat="1" applyFont="1" applyFill="1" applyBorder="1"/>
    <xf numFmtId="4" fontId="122" fillId="0" borderId="19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5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60" borderId="22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5" xfId="0" applyNumberFormat="1" applyFont="1" applyFill="1" applyBorder="1"/>
    <xf numFmtId="0" fontId="122" fillId="0" borderId="0" xfId="0" applyFont="1" applyBorder="1"/>
    <xf numFmtId="0" fontId="122" fillId="0" borderId="194" xfId="0" applyFont="1" applyBorder="1"/>
    <xf numFmtId="4" fontId="123" fillId="0" borderId="194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4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0" fontId="122" fillId="0" borderId="173" xfId="0" applyFont="1" applyBorder="1"/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5" xfId="0" applyNumberFormat="1" applyFont="1" applyFill="1" applyBorder="1" applyAlignment="1">
      <alignment horizontal="center"/>
    </xf>
    <xf numFmtId="4" fontId="122" fillId="60" borderId="225" xfId="0" applyNumberFormat="1" applyFont="1" applyFill="1" applyBorder="1" applyAlignment="1">
      <alignment horizontal="center" vertical="center"/>
    </xf>
    <xf numFmtId="0" fontId="122" fillId="0" borderId="208" xfId="0" applyFont="1" applyBorder="1" applyAlignment="1">
      <alignment horizontal="center"/>
    </xf>
    <xf numFmtId="0" fontId="122" fillId="0" borderId="207" xfId="0" applyFont="1" applyBorder="1" applyAlignment="1">
      <alignment horizontal="center"/>
    </xf>
    <xf numFmtId="0" fontId="122" fillId="0" borderId="213" xfId="0" applyFont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/>
    </xf>
    <xf numFmtId="4" fontId="122" fillId="29" borderId="231" xfId="0" applyNumberFormat="1" applyFont="1" applyFill="1" applyBorder="1" applyAlignment="1">
      <alignment horizontal="center"/>
    </xf>
    <xf numFmtId="4" fontId="122" fillId="29" borderId="193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/>
    <xf numFmtId="4" fontId="122" fillId="0" borderId="160" xfId="0" applyNumberFormat="1" applyFont="1" applyFill="1" applyBorder="1" applyAlignment="1"/>
    <xf numFmtId="4" fontId="123" fillId="64" borderId="194" xfId="0" applyNumberFormat="1" applyFont="1" applyFill="1" applyBorder="1"/>
    <xf numFmtId="4" fontId="122" fillId="0" borderId="225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3" fontId="122" fillId="0" borderId="22" xfId="0" applyNumberFormat="1" applyFont="1" applyBorder="1"/>
    <xf numFmtId="4" fontId="122" fillId="0" borderId="213" xfId="0" applyNumberFormat="1" applyFont="1" applyBorder="1"/>
    <xf numFmtId="4" fontId="122" fillId="60" borderId="82" xfId="0" applyNumberFormat="1" applyFont="1" applyFill="1" applyBorder="1"/>
    <xf numFmtId="4" fontId="122" fillId="60" borderId="207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8" xfId="0" applyNumberFormat="1" applyFont="1" applyFill="1" applyBorder="1"/>
    <xf numFmtId="0" fontId="122" fillId="0" borderId="194" xfId="0" applyFont="1" applyBorder="1" applyAlignment="1">
      <alignment vertical="center"/>
    </xf>
    <xf numFmtId="4" fontId="122" fillId="0" borderId="194" xfId="0" applyNumberFormat="1" applyFont="1" applyBorder="1" applyAlignment="1">
      <alignment vertical="center"/>
    </xf>
    <xf numFmtId="3" fontId="122" fillId="0" borderId="194" xfId="0" applyNumberFormat="1" applyFont="1" applyBorder="1" applyAlignment="1">
      <alignment vertical="center"/>
    </xf>
    <xf numFmtId="4" fontId="122" fillId="0" borderId="194" xfId="0" applyNumberFormat="1" applyFont="1" applyFill="1" applyBorder="1" applyAlignment="1">
      <alignment vertical="center"/>
    </xf>
    <xf numFmtId="0" fontId="122" fillId="0" borderId="288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6" xfId="0" applyNumberFormat="1" applyFont="1" applyFill="1" applyBorder="1" applyAlignment="1">
      <alignment vertical="center"/>
    </xf>
    <xf numFmtId="3" fontId="123" fillId="0" borderId="194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6" xfId="0" applyNumberFormat="1" applyFont="1" applyFill="1" applyBorder="1" applyAlignment="1">
      <alignment horizontal="right" vertical="center"/>
    </xf>
    <xf numFmtId="0" fontId="123" fillId="0" borderId="232" xfId="0" applyFont="1" applyBorder="1" applyAlignment="1">
      <alignment horizontal="center" vertical="center" wrapText="1"/>
    </xf>
    <xf numFmtId="0" fontId="122" fillId="0" borderId="288" xfId="0" applyFont="1" applyFill="1" applyBorder="1" applyAlignment="1">
      <alignment horizontal="center" vertical="center"/>
    </xf>
    <xf numFmtId="3" fontId="122" fillId="0" borderId="227" xfId="0" applyNumberFormat="1" applyFont="1" applyBorder="1"/>
    <xf numFmtId="4" fontId="122" fillId="0" borderId="197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3" xfId="0" applyNumberFormat="1" applyFont="1" applyFill="1" applyBorder="1" applyAlignment="1">
      <alignment horizontal="center"/>
    </xf>
    <xf numFmtId="0" fontId="122" fillId="0" borderId="196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4" fontId="122" fillId="64" borderId="0" xfId="0" applyNumberFormat="1" applyFont="1" applyFill="1" applyBorder="1" applyAlignment="1">
      <alignment horizontal="center"/>
    </xf>
    <xf numFmtId="10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6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91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4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4" xfId="0" applyNumberFormat="1" applyFont="1" applyFill="1" applyBorder="1"/>
    <xf numFmtId="4" fontId="123" fillId="0" borderId="194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7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301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4" xfId="0" applyFont="1" applyFill="1" applyBorder="1" applyAlignment="1"/>
    <xf numFmtId="0" fontId="122" fillId="0" borderId="296" xfId="0" applyFont="1" applyBorder="1" applyAlignment="1"/>
    <xf numFmtId="4" fontId="122" fillId="0" borderId="194" xfId="0" applyNumberFormat="1" applyFont="1" applyBorder="1" applyAlignment="1"/>
    <xf numFmtId="0" fontId="122" fillId="0" borderId="194" xfId="0" applyFont="1" applyBorder="1" applyAlignment="1"/>
    <xf numFmtId="3" fontId="122" fillId="0" borderId="194" xfId="0" applyNumberFormat="1" applyFont="1" applyBorder="1" applyAlignment="1"/>
    <xf numFmtId="4" fontId="123" fillId="64" borderId="194" xfId="0" applyNumberFormat="1" applyFont="1" applyFill="1" applyBorder="1" applyAlignment="1">
      <alignment vertical="center"/>
    </xf>
    <xf numFmtId="0" fontId="123" fillId="0" borderId="194" xfId="0" applyFont="1" applyBorder="1" applyAlignment="1">
      <alignment horizontal="center"/>
    </xf>
    <xf numFmtId="4" fontId="123" fillId="64" borderId="194" xfId="0" applyNumberFormat="1" applyFont="1" applyFill="1" applyBorder="1" applyAlignment="1">
      <alignment horizontal="center"/>
    </xf>
    <xf numFmtId="0" fontId="123" fillId="64" borderId="194" xfId="0" applyFont="1" applyFill="1" applyBorder="1" applyAlignment="1">
      <alignment horizontal="center"/>
    </xf>
    <xf numFmtId="3" fontId="123" fillId="64" borderId="194" xfId="0" applyNumberFormat="1" applyFont="1" applyFill="1" applyBorder="1"/>
    <xf numFmtId="0" fontId="47" fillId="0" borderId="0" xfId="0" applyFont="1" applyBorder="1"/>
    <xf numFmtId="4" fontId="123" fillId="64" borderId="296" xfId="0" applyNumberFormat="1" applyFont="1" applyFill="1" applyBorder="1"/>
    <xf numFmtId="0" fontId="122" fillId="0" borderId="292" xfId="0" applyFont="1" applyBorder="1" applyAlignment="1">
      <alignment horizontal="center" vertical="center"/>
    </xf>
    <xf numFmtId="0" fontId="122" fillId="0" borderId="296" xfId="0" applyFont="1" applyBorder="1" applyAlignment="1">
      <alignment horizontal="center" vertical="center"/>
    </xf>
    <xf numFmtId="0" fontId="122" fillId="0" borderId="194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 vertical="center"/>
    </xf>
    <xf numFmtId="4" fontId="122" fillId="64" borderId="296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center" vertical="center"/>
    </xf>
    <xf numFmtId="4" fontId="123" fillId="0" borderId="296" xfId="0" applyNumberFormat="1" applyFont="1" applyBorder="1" applyAlignment="1">
      <alignment vertical="center"/>
    </xf>
    <xf numFmtId="4" fontId="122" fillId="0" borderId="292" xfId="0" applyNumberFormat="1" applyFont="1" applyBorder="1" applyAlignment="1">
      <alignment horizontal="center" vertical="center"/>
    </xf>
    <xf numFmtId="4" fontId="122" fillId="59" borderId="18" xfId="0" applyNumberFormat="1" applyFont="1" applyFill="1" applyBorder="1"/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0" fontId="67" fillId="0" borderId="0" xfId="0" applyFont="1" applyBorder="1"/>
    <xf numFmtId="4" fontId="67" fillId="0" borderId="0" xfId="0" applyNumberFormat="1" applyFont="1" applyBorder="1"/>
    <xf numFmtId="0" fontId="122" fillId="0" borderId="69" xfId="0" applyFont="1" applyBorder="1" applyAlignment="1">
      <alignment horizontal="center"/>
    </xf>
    <xf numFmtId="4" fontId="122" fillId="0" borderId="212" xfId="0" applyNumberFormat="1" applyFont="1" applyBorder="1" applyAlignment="1">
      <alignment vertical="center"/>
    </xf>
    <xf numFmtId="4" fontId="122" fillId="60" borderId="212" xfId="0" applyNumberFormat="1" applyFont="1" applyFill="1" applyBorder="1"/>
    <xf numFmtId="4" fontId="122" fillId="60" borderId="21" xfId="0" applyNumberFormat="1" applyFont="1" applyFill="1" applyBorder="1"/>
    <xf numFmtId="0" fontId="123" fillId="0" borderId="196" xfId="0" applyFont="1" applyBorder="1" applyAlignment="1">
      <alignment vertical="center" textRotation="90" wrapText="1"/>
    </xf>
    <xf numFmtId="0" fontId="122" fillId="0" borderId="293" xfId="0" applyFont="1" applyBorder="1"/>
    <xf numFmtId="0" fontId="123" fillId="0" borderId="296" xfId="0" applyFont="1" applyFill="1" applyBorder="1" applyAlignment="1">
      <alignment horizontal="center" vertical="center"/>
    </xf>
    <xf numFmtId="0" fontId="123" fillId="0" borderId="305" xfId="0" applyFont="1" applyBorder="1" applyAlignment="1">
      <alignment vertical="center" textRotation="90" wrapText="1"/>
    </xf>
    <xf numFmtId="0" fontId="123" fillId="0" borderId="305" xfId="0" applyNumberFormat="1" applyFont="1" applyFill="1" applyBorder="1" applyAlignment="1">
      <alignment horizontal="right" vertical="center"/>
    </xf>
    <xf numFmtId="4" fontId="123" fillId="0" borderId="305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8" xfId="0" applyFont="1" applyBorder="1" applyAlignment="1">
      <alignment vertical="center" textRotation="90" wrapText="1"/>
    </xf>
    <xf numFmtId="0" fontId="123" fillId="0" borderId="309" xfId="0" applyFont="1" applyBorder="1" applyAlignment="1">
      <alignment vertical="center" textRotation="90"/>
    </xf>
    <xf numFmtId="0" fontId="123" fillId="0" borderId="309" xfId="0" applyFont="1" applyFill="1" applyBorder="1" applyAlignment="1">
      <alignment horizontal="center" vertical="center"/>
    </xf>
    <xf numFmtId="4" fontId="123" fillId="0" borderId="309" xfId="0" applyNumberFormat="1" applyFont="1" applyFill="1" applyBorder="1" applyAlignment="1">
      <alignment horizontal="right" vertical="center"/>
    </xf>
    <xf numFmtId="4" fontId="122" fillId="0" borderId="20" xfId="0" applyNumberFormat="1" applyFont="1" applyBorder="1" applyAlignment="1">
      <alignment vertical="center"/>
    </xf>
    <xf numFmtId="0" fontId="122" fillId="0" borderId="69" xfId="0" applyFont="1" applyFill="1" applyBorder="1" applyAlignment="1">
      <alignment horizontal="center" vertical="center"/>
    </xf>
    <xf numFmtId="4" fontId="123" fillId="0" borderId="296" xfId="1" applyNumberFormat="1" applyFont="1" applyFill="1" applyBorder="1" applyAlignment="1">
      <alignment vertical="center"/>
    </xf>
    <xf numFmtId="4" fontId="122" fillId="60" borderId="288" xfId="0" applyNumberFormat="1" applyFont="1" applyFill="1" applyBorder="1"/>
    <xf numFmtId="4" fontId="122" fillId="0" borderId="296" xfId="0" applyNumberFormat="1" applyFont="1" applyBorder="1" applyAlignment="1">
      <alignment horizontal="center" vertical="center"/>
    </xf>
    <xf numFmtId="4" fontId="122" fillId="0" borderId="225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5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/>
    </xf>
    <xf numFmtId="0" fontId="122" fillId="0" borderId="296" xfId="0" applyFont="1" applyBorder="1"/>
    <xf numFmtId="4" fontId="122" fillId="59" borderId="229" xfId="0" applyNumberFormat="1" applyFont="1" applyFill="1" applyBorder="1"/>
    <xf numFmtId="4" fontId="122" fillId="0" borderId="296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4" xfId="0" applyNumberFormat="1" applyFont="1" applyBorder="1"/>
    <xf numFmtId="4" fontId="123" fillId="35" borderId="296" xfId="1" applyNumberFormat="1" applyFont="1" applyFill="1" applyBorder="1" applyAlignment="1"/>
    <xf numFmtId="4" fontId="123" fillId="0" borderId="296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2" fillId="0" borderId="312" xfId="207" applyFont="1" applyFill="1" applyBorder="1" applyAlignment="1"/>
    <xf numFmtId="0" fontId="123" fillId="0" borderId="296" xfId="0" applyFont="1" applyFill="1" applyBorder="1" applyAlignment="1">
      <alignment vertical="center"/>
    </xf>
    <xf numFmtId="0" fontId="123" fillId="0" borderId="296" xfId="0" applyFont="1" applyBorder="1" applyAlignment="1">
      <alignment vertical="center"/>
    </xf>
    <xf numFmtId="0" fontId="123" fillId="64" borderId="194" xfId="0" applyFont="1" applyFill="1" applyBorder="1" applyAlignment="1">
      <alignment horizontal="center" vertical="center"/>
    </xf>
    <xf numFmtId="0" fontId="122" fillId="0" borderId="296" xfId="0" applyFont="1" applyBorder="1" applyAlignment="1">
      <alignment horizontal="center"/>
    </xf>
    <xf numFmtId="4" fontId="122" fillId="0" borderId="312" xfId="0" applyNumberFormat="1" applyFont="1" applyBorder="1"/>
    <xf numFmtId="4" fontId="122" fillId="0" borderId="17" xfId="0" applyNumberFormat="1" applyFont="1" applyFill="1" applyBorder="1" applyAlignment="1"/>
    <xf numFmtId="4" fontId="122" fillId="0" borderId="295" xfId="0" applyNumberFormat="1" applyFont="1" applyBorder="1" applyAlignment="1">
      <alignment horizontal="center" vertical="center"/>
    </xf>
    <xf numFmtId="4" fontId="122" fillId="0" borderId="316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7" xfId="0" applyNumberFormat="1" applyFont="1" applyBorder="1"/>
    <xf numFmtId="0" fontId="122" fillId="0" borderId="287" xfId="0" applyFont="1" applyBorder="1" applyAlignment="1">
      <alignment horizontal="center"/>
    </xf>
    <xf numFmtId="4" fontId="122" fillId="0" borderId="28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9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0" fontId="21" fillId="0" borderId="0" xfId="0" applyFont="1" applyBorder="1" applyAlignment="1"/>
    <xf numFmtId="4" fontId="122" fillId="59" borderId="294" xfId="0" applyNumberFormat="1" applyFont="1" applyFill="1" applyBorder="1" applyAlignment="1">
      <alignment vertical="center"/>
    </xf>
    <xf numFmtId="4" fontId="122" fillId="59" borderId="192" xfId="0" applyNumberFormat="1" applyFont="1" applyFill="1" applyBorder="1" applyAlignment="1">
      <alignment vertical="center"/>
    </xf>
    <xf numFmtId="4" fontId="123" fillId="0" borderId="322" xfId="0" applyNumberFormat="1" applyFont="1" applyFill="1" applyBorder="1" applyAlignment="1">
      <alignment vertical="center"/>
    </xf>
    <xf numFmtId="4" fontId="123" fillId="0" borderId="292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4" xfId="0" applyNumberFormat="1" applyFont="1" applyFill="1" applyBorder="1" applyAlignment="1">
      <alignment horizontal="right" vertical="center"/>
    </xf>
    <xf numFmtId="4" fontId="123" fillId="0" borderId="0" xfId="0" applyNumberFormat="1" applyFont="1" applyBorder="1"/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6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4" xfId="0" applyFont="1" applyBorder="1" applyAlignment="1">
      <alignment horizontal="center" vertical="center" wrapText="1"/>
    </xf>
    <xf numFmtId="3" fontId="46" fillId="0" borderId="194" xfId="0" applyNumberFormat="1" applyFont="1" applyBorder="1"/>
    <xf numFmtId="4" fontId="49" fillId="0" borderId="194" xfId="0" applyNumberFormat="1" applyFont="1" applyBorder="1"/>
    <xf numFmtId="169" fontId="46" fillId="0" borderId="194" xfId="0" applyNumberFormat="1" applyFont="1" applyBorder="1"/>
    <xf numFmtId="3" fontId="49" fillId="0" borderId="194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1" fontId="71" fillId="0" borderId="194" xfId="2" applyNumberFormat="1" applyFont="1" applyFill="1" applyBorder="1" applyAlignment="1">
      <alignment horizontal="center" vertical="center"/>
    </xf>
    <xf numFmtId="1" fontId="49" fillId="0" borderId="195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9" fillId="35" borderId="327" xfId="0" applyNumberFormat="1" applyFont="1" applyFill="1" applyBorder="1" applyAlignment="1">
      <alignment horizontal="center" vertical="center"/>
    </xf>
    <xf numFmtId="4" fontId="49" fillId="35" borderId="329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2" xfId="0" applyNumberFormat="1" applyFont="1" applyFill="1" applyBorder="1" applyAlignment="1">
      <alignment horizontal="center" vertical="center"/>
    </xf>
    <xf numFmtId="2" fontId="51" fillId="60" borderId="327" xfId="0" applyNumberFormat="1" applyFont="1" applyFill="1" applyBorder="1" applyAlignment="1">
      <alignment horizontal="center" vertical="center"/>
    </xf>
    <xf numFmtId="2" fontId="47" fillId="61" borderId="327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54" xfId="0" applyNumberFormat="1" applyFont="1" applyFill="1" applyBorder="1" applyAlignment="1">
      <alignment horizontal="center" vertical="center" wrapText="1"/>
    </xf>
    <xf numFmtId="2" fontId="51" fillId="59" borderId="298" xfId="0" applyNumberFormat="1" applyFont="1" applyFill="1" applyBorder="1" applyAlignment="1">
      <alignment horizontal="center" vertical="center" wrapText="1"/>
    </xf>
    <xf numFmtId="2" fontId="51" fillId="59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/>
    </xf>
    <xf numFmtId="2" fontId="51" fillId="61" borderId="54" xfId="0" applyNumberFormat="1" applyFont="1" applyFill="1" applyBorder="1" applyAlignment="1">
      <alignment horizontal="center" vertical="center" wrapText="1"/>
    </xf>
    <xf numFmtId="2" fontId="51" fillId="60" borderId="54" xfId="0" applyNumberFormat="1" applyFont="1" applyFill="1" applyBorder="1" applyAlignment="1">
      <alignment horizontal="center" vertical="center"/>
    </xf>
    <xf numFmtId="2" fontId="51" fillId="60" borderId="230" xfId="0" applyNumberFormat="1" applyFont="1" applyFill="1" applyBorder="1" applyAlignment="1">
      <alignment horizontal="center" vertical="center"/>
    </xf>
    <xf numFmtId="2" fontId="51" fillId="60" borderId="298" xfId="0" applyNumberFormat="1" applyFont="1" applyFill="1" applyBorder="1" applyAlignment="1">
      <alignment horizontal="center" vertical="center"/>
    </xf>
    <xf numFmtId="2" fontId="51" fillId="62" borderId="327" xfId="0" applyNumberFormat="1" applyFont="1" applyFill="1" applyBorder="1" applyAlignment="1">
      <alignment horizontal="center" vertical="center"/>
    </xf>
    <xf numFmtId="2" fontId="51" fillId="59" borderId="327" xfId="0" applyNumberFormat="1" applyFont="1" applyFill="1" applyBorder="1" applyAlignment="1">
      <alignment horizontal="center" vertical="center" wrapText="1"/>
    </xf>
    <xf numFmtId="2" fontId="51" fillId="59" borderId="226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47" fillId="60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 wrapText="1"/>
    </xf>
    <xf numFmtId="4" fontId="51" fillId="29" borderId="327" xfId="0" applyNumberFormat="1" applyFont="1" applyFill="1" applyBorder="1" applyAlignment="1">
      <alignment horizontal="center" vertical="center"/>
    </xf>
    <xf numFmtId="2" fontId="51" fillId="61" borderId="195" xfId="0" applyNumberFormat="1" applyFont="1" applyFill="1" applyBorder="1" applyAlignment="1">
      <alignment horizontal="center" vertical="center"/>
    </xf>
    <xf numFmtId="2" fontId="51" fillId="61" borderId="325" xfId="0" applyNumberFormat="1" applyFont="1" applyFill="1" applyBorder="1" applyAlignment="1">
      <alignment horizontal="center" vertical="center"/>
    </xf>
    <xf numFmtId="2" fontId="51" fillId="60" borderId="194" xfId="0" applyNumberFormat="1" applyFont="1" applyFill="1" applyBorder="1" applyAlignment="1">
      <alignment horizontal="center" vertical="center"/>
    </xf>
    <xf numFmtId="4" fontId="122" fillId="60" borderId="223" xfId="0" applyNumberFormat="1" applyFont="1" applyFill="1" applyBorder="1"/>
    <xf numFmtId="4" fontId="122" fillId="60" borderId="332" xfId="0" applyNumberFormat="1" applyFont="1" applyFill="1" applyBorder="1"/>
    <xf numFmtId="4" fontId="123" fillId="0" borderId="306" xfId="0" applyNumberFormat="1" applyFont="1" applyFill="1" applyBorder="1" applyAlignment="1">
      <alignment horizontal="right" vertical="center"/>
    </xf>
    <xf numFmtId="4" fontId="122" fillId="60" borderId="279" xfId="0" applyNumberFormat="1" applyFont="1" applyFill="1" applyBorder="1"/>
    <xf numFmtId="4" fontId="122" fillId="60" borderId="292" xfId="0" applyNumberFormat="1" applyFont="1" applyFill="1" applyBorder="1" applyAlignment="1">
      <alignment horizontal="center"/>
    </xf>
    <xf numFmtId="4" fontId="122" fillId="60" borderId="316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9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2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4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0" fontId="123" fillId="64" borderId="194" xfId="0" applyFont="1" applyFill="1" applyBorder="1" applyAlignment="1">
      <alignment vertical="center"/>
    </xf>
    <xf numFmtId="3" fontId="123" fillId="64" borderId="296" xfId="0" applyNumberFormat="1" applyFont="1" applyFill="1" applyBorder="1" applyAlignment="1">
      <alignment vertical="center"/>
    </xf>
    <xf numFmtId="2" fontId="123" fillId="64" borderId="296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0" fillId="64" borderId="0" xfId="0" applyFill="1" applyBorder="1" applyAlignment="1"/>
    <xf numFmtId="0" fontId="47" fillId="64" borderId="0" xfId="0" applyFont="1" applyFill="1" applyBorder="1" applyAlignment="1">
      <alignment vertical="center"/>
    </xf>
    <xf numFmtId="0" fontId="122" fillId="60" borderId="225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0" xfId="0" applyFont="1" applyBorder="1"/>
    <xf numFmtId="0" fontId="126" fillId="0" borderId="0" xfId="0" applyFont="1" applyBorder="1" applyAlignment="1">
      <alignment vertical="top" wrapText="1"/>
    </xf>
    <xf numFmtId="0" fontId="46" fillId="0" borderId="322" xfId="0" applyFont="1" applyBorder="1"/>
    <xf numFmtId="0" fontId="27" fillId="0" borderId="0" xfId="0" applyFont="1" applyBorder="1" applyAlignment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5" xfId="0" applyNumberFormat="1" applyFont="1" applyFill="1" applyBorder="1"/>
    <xf numFmtId="2" fontId="51" fillId="60" borderId="296" xfId="0" applyNumberFormat="1" applyFont="1" applyFill="1" applyBorder="1" applyAlignment="1">
      <alignment horizontal="center" vertical="center"/>
    </xf>
    <xf numFmtId="0" fontId="49" fillId="0" borderId="327" xfId="0" applyFont="1" applyBorder="1" applyAlignment="1">
      <alignment horizontal="center"/>
    </xf>
    <xf numFmtId="4" fontId="122" fillId="60" borderId="303" xfId="0" applyNumberFormat="1" applyFont="1" applyFill="1" applyBorder="1"/>
    <xf numFmtId="4" fontId="122" fillId="61" borderId="335" xfId="0" applyNumberFormat="1" applyFont="1" applyFill="1" applyBorder="1" applyAlignment="1">
      <alignment vertical="center"/>
    </xf>
    <xf numFmtId="4" fontId="122" fillId="61" borderId="74" xfId="0" applyNumberFormat="1" applyFont="1" applyFill="1" applyBorder="1" applyAlignment="1"/>
    <xf numFmtId="0" fontId="49" fillId="0" borderId="325" xfId="0" applyFont="1" applyBorder="1" applyAlignment="1">
      <alignment horizontal="center"/>
    </xf>
    <xf numFmtId="0" fontId="49" fillId="0" borderId="290" xfId="0" applyFont="1" applyBorder="1" applyAlignment="1">
      <alignment horizontal="center"/>
    </xf>
    <xf numFmtId="1" fontId="49" fillId="0" borderId="329" xfId="0" applyNumberFormat="1" applyFont="1" applyFill="1" applyBorder="1" applyAlignment="1">
      <alignment horizontal="center" vertical="center"/>
    </xf>
    <xf numFmtId="1" fontId="49" fillId="0" borderId="327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7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6" xfId="0" applyNumberFormat="1" applyFont="1" applyFill="1" applyBorder="1" applyAlignment="1">
      <alignment horizontal="center"/>
    </xf>
    <xf numFmtId="0" fontId="0" fillId="0" borderId="0" xfId="0"/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0" fontId="46" fillId="64" borderId="0" xfId="0" applyFont="1" applyFill="1" applyBorder="1"/>
    <xf numFmtId="3" fontId="55" fillId="0" borderId="194" xfId="0" applyNumberFormat="1" applyFont="1" applyBorder="1"/>
    <xf numFmtId="4" fontId="131" fillId="61" borderId="17" xfId="0" applyNumberFormat="1" applyFont="1" applyFill="1" applyBorder="1"/>
    <xf numFmtId="4" fontId="131" fillId="61" borderId="65" xfId="0" applyNumberFormat="1" applyFont="1" applyFill="1" applyBorder="1"/>
    <xf numFmtId="4" fontId="122" fillId="0" borderId="300" xfId="0" applyNumberFormat="1" applyFont="1" applyFill="1" applyBorder="1"/>
    <xf numFmtId="4" fontId="122" fillId="0" borderId="152" xfId="0" applyNumberFormat="1" applyFont="1" applyBorder="1"/>
    <xf numFmtId="0" fontId="46" fillId="0" borderId="0" xfId="0" applyFont="1" applyBorder="1"/>
    <xf numFmtId="0" fontId="49" fillId="0" borderId="0" xfId="0" applyFont="1" applyBorder="1" applyAlignment="1">
      <alignment horizontal="center"/>
    </xf>
    <xf numFmtId="4" fontId="122" fillId="59" borderId="19" xfId="0" applyNumberFormat="1" applyFont="1" applyFill="1" applyBorder="1"/>
    <xf numFmtId="49" fontId="123" fillId="0" borderId="296" xfId="0" applyNumberFormat="1" applyFont="1" applyFill="1" applyBorder="1" applyAlignment="1">
      <alignment horizontal="center" vertical="center" wrapText="1"/>
    </xf>
    <xf numFmtId="49" fontId="122" fillId="0" borderId="303" xfId="0" applyNumberFormat="1" applyFont="1" applyFill="1" applyBorder="1" applyAlignment="1">
      <alignment horizontal="center" vertical="center" wrapText="1"/>
    </xf>
    <xf numFmtId="49" fontId="122" fillId="0" borderId="85" xfId="0" applyNumberFormat="1" applyFont="1" applyFill="1" applyBorder="1" applyAlignment="1">
      <alignment horizontal="center" vertical="center" wrapText="1"/>
    </xf>
    <xf numFmtId="4" fontId="122" fillId="0" borderId="194" xfId="0" applyNumberFormat="1" applyFont="1" applyFill="1" applyBorder="1" applyAlignment="1">
      <alignment horizontal="left" vertical="center" wrapText="1"/>
    </xf>
    <xf numFmtId="4" fontId="122" fillId="0" borderId="321" xfId="0" applyNumberFormat="1" applyFont="1" applyFill="1" applyBorder="1" applyAlignment="1">
      <alignment horizontal="center"/>
    </xf>
    <xf numFmtId="4" fontId="123" fillId="0" borderId="22" xfId="0" applyNumberFormat="1" applyFont="1" applyFill="1" applyBorder="1" applyAlignment="1">
      <alignment vertical="center"/>
    </xf>
    <xf numFmtId="3" fontId="123" fillId="0" borderId="22" xfId="0" applyNumberFormat="1" applyFont="1" applyFill="1" applyBorder="1" applyAlignment="1">
      <alignment vertical="center"/>
    </xf>
    <xf numFmtId="4" fontId="122" fillId="0" borderId="151" xfId="0" applyNumberFormat="1" applyFont="1" applyFill="1" applyBorder="1"/>
    <xf numFmtId="4" fontId="131" fillId="60" borderId="69" xfId="0" applyNumberFormat="1" applyFont="1" applyFill="1" applyBorder="1"/>
    <xf numFmtId="4" fontId="123" fillId="35" borderId="296" xfId="0" applyNumberFormat="1" applyFont="1" applyFill="1" applyBorder="1" applyAlignment="1">
      <alignment vertical="center" textRotation="90" wrapText="1"/>
    </xf>
    <xf numFmtId="4" fontId="122" fillId="0" borderId="22" xfId="0" applyNumberFormat="1" applyFont="1" applyFill="1" applyBorder="1" applyAlignment="1">
      <alignment vertical="center"/>
    </xf>
    <xf numFmtId="4" fontId="122" fillId="0" borderId="160" xfId="0" applyNumberFormat="1" applyFont="1" applyFill="1" applyBorder="1" applyAlignment="1">
      <alignment vertical="center"/>
    </xf>
    <xf numFmtId="4" fontId="122" fillId="59" borderId="338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0" fontId="131" fillId="0" borderId="85" xfId="0" applyFont="1" applyFill="1" applyBorder="1" applyAlignment="1">
      <alignment horizontal="center" vertical="center"/>
    </xf>
    <xf numFmtId="0" fontId="46" fillId="0" borderId="0" xfId="0" applyFont="1" applyBorder="1"/>
    <xf numFmtId="0" fontId="122" fillId="0" borderId="333" xfId="0" applyFont="1" applyBorder="1"/>
    <xf numFmtId="3" fontId="122" fillId="0" borderId="20" xfId="0" applyNumberFormat="1" applyFont="1" applyBorder="1"/>
    <xf numFmtId="4" fontId="122" fillId="0" borderId="212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0" borderId="322" xfId="0" applyNumberFormat="1" applyFont="1" applyFill="1" applyBorder="1"/>
    <xf numFmtId="4" fontId="122" fillId="61" borderId="212" xfId="0" applyNumberFormat="1" applyFont="1" applyFill="1" applyBorder="1"/>
    <xf numFmtId="4" fontId="122" fillId="61" borderId="21" xfId="0" applyNumberFormat="1" applyFont="1" applyFill="1" applyBorder="1"/>
    <xf numFmtId="4" fontId="122" fillId="0" borderId="18" xfId="0" applyNumberFormat="1" applyFont="1" applyBorder="1" applyAlignment="1">
      <alignment horizontal="right"/>
    </xf>
    <xf numFmtId="4" fontId="122" fillId="0" borderId="18" xfId="0" applyNumberFormat="1" applyFont="1" applyBorder="1" applyAlignment="1">
      <alignment horizontal="center"/>
    </xf>
    <xf numFmtId="3" fontId="122" fillId="0" borderId="18" xfId="0" applyNumberFormat="1" applyFont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0" borderId="18" xfId="0" applyNumberFormat="1" applyFont="1" applyFill="1" applyBorder="1"/>
    <xf numFmtId="3" fontId="133" fillId="0" borderId="17" xfId="0" applyNumberFormat="1" applyFont="1" applyBorder="1"/>
    <xf numFmtId="4" fontId="122" fillId="59" borderId="23" xfId="0" applyNumberFormat="1" applyFont="1" applyFill="1" applyBorder="1"/>
    <xf numFmtId="4" fontId="122" fillId="60" borderId="192" xfId="0" applyNumberFormat="1" applyFont="1" applyFill="1" applyBorder="1"/>
    <xf numFmtId="0" fontId="131" fillId="0" borderId="312" xfId="207" applyFont="1" applyFill="1" applyBorder="1" applyAlignment="1"/>
    <xf numFmtId="4" fontId="122" fillId="61" borderId="199" xfId="0" applyNumberFormat="1" applyFont="1" applyFill="1" applyBorder="1"/>
    <xf numFmtId="4" fontId="122" fillId="60" borderId="174" xfId="0" applyNumberFormat="1" applyFont="1" applyFill="1" applyBorder="1"/>
    <xf numFmtId="4" fontId="49" fillId="35" borderId="290" xfId="2" applyNumberFormat="1" applyFont="1" applyFill="1" applyBorder="1" applyAlignment="1">
      <alignment horizontal="center" vertical="center"/>
    </xf>
    <xf numFmtId="1" fontId="71" fillId="0" borderId="232" xfId="2" applyNumberFormat="1" applyFont="1" applyFill="1" applyBorder="1" applyAlignment="1">
      <alignment horizontal="center" vertical="center"/>
    </xf>
    <xf numFmtId="4" fontId="126" fillId="0" borderId="0" xfId="0" applyNumberFormat="1" applyFont="1" applyBorder="1" applyAlignment="1">
      <alignment vertical="top" wrapText="1"/>
    </xf>
    <xf numFmtId="4" fontId="130" fillId="0" borderId="0" xfId="0" applyNumberFormat="1" applyFont="1" applyAlignment="1">
      <alignment vertical="center" wrapText="1"/>
    </xf>
    <xf numFmtId="3" fontId="122" fillId="0" borderId="23" xfId="0" applyNumberFormat="1" applyFont="1" applyFill="1" applyBorder="1" applyAlignment="1">
      <alignment horizontal="center"/>
    </xf>
    <xf numFmtId="4" fontId="127" fillId="59" borderId="151" xfId="0" applyNumberFormat="1" applyFont="1" applyFill="1" applyBorder="1"/>
    <xf numFmtId="4" fontId="127" fillId="59" borderId="212" xfId="0" applyNumberFormat="1" applyFont="1" applyFill="1" applyBorder="1"/>
    <xf numFmtId="4" fontId="127" fillId="59" borderId="161" xfId="0" applyNumberFormat="1" applyFont="1" applyFill="1" applyBorder="1"/>
    <xf numFmtId="4" fontId="122" fillId="60" borderId="197" xfId="0" applyNumberFormat="1" applyFont="1" applyFill="1" applyBorder="1"/>
    <xf numFmtId="4" fontId="122" fillId="60" borderId="209" xfId="0" applyNumberFormat="1" applyFont="1" applyFill="1" applyBorder="1"/>
    <xf numFmtId="4" fontId="122" fillId="60" borderId="294" xfId="0" applyNumberFormat="1" applyFont="1" applyFill="1" applyBorder="1" applyAlignment="1">
      <alignment vertical="center"/>
    </xf>
    <xf numFmtId="4" fontId="122" fillId="60" borderId="338" xfId="0" applyNumberFormat="1" applyFont="1" applyFill="1" applyBorder="1"/>
    <xf numFmtId="4" fontId="122" fillId="29" borderId="214" xfId="0" applyNumberFormat="1" applyFont="1" applyFill="1" applyBorder="1"/>
    <xf numFmtId="4" fontId="122" fillId="29" borderId="346" xfId="0" applyNumberFormat="1" applyFont="1" applyFill="1" applyBorder="1"/>
    <xf numFmtId="4" fontId="51" fillId="29" borderId="193" xfId="0" applyNumberFormat="1" applyFont="1" applyFill="1" applyBorder="1" applyAlignment="1">
      <alignment horizontal="center" vertical="center"/>
    </xf>
    <xf numFmtId="4" fontId="122" fillId="29" borderId="214" xfId="0" applyNumberFormat="1" applyFont="1" applyFill="1" applyBorder="1" applyAlignment="1">
      <alignment horizontal="right"/>
    </xf>
    <xf numFmtId="4" fontId="122" fillId="59" borderId="21" xfId="0" applyNumberFormat="1" applyFont="1" applyFill="1" applyBorder="1"/>
    <xf numFmtId="4" fontId="122" fillId="61" borderId="335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vertical="center"/>
    </xf>
    <xf numFmtId="2" fontId="123" fillId="0" borderId="296" xfId="0" applyNumberFormat="1" applyFont="1" applyFill="1" applyBorder="1" applyAlignment="1">
      <alignment vertical="center"/>
    </xf>
    <xf numFmtId="4" fontId="122" fillId="60" borderId="300" xfId="0" applyNumberFormat="1" applyFont="1" applyFill="1" applyBorder="1"/>
    <xf numFmtId="4" fontId="122" fillId="0" borderId="296" xfId="0" applyNumberFormat="1" applyFont="1" applyBorder="1"/>
    <xf numFmtId="0" fontId="122" fillId="0" borderId="204" xfId="0" applyFont="1" applyBorder="1" applyAlignment="1">
      <alignment horizontal="center" vertical="center"/>
    </xf>
    <xf numFmtId="3" fontId="123" fillId="64" borderId="296" xfId="0" applyNumberFormat="1" applyFont="1" applyFill="1" applyBorder="1" applyAlignment="1">
      <alignment horizontal="center"/>
    </xf>
    <xf numFmtId="1" fontId="49" fillId="0" borderId="290" xfId="0" applyNumberFormat="1" applyFont="1" applyFill="1" applyBorder="1" applyAlignment="1">
      <alignment horizontal="center" vertical="center"/>
    </xf>
    <xf numFmtId="4" fontId="123" fillId="64" borderId="296" xfId="0" applyNumberFormat="1" applyFont="1" applyFill="1" applyBorder="1" applyAlignment="1">
      <alignment horizontal="right"/>
    </xf>
    <xf numFmtId="4" fontId="122" fillId="60" borderId="151" xfId="0" applyNumberFormat="1" applyFont="1" applyFill="1" applyBorder="1" applyAlignment="1"/>
    <xf numFmtId="0" fontId="122" fillId="61" borderId="335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7" xfId="0" applyNumberFormat="1" applyFont="1" applyFill="1" applyBorder="1" applyAlignment="1"/>
    <xf numFmtId="2" fontId="51" fillId="59" borderId="287" xfId="0" applyNumberFormat="1" applyFont="1" applyFill="1" applyBorder="1" applyAlignment="1">
      <alignment horizontal="center" vertical="center"/>
    </xf>
    <xf numFmtId="4" fontId="122" fillId="60" borderId="337" xfId="0" applyNumberFormat="1" applyFont="1" applyFill="1" applyBorder="1"/>
    <xf numFmtId="4" fontId="122" fillId="60" borderId="350" xfId="0" applyNumberFormat="1" applyFont="1" applyFill="1" applyBorder="1"/>
    <xf numFmtId="4" fontId="122" fillId="60" borderId="337" xfId="0" applyNumberFormat="1" applyFont="1" applyFill="1" applyBorder="1" applyAlignment="1">
      <alignment vertical="center"/>
    </xf>
    <xf numFmtId="4" fontId="122" fillId="60" borderId="289" xfId="0" applyNumberFormat="1" applyFont="1" applyFill="1" applyBorder="1" applyAlignment="1">
      <alignment horizontal="center"/>
    </xf>
    <xf numFmtId="0" fontId="122" fillId="60" borderId="337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right" vertical="center"/>
    </xf>
    <xf numFmtId="0" fontId="46" fillId="0" borderId="0" xfId="0" applyFont="1" applyBorder="1"/>
    <xf numFmtId="4" fontId="123" fillId="0" borderId="295" xfId="0" applyNumberFormat="1" applyFont="1" applyFill="1" applyBorder="1" applyAlignment="1">
      <alignment vertical="center"/>
    </xf>
    <xf numFmtId="0" fontId="122" fillId="0" borderId="296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4" xfId="0" applyNumberFormat="1" applyFont="1" applyFill="1" applyBorder="1"/>
    <xf numFmtId="4" fontId="131" fillId="62" borderId="288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59" borderId="151" xfId="0" applyNumberFormat="1" applyFont="1" applyFill="1" applyBorder="1"/>
    <xf numFmtId="4" fontId="132" fillId="64" borderId="296" xfId="0" applyNumberFormat="1" applyFont="1" applyFill="1" applyBorder="1"/>
    <xf numFmtId="4" fontId="131" fillId="62" borderId="225" xfId="0" applyNumberFormat="1" applyFont="1" applyFill="1" applyBorder="1"/>
    <xf numFmtId="4" fontId="122" fillId="60" borderId="321" xfId="0" applyNumberFormat="1" applyFont="1" applyFill="1" applyBorder="1" applyAlignment="1">
      <alignment horizontal="right"/>
    </xf>
    <xf numFmtId="4" fontId="131" fillId="59" borderId="18" xfId="0" applyNumberFormat="1" applyFont="1" applyFill="1" applyBorder="1"/>
    <xf numFmtId="4" fontId="132" fillId="0" borderId="296" xfId="0" applyNumberFormat="1" applyFont="1" applyFill="1" applyBorder="1" applyAlignment="1">
      <alignment vertical="center"/>
    </xf>
    <xf numFmtId="4" fontId="131" fillId="59" borderId="212" xfId="0" applyNumberFormat="1" applyFont="1" applyFill="1" applyBorder="1"/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38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2" fillId="64" borderId="296" xfId="0" applyNumberFormat="1" applyFont="1" applyFill="1" applyBorder="1" applyAlignment="1">
      <alignment vertical="center"/>
    </xf>
    <xf numFmtId="4" fontId="131" fillId="62" borderId="212" xfId="0" applyNumberFormat="1" applyFont="1" applyFill="1" applyBorder="1"/>
    <xf numFmtId="4" fontId="122" fillId="0" borderId="155" xfId="0" applyNumberFormat="1" applyFont="1" applyBorder="1" applyAlignment="1"/>
    <xf numFmtId="4" fontId="122" fillId="0" borderId="352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4" xfId="0" applyNumberFormat="1" applyFont="1" applyFill="1" applyBorder="1"/>
    <xf numFmtId="4" fontId="131" fillId="62" borderId="177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4" xfId="0" applyFont="1" applyBorder="1" applyAlignment="1">
      <alignment horizontal="center"/>
    </xf>
    <xf numFmtId="4" fontId="123" fillId="35" borderId="194" xfId="1" applyNumberFormat="1" applyFont="1" applyFill="1" applyBorder="1" applyAlignment="1"/>
    <xf numFmtId="4" fontId="132" fillId="35" borderId="194" xfId="1" applyNumberFormat="1" applyFont="1" applyFill="1" applyBorder="1" applyAlignment="1"/>
    <xf numFmtId="0" fontId="123" fillId="0" borderId="327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4" fontId="122" fillId="0" borderId="19" xfId="0" applyNumberFormat="1" applyFont="1" applyBorder="1" applyAlignment="1">
      <alignment horizontal="center"/>
    </xf>
    <xf numFmtId="4" fontId="122" fillId="0" borderId="21" xfId="0" applyNumberFormat="1" applyFont="1" applyBorder="1" applyAlignment="1">
      <alignment horizontal="center"/>
    </xf>
    <xf numFmtId="3" fontId="123" fillId="0" borderId="296" xfId="1" applyNumberFormat="1" applyFont="1" applyFill="1" applyBorder="1" applyAlignment="1">
      <alignment horizontal="center" vertical="center"/>
    </xf>
    <xf numFmtId="3" fontId="123" fillId="35" borderId="194" xfId="1" applyNumberFormat="1" applyFont="1" applyFill="1" applyBorder="1" applyAlignment="1">
      <alignment horizontal="center"/>
    </xf>
    <xf numFmtId="3" fontId="122" fillId="0" borderId="225" xfId="0" applyNumberFormat="1" applyFont="1" applyBorder="1" applyAlignment="1">
      <alignment horizontal="center"/>
    </xf>
    <xf numFmtId="0" fontId="46" fillId="0" borderId="0" xfId="0" applyFont="1" applyBorder="1"/>
    <xf numFmtId="0" fontId="128" fillId="0" borderId="0" xfId="0" applyFont="1" applyAlignment="1">
      <alignment horizontal="center"/>
    </xf>
    <xf numFmtId="0" fontId="129" fillId="0" borderId="0" xfId="0" applyFont="1" applyAlignment="1">
      <alignment horizontal="center"/>
    </xf>
    <xf numFmtId="0" fontId="122" fillId="64" borderId="0" xfId="0" applyFont="1" applyFill="1" applyBorder="1" applyAlignment="1">
      <alignment horizontal="center"/>
    </xf>
    <xf numFmtId="4" fontId="55" fillId="64" borderId="0" xfId="0" applyNumberFormat="1" applyFont="1" applyFill="1" applyBorder="1"/>
    <xf numFmtId="0" fontId="122" fillId="64" borderId="0" xfId="0" applyFont="1" applyFill="1" applyBorder="1" applyAlignment="1">
      <alignment horizontal="left"/>
    </xf>
    <xf numFmtId="4" fontId="46" fillId="64" borderId="0" xfId="0" applyNumberFormat="1" applyFont="1" applyFill="1" applyBorder="1"/>
    <xf numFmtId="4" fontId="140" fillId="64" borderId="0" xfId="0" applyNumberFormat="1" applyFont="1" applyFill="1" applyBorder="1" applyAlignment="1">
      <alignment horizontal="center" vertical="top"/>
    </xf>
    <xf numFmtId="4" fontId="122" fillId="64" borderId="194" xfId="0" applyNumberFormat="1" applyFont="1" applyFill="1" applyBorder="1" applyAlignment="1">
      <alignment horizontal="left" vertical="top" wrapText="1"/>
    </xf>
    <xf numFmtId="4" fontId="122" fillId="64" borderId="194" xfId="0" applyNumberFormat="1" applyFont="1" applyFill="1" applyBorder="1" applyAlignment="1">
      <alignment horizontal="center" vertical="center"/>
    </xf>
    <xf numFmtId="0" fontId="46" fillId="64" borderId="194" xfId="0" applyFont="1" applyFill="1" applyBorder="1" applyAlignment="1">
      <alignment vertical="center" wrapText="1"/>
    </xf>
    <xf numFmtId="4" fontId="55" fillId="64" borderId="194" xfId="0" applyNumberFormat="1" applyFont="1" applyFill="1" applyBorder="1" applyAlignment="1">
      <alignment horizontal="left" vertical="top" wrapText="1"/>
    </xf>
    <xf numFmtId="0" fontId="122" fillId="0" borderId="327" xfId="0" applyFont="1" applyBorder="1" applyAlignment="1">
      <alignment horizontal="center" vertical="center"/>
    </xf>
    <xf numFmtId="0" fontId="122" fillId="0" borderId="354" xfId="0" applyFont="1" applyBorder="1" applyAlignment="1">
      <alignment horizontal="center"/>
    </xf>
    <xf numFmtId="0" fontId="122" fillId="0" borderId="341" xfId="0" applyFont="1" applyBorder="1" applyAlignment="1">
      <alignment horizontal="center"/>
    </xf>
    <xf numFmtId="0" fontId="122" fillId="0" borderId="342" xfId="0" applyFont="1" applyBorder="1" applyAlignment="1">
      <alignment horizontal="center"/>
    </xf>
    <xf numFmtId="49" fontId="122" fillId="0" borderId="341" xfId="0" applyNumberFormat="1" applyFont="1" applyFill="1" applyBorder="1" applyAlignment="1">
      <alignment horizontal="center" vertical="center" wrapText="1"/>
    </xf>
    <xf numFmtId="4" fontId="123" fillId="0" borderId="327" xfId="0" applyNumberFormat="1" applyFont="1" applyBorder="1" applyAlignment="1">
      <alignment horizontal="center" vertical="center"/>
    </xf>
    <xf numFmtId="0" fontId="122" fillId="0" borderId="298" xfId="0" applyFont="1" applyBorder="1" applyAlignment="1">
      <alignment horizontal="center"/>
    </xf>
    <xf numFmtId="0" fontId="122" fillId="0" borderId="340" xfId="0" applyFont="1" applyBorder="1" applyAlignment="1">
      <alignment horizontal="center"/>
    </xf>
    <xf numFmtId="0" fontId="122" fillId="0" borderId="351" xfId="0" applyFont="1" applyBorder="1"/>
    <xf numFmtId="0" fontId="122" fillId="0" borderId="355" xfId="0" applyFont="1" applyBorder="1" applyAlignment="1">
      <alignment horizontal="center"/>
    </xf>
    <xf numFmtId="4" fontId="131" fillId="0" borderId="344" xfId="0" applyNumberFormat="1" applyFont="1" applyFill="1" applyBorder="1" applyAlignment="1"/>
    <xf numFmtId="4" fontId="131" fillId="0" borderId="312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6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5" xfId="0" applyFont="1" applyFill="1" applyBorder="1" applyAlignment="1">
      <alignment horizontal="center" vertical="center"/>
    </xf>
    <xf numFmtId="0" fontId="131" fillId="0" borderId="294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22" fillId="0" borderId="303" xfId="0" applyFont="1" applyFill="1" applyBorder="1" applyAlignment="1">
      <alignment horizontal="center" vertical="center"/>
    </xf>
    <xf numFmtId="0" fontId="131" fillId="0" borderId="194" xfId="0" applyFont="1" applyFill="1" applyBorder="1" applyAlignment="1">
      <alignment vertical="center" wrapText="1"/>
    </xf>
    <xf numFmtId="0" fontId="122" fillId="0" borderId="194" xfId="0" applyFont="1" applyFill="1" applyBorder="1" applyAlignment="1">
      <alignment horizontal="center" vertical="center"/>
    </xf>
    <xf numFmtId="4" fontId="123" fillId="0" borderId="30" xfId="0" applyNumberFormat="1" applyFont="1" applyFill="1" applyBorder="1" applyAlignment="1">
      <alignment horizontal="center" vertical="center"/>
    </xf>
    <xf numFmtId="4" fontId="123" fillId="0" borderId="359" xfId="0" applyNumberFormat="1" applyFont="1" applyFill="1" applyBorder="1" applyAlignment="1">
      <alignment horizontal="center" vertical="center"/>
    </xf>
    <xf numFmtId="0" fontId="123" fillId="0" borderId="361" xfId="0" applyFont="1" applyBorder="1" applyAlignment="1">
      <alignment horizontal="center" vertical="center"/>
    </xf>
    <xf numFmtId="0" fontId="122" fillId="0" borderId="296" xfId="0" applyFont="1" applyBorder="1" applyAlignment="1">
      <alignment vertical="center"/>
    </xf>
    <xf numFmtId="0" fontId="122" fillId="0" borderId="296" xfId="0" applyFont="1" applyFill="1" applyBorder="1" applyAlignment="1"/>
    <xf numFmtId="0" fontId="123" fillId="0" borderId="288" xfId="0" applyFont="1" applyFill="1" applyBorder="1" applyAlignment="1">
      <alignment horizontal="center" vertical="center"/>
    </xf>
    <xf numFmtId="0" fontId="123" fillId="0" borderId="69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2" xfId="207" applyFont="1" applyFill="1" applyBorder="1" applyAlignment="1"/>
    <xf numFmtId="3" fontId="123" fillId="35" borderId="296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4" xfId="0" applyFont="1" applyFill="1" applyBorder="1" applyAlignment="1">
      <alignment horizontal="left" vertical="center" textRotation="90"/>
    </xf>
    <xf numFmtId="0" fontId="123" fillId="0" borderId="325" xfId="0" applyFont="1" applyFill="1" applyBorder="1" applyAlignment="1">
      <alignment horizontal="left" vertical="center" wrapText="1"/>
    </xf>
    <xf numFmtId="0" fontId="141" fillId="0" borderId="194" xfId="0" applyFont="1" applyFill="1" applyBorder="1" applyAlignment="1">
      <alignment vertical="center" textRotation="90"/>
    </xf>
    <xf numFmtId="0" fontId="47" fillId="0" borderId="296" xfId="0" applyFont="1" applyFill="1" applyBorder="1" applyAlignment="1">
      <alignment horizontal="center" vertical="center"/>
    </xf>
    <xf numFmtId="0" fontId="142" fillId="0" borderId="295" xfId="0" applyFont="1" applyFill="1" applyBorder="1" applyAlignment="1">
      <alignment vertical="center"/>
    </xf>
    <xf numFmtId="4" fontId="143" fillId="0" borderId="0" xfId="0" applyNumberFormat="1" applyFont="1"/>
    <xf numFmtId="4" fontId="49" fillId="35" borderId="318" xfId="0" applyNumberFormat="1" applyFont="1" applyFill="1" applyBorder="1" applyAlignment="1">
      <alignment horizontal="center" vertical="center"/>
    </xf>
    <xf numFmtId="3" fontId="49" fillId="35" borderId="292" xfId="0" applyNumberFormat="1" applyFont="1" applyFill="1" applyBorder="1" applyAlignment="1">
      <alignment horizontal="center" vertical="center"/>
    </xf>
    <xf numFmtId="4" fontId="49" fillId="35" borderId="316" xfId="0" applyNumberFormat="1" applyFont="1" applyFill="1" applyBorder="1" applyAlignment="1">
      <alignment horizontal="center" vertical="center"/>
    </xf>
    <xf numFmtId="4" fontId="49" fillId="0" borderId="325" xfId="0" applyNumberFormat="1" applyFont="1" applyFill="1" applyBorder="1" applyAlignment="1">
      <alignment horizontal="center" vertical="center"/>
    </xf>
    <xf numFmtId="0" fontId="122" fillId="0" borderId="205" xfId="0" applyFont="1" applyBorder="1" applyAlignment="1">
      <alignment horizontal="right"/>
    </xf>
    <xf numFmtId="3" fontId="122" fillId="0" borderId="352" xfId="0" applyNumberFormat="1" applyFont="1" applyBorder="1" applyAlignment="1">
      <alignment horizontal="right"/>
    </xf>
    <xf numFmtId="0" fontId="46" fillId="0" borderId="296" xfId="0" applyFont="1" applyBorder="1"/>
    <xf numFmtId="4" fontId="122" fillId="0" borderId="225" xfId="0" applyNumberFormat="1" applyFont="1" applyFill="1" applyBorder="1" applyAlignment="1">
      <alignment horizontal="right"/>
    </xf>
    <xf numFmtId="3" fontId="122" fillId="0" borderId="151" xfId="0" applyNumberFormat="1" applyFont="1" applyBorder="1" applyAlignment="1"/>
    <xf numFmtId="3" fontId="122" fillId="0" borderId="151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4" fontId="122" fillId="0" borderId="151" xfId="0" applyNumberFormat="1" applyFont="1" applyBorder="1" applyAlignment="1">
      <alignment horizontal="right"/>
    </xf>
    <xf numFmtId="3" fontId="132" fillId="64" borderId="296" xfId="0" applyNumberFormat="1" applyFont="1" applyFill="1" applyBorder="1" applyAlignment="1">
      <alignment vertical="center"/>
    </xf>
    <xf numFmtId="3" fontId="122" fillId="0" borderId="212" xfId="0" applyNumberFormat="1" applyFont="1" applyBorder="1"/>
    <xf numFmtId="3" fontId="122" fillId="0" borderId="151" xfId="0" applyNumberFormat="1" applyFont="1" applyBorder="1"/>
    <xf numFmtId="0" fontId="131" fillId="0" borderId="345" xfId="0" applyFont="1" applyBorder="1"/>
    <xf numFmtId="4" fontId="131" fillId="0" borderId="18" xfId="0" applyNumberFormat="1" applyFont="1" applyBorder="1"/>
    <xf numFmtId="3" fontId="131" fillId="0" borderId="30" xfId="0" applyNumberFormat="1" applyFont="1" applyBorder="1"/>
    <xf numFmtId="3" fontId="131" fillId="0" borderId="18" xfId="0" applyNumberFormat="1" applyFont="1" applyBorder="1"/>
    <xf numFmtId="0" fontId="122" fillId="64" borderId="293" xfId="0" applyFont="1" applyFill="1" applyBorder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5" xfId="1" applyNumberFormat="1" applyFont="1" applyFill="1" applyBorder="1" applyAlignment="1"/>
    <xf numFmtId="3" fontId="122" fillId="35" borderId="225" xfId="1" applyNumberFormat="1" applyFont="1" applyFill="1" applyBorder="1" applyAlignment="1"/>
    <xf numFmtId="4" fontId="122" fillId="0" borderId="223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63" xfId="0" applyNumberFormat="1" applyFont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22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6" xfId="0" applyFont="1" applyBorder="1" applyAlignment="1">
      <alignment horizontal="center" vertical="center"/>
    </xf>
    <xf numFmtId="4" fontId="123" fillId="64" borderId="292" xfId="0" applyNumberFormat="1" applyFont="1" applyFill="1" applyBorder="1" applyAlignment="1">
      <alignment horizontal="right" vertical="center"/>
    </xf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98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0" fontId="122" fillId="0" borderId="316" xfId="0" applyFont="1" applyBorder="1" applyAlignment="1">
      <alignment horizontal="center"/>
    </xf>
    <xf numFmtId="4" fontId="123" fillId="64" borderId="322" xfId="0" applyNumberFormat="1" applyFont="1" applyFill="1" applyBorder="1" applyAlignment="1">
      <alignment horizontal="center"/>
    </xf>
    <xf numFmtId="0" fontId="123" fillId="64" borderId="322" xfId="0" applyFont="1" applyFill="1" applyBorder="1" applyAlignment="1">
      <alignment horizontal="center"/>
    </xf>
    <xf numFmtId="3" fontId="122" fillId="64" borderId="194" xfId="0" applyNumberFormat="1" applyFont="1" applyFill="1" applyBorder="1"/>
    <xf numFmtId="4" fontId="122" fillId="64" borderId="194" xfId="0" applyNumberFormat="1" applyFont="1" applyFill="1" applyBorder="1"/>
    <xf numFmtId="0" fontId="122" fillId="64" borderId="194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91" xfId="0" applyFont="1" applyBorder="1" applyAlignment="1">
      <alignment horizontal="center"/>
    </xf>
    <xf numFmtId="3" fontId="123" fillId="0" borderId="296" xfId="0" applyNumberFormat="1" applyFont="1" applyBorder="1" applyAlignment="1">
      <alignment vertical="center"/>
    </xf>
    <xf numFmtId="0" fontId="47" fillId="0" borderId="334" xfId="0" applyFont="1" applyBorder="1" applyAlignment="1">
      <alignment vertical="center"/>
    </xf>
    <xf numFmtId="4" fontId="47" fillId="0" borderId="296" xfId="0" applyNumberFormat="1" applyFont="1" applyBorder="1" applyAlignment="1">
      <alignment vertical="center"/>
    </xf>
    <xf numFmtId="0" fontId="47" fillId="0" borderId="296" xfId="0" applyFont="1" applyBorder="1" applyAlignment="1">
      <alignment vertical="center"/>
    </xf>
    <xf numFmtId="3" fontId="46" fillId="0" borderId="296" xfId="0" applyNumberFormat="1" applyFont="1" applyBorder="1"/>
    <xf numFmtId="4" fontId="46" fillId="0" borderId="296" xfId="0" applyNumberFormat="1" applyFont="1" applyBorder="1"/>
    <xf numFmtId="4" fontId="122" fillId="0" borderId="233" xfId="0" applyNumberFormat="1" applyFont="1" applyBorder="1"/>
    <xf numFmtId="4" fontId="122" fillId="0" borderId="204" xfId="0" applyNumberFormat="1" applyFont="1" applyBorder="1"/>
    <xf numFmtId="4" fontId="131" fillId="0" borderId="233" xfId="0" applyNumberFormat="1" applyFont="1" applyBorder="1"/>
    <xf numFmtId="4" fontId="122" fillId="0" borderId="187" xfId="0" applyNumberFormat="1" applyFont="1" applyBorder="1"/>
    <xf numFmtId="4" fontId="122" fillId="64" borderId="187" xfId="0" applyNumberFormat="1" applyFont="1" applyFill="1" applyBorder="1"/>
    <xf numFmtId="4" fontId="122" fillId="0" borderId="228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8" xfId="0" applyFont="1" applyBorder="1" applyAlignment="1">
      <alignment horizontal="center" vertical="center"/>
    </xf>
    <xf numFmtId="0" fontId="122" fillId="0" borderId="233" xfId="0" applyFont="1" applyBorder="1" applyAlignment="1">
      <alignment horizontal="center" vertical="center"/>
    </xf>
    <xf numFmtId="0" fontId="122" fillId="0" borderId="228" xfId="0" applyFont="1" applyBorder="1" applyAlignment="1">
      <alignment horizontal="center"/>
    </xf>
    <xf numFmtId="0" fontId="122" fillId="0" borderId="204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7" xfId="0" applyFont="1" applyBorder="1" applyAlignment="1">
      <alignment vertical="center"/>
    </xf>
    <xf numFmtId="4" fontId="143" fillId="0" borderId="0" xfId="0" applyNumberFormat="1" applyFont="1" applyBorder="1"/>
    <xf numFmtId="4" fontId="123" fillId="0" borderId="296" xfId="0" applyNumberFormat="1" applyFont="1" applyBorder="1"/>
    <xf numFmtId="4" fontId="122" fillId="0" borderId="337" xfId="0" applyNumberFormat="1" applyFont="1" applyFill="1" applyBorder="1" applyAlignment="1">
      <alignment vertical="center"/>
    </xf>
    <xf numFmtId="4" fontId="122" fillId="0" borderId="161" xfId="0" applyNumberFormat="1" applyFont="1" applyFill="1" applyBorder="1"/>
    <xf numFmtId="4" fontId="122" fillId="0" borderId="30" xfId="0" applyNumberFormat="1" applyFont="1" applyFill="1" applyBorder="1" applyAlignment="1">
      <alignment vertical="center"/>
    </xf>
    <xf numFmtId="4" fontId="103" fillId="0" borderId="151" xfId="0" applyNumberFormat="1" applyFont="1" applyBorder="1"/>
    <xf numFmtId="4" fontId="131" fillId="0" borderId="30" xfId="0" applyNumberFormat="1" applyFont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51" xfId="0" applyNumberFormat="1" applyFont="1" applyFill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20" xfId="0" applyNumberFormat="1" applyFont="1" applyBorder="1"/>
    <xf numFmtId="4" fontId="137" fillId="0" borderId="152" xfId="0" applyNumberFormat="1" applyFont="1" applyBorder="1"/>
    <xf numFmtId="4" fontId="122" fillId="0" borderId="337" xfId="0" applyNumberFormat="1" applyFont="1" applyFill="1" applyBorder="1" applyAlignment="1">
      <alignment horizontal="center"/>
    </xf>
    <xf numFmtId="4" fontId="122" fillId="0" borderId="212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7" xfId="0" applyFont="1" applyBorder="1" applyAlignment="1">
      <alignment horizontal="center" vertical="center"/>
    </xf>
    <xf numFmtId="0" fontId="122" fillId="0" borderId="300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289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368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horizontal="center"/>
    </xf>
    <xf numFmtId="4" fontId="122" fillId="0" borderId="318" xfId="0" applyNumberFormat="1" applyFont="1" applyBorder="1" applyAlignment="1">
      <alignment horizontal="center"/>
    </xf>
    <xf numFmtId="0" fontId="122" fillId="0" borderId="318" xfId="0" applyFont="1" applyBorder="1" applyAlignment="1">
      <alignment horizontal="center"/>
    </xf>
    <xf numFmtId="0" fontId="122" fillId="0" borderId="335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3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7" xfId="0" applyFont="1" applyBorder="1" applyAlignment="1">
      <alignment horizontal="center"/>
    </xf>
    <xf numFmtId="0" fontId="46" fillId="0" borderId="334" xfId="0" applyFont="1" applyBorder="1"/>
    <xf numFmtId="0" fontId="46" fillId="0" borderId="0" xfId="0" applyFont="1" applyBorder="1"/>
    <xf numFmtId="0" fontId="51" fillId="60" borderId="327" xfId="0" applyFont="1" applyFill="1" applyBorder="1" applyAlignment="1">
      <alignment horizontal="center" vertical="center" wrapText="1"/>
    </xf>
    <xf numFmtId="2" fontId="51" fillId="60" borderId="198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31" fillId="60" borderId="212" xfId="0" applyNumberFormat="1" applyFont="1" applyFill="1" applyBorder="1"/>
    <xf numFmtId="4" fontId="122" fillId="60" borderId="225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2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2" xfId="0" applyNumberFormat="1" applyFont="1" applyFill="1" applyBorder="1" applyAlignment="1">
      <alignment horizontal="right" vertical="center"/>
    </xf>
    <xf numFmtId="4" fontId="123" fillId="64" borderId="324" xfId="0" applyNumberFormat="1" applyFont="1" applyFill="1" applyBorder="1" applyAlignment="1">
      <alignment horizontal="right" vertical="center"/>
    </xf>
    <xf numFmtId="4" fontId="122" fillId="60" borderId="339" xfId="0" applyNumberFormat="1" applyFont="1" applyFill="1" applyBorder="1" applyAlignment="1">
      <alignment horizontal="center"/>
    </xf>
    <xf numFmtId="4" fontId="122" fillId="60" borderId="338" xfId="0" applyNumberFormat="1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42" fillId="0" borderId="194" xfId="0" applyNumberFormat="1" applyFont="1" applyBorder="1" applyAlignment="1">
      <alignment vertical="center"/>
    </xf>
    <xf numFmtId="4" fontId="141" fillId="0" borderId="0" xfId="0" applyNumberFormat="1" applyFont="1"/>
    <xf numFmtId="4" fontId="122" fillId="29" borderId="301" xfId="0" applyNumberFormat="1" applyFont="1" applyFill="1" applyBorder="1"/>
    <xf numFmtId="4" fontId="122" fillId="59" borderId="229" xfId="0" applyNumberFormat="1" applyFont="1" applyFill="1" applyBorder="1" applyAlignment="1">
      <alignment vertical="center"/>
    </xf>
    <xf numFmtId="4" fontId="131" fillId="29" borderId="214" xfId="0" applyNumberFormat="1" applyFont="1" applyFill="1" applyBorder="1"/>
    <xf numFmtId="4" fontId="131" fillId="29" borderId="348" xfId="0" applyNumberFormat="1" applyFont="1" applyFill="1" applyBorder="1"/>
    <xf numFmtId="4" fontId="131" fillId="29" borderId="301" xfId="0" applyNumberFormat="1" applyFont="1" applyFill="1" applyBorder="1"/>
    <xf numFmtId="4" fontId="137" fillId="29" borderId="229" xfId="0" applyNumberFormat="1" applyFont="1" applyFill="1" applyBorder="1" applyAlignment="1">
      <alignment vertical="center"/>
    </xf>
    <xf numFmtId="4" fontId="137" fillId="29" borderId="214" xfId="0" applyNumberFormat="1" applyFont="1" applyFill="1" applyBorder="1" applyAlignment="1">
      <alignment vertical="center"/>
    </xf>
    <xf numFmtId="4" fontId="137" fillId="29" borderId="193" xfId="0" applyNumberFormat="1" applyFont="1" applyFill="1" applyBorder="1" applyAlignment="1">
      <alignment vertical="center"/>
    </xf>
    <xf numFmtId="4" fontId="103" fillId="29" borderId="301" xfId="0" applyNumberFormat="1" applyFont="1" applyFill="1" applyBorder="1" applyAlignment="1">
      <alignment vertical="center"/>
    </xf>
    <xf numFmtId="4" fontId="103" fillId="29" borderId="193" xfId="0" applyNumberFormat="1" applyFont="1" applyFill="1" applyBorder="1" applyAlignment="1">
      <alignment vertical="center"/>
    </xf>
    <xf numFmtId="4" fontId="123" fillId="64" borderId="322" xfId="0" applyNumberFormat="1" applyFont="1" applyFill="1" applyBorder="1" applyAlignment="1">
      <alignment horizontal="right" vertical="center"/>
    </xf>
    <xf numFmtId="4" fontId="123" fillId="64" borderId="371" xfId="0" applyNumberFormat="1" applyFont="1" applyFill="1" applyBorder="1" applyAlignment="1">
      <alignment horizontal="right" vertical="center"/>
    </xf>
    <xf numFmtId="4" fontId="122" fillId="29" borderId="347" xfId="0" applyNumberFormat="1" applyFont="1" applyFill="1" applyBorder="1" applyAlignment="1">
      <alignment horizontal="center"/>
    </xf>
    <xf numFmtId="4" fontId="124" fillId="29" borderId="301" xfId="0" applyNumberFormat="1" applyFont="1" applyFill="1" applyBorder="1" applyAlignment="1">
      <alignment horizontal="center"/>
    </xf>
    <xf numFmtId="4" fontId="124" fillId="29" borderId="214" xfId="0" applyNumberFormat="1" applyFont="1" applyFill="1" applyBorder="1" applyAlignment="1">
      <alignment horizontal="center"/>
    </xf>
    <xf numFmtId="4" fontId="144" fillId="59" borderId="214" xfId="0" applyNumberFormat="1" applyFont="1" applyFill="1" applyBorder="1" applyAlignment="1">
      <alignment vertical="center"/>
    </xf>
    <xf numFmtId="4" fontId="144" fillId="59" borderId="348" xfId="0" applyNumberFormat="1" applyFont="1" applyFill="1" applyBorder="1" applyAlignment="1">
      <alignment vertical="center"/>
    </xf>
    <xf numFmtId="4" fontId="144" fillId="59" borderId="193" xfId="0" applyNumberFormat="1" applyFont="1" applyFill="1" applyBorder="1" applyAlignment="1">
      <alignment vertical="center"/>
    </xf>
    <xf numFmtId="4" fontId="123" fillId="0" borderId="231" xfId="0" applyNumberFormat="1" applyFont="1" applyBorder="1" applyAlignment="1">
      <alignment vertical="center"/>
    </xf>
    <xf numFmtId="4" fontId="142" fillId="0" borderId="231" xfId="0" applyNumberFormat="1" applyFont="1" applyBorder="1" applyAlignment="1">
      <alignment vertical="center"/>
    </xf>
    <xf numFmtId="0" fontId="46" fillId="0" borderId="316" xfId="0" applyFont="1" applyBorder="1"/>
    <xf numFmtId="4" fontId="122" fillId="0" borderId="300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200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7" fillId="0" borderId="178" xfId="0" applyNumberFormat="1" applyFont="1" applyBorder="1"/>
    <xf numFmtId="4" fontId="103" fillId="64" borderId="152" xfId="0" applyNumberFormat="1" applyFont="1" applyFill="1" applyBorder="1"/>
    <xf numFmtId="4" fontId="137" fillId="0" borderId="213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03" fillId="0" borderId="213" xfId="0" applyNumberFormat="1" applyFont="1" applyBorder="1"/>
    <xf numFmtId="4" fontId="103" fillId="0" borderId="197" xfId="0" applyNumberFormat="1" applyFont="1" applyBorder="1"/>
    <xf numFmtId="4" fontId="137" fillId="0" borderId="18" xfId="0" applyNumberFormat="1" applyFont="1" applyBorder="1"/>
    <xf numFmtId="4" fontId="103" fillId="0" borderId="22" xfId="0" applyNumberFormat="1" applyFont="1" applyBorder="1"/>
    <xf numFmtId="4" fontId="122" fillId="0" borderId="200" xfId="0" applyNumberFormat="1" applyFont="1" applyBorder="1"/>
    <xf numFmtId="4" fontId="122" fillId="0" borderId="152" xfId="0" applyNumberFormat="1" applyFont="1" applyFill="1" applyBorder="1"/>
    <xf numFmtId="4" fontId="131" fillId="0" borderId="17" xfId="0" applyNumberFormat="1" applyFont="1" applyFill="1" applyBorder="1"/>
    <xf numFmtId="4" fontId="131" fillId="0" borderId="86" xfId="0" applyNumberFormat="1" applyFont="1" applyFill="1" applyBorder="1"/>
    <xf numFmtId="2" fontId="47" fillId="61" borderId="290" xfId="0" applyNumberFormat="1" applyFont="1" applyFill="1" applyBorder="1" applyAlignment="1">
      <alignment horizontal="center" vertical="center"/>
    </xf>
    <xf numFmtId="2" fontId="47" fillId="61" borderId="325" xfId="0" applyNumberFormat="1" applyFont="1" applyFill="1" applyBorder="1" applyAlignment="1">
      <alignment horizontal="center" vertical="center"/>
    </xf>
    <xf numFmtId="2" fontId="51" fillId="61" borderId="290" xfId="0" applyNumberFormat="1" applyFont="1" applyFill="1" applyBorder="1" applyAlignment="1">
      <alignment horizontal="center" vertical="center" wrapText="1"/>
    </xf>
    <xf numFmtId="2" fontId="51" fillId="60" borderId="327" xfId="0" applyNumberFormat="1" applyFont="1" applyFill="1" applyBorder="1" applyAlignment="1">
      <alignment horizontal="center" vertical="center" wrapText="1"/>
    </xf>
    <xf numFmtId="4" fontId="131" fillId="61" borderId="174" xfId="0" applyNumberFormat="1" applyFont="1" applyFill="1" applyBorder="1"/>
    <xf numFmtId="4" fontId="131" fillId="61" borderId="199" xfId="0" applyNumberFormat="1" applyFont="1" applyFill="1" applyBorder="1"/>
    <xf numFmtId="4" fontId="131" fillId="60" borderId="18" xfId="0" applyNumberFormat="1" applyFont="1" applyFill="1" applyBorder="1"/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22" xfId="0" applyNumberFormat="1" applyFont="1" applyBorder="1"/>
    <xf numFmtId="4" fontId="122" fillId="61" borderId="319" xfId="0" applyNumberFormat="1" applyFont="1" applyFill="1" applyBorder="1" applyAlignment="1">
      <alignment horizontal="right" vertical="center"/>
    </xf>
    <xf numFmtId="4" fontId="122" fillId="61" borderId="318" xfId="0" applyNumberFormat="1" applyFont="1" applyFill="1" applyBorder="1" applyAlignment="1">
      <alignment horizontal="right" vertical="center"/>
    </xf>
    <xf numFmtId="4" fontId="122" fillId="60" borderId="289" xfId="0" applyNumberFormat="1" applyFont="1" applyFill="1" applyBorder="1" applyAlignment="1"/>
    <xf numFmtId="4" fontId="122" fillId="60" borderId="350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 applyAlignment="1">
      <alignment horizontal="center"/>
    </xf>
    <xf numFmtId="4" fontId="122" fillId="60" borderId="82" xfId="0" applyNumberFormat="1" applyFont="1" applyFill="1" applyBorder="1" applyAlignment="1"/>
    <xf numFmtId="4" fontId="122" fillId="60" borderId="213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7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2" xfId="0" applyNumberFormat="1" applyFont="1" applyFill="1" applyBorder="1" applyAlignment="1">
      <alignment horizontal="center" vertical="center" wrapText="1"/>
    </xf>
    <xf numFmtId="4" fontId="122" fillId="59" borderId="289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3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7" xfId="0" applyNumberFormat="1" applyFont="1" applyFill="1" applyBorder="1" applyAlignment="1"/>
    <xf numFmtId="4" fontId="122" fillId="62" borderId="289" xfId="0" applyNumberFormat="1" applyFont="1" applyFill="1" applyBorder="1" applyAlignment="1"/>
    <xf numFmtId="4" fontId="122" fillId="62" borderId="294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2" xfId="0" applyNumberFormat="1" applyFont="1" applyFill="1" applyBorder="1" applyAlignment="1">
      <alignment vertical="center"/>
    </xf>
    <xf numFmtId="4" fontId="122" fillId="62" borderId="213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7" xfId="0" applyNumberFormat="1" applyFont="1" applyFill="1" applyBorder="1" applyAlignment="1"/>
    <xf numFmtId="4" fontId="131" fillId="62" borderId="338" xfId="0" applyNumberFormat="1" applyFont="1" applyFill="1" applyBorder="1"/>
    <xf numFmtId="4" fontId="131" fillId="62" borderId="372" xfId="0" applyNumberFormat="1" applyFont="1" applyFill="1" applyBorder="1"/>
    <xf numFmtId="4" fontId="127" fillId="59" borderId="339" xfId="0" applyNumberFormat="1" applyFont="1" applyFill="1" applyBorder="1"/>
    <xf numFmtId="4" fontId="131" fillId="59" borderId="373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2" xfId="0" applyNumberFormat="1" applyFont="1" applyFill="1" applyBorder="1" applyAlignment="1"/>
    <xf numFmtId="4" fontId="122" fillId="60" borderId="335" xfId="0" applyNumberFormat="1" applyFont="1" applyFill="1" applyBorder="1" applyAlignment="1">
      <alignment vertical="center"/>
    </xf>
    <xf numFmtId="4" fontId="122" fillId="60" borderId="74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3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 applyAlignment="1">
      <alignment horizontal="right" vertical="center"/>
    </xf>
    <xf numFmtId="4" fontId="123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78" xfId="0" applyNumberFormat="1" applyFont="1" applyFill="1" applyBorder="1" applyAlignment="1">
      <alignment horizontal="right" vertical="center"/>
    </xf>
    <xf numFmtId="4" fontId="123" fillId="0" borderId="379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5" xfId="0" applyNumberFormat="1" applyFont="1" applyFill="1" applyBorder="1" applyAlignment="1">
      <alignment vertical="center"/>
    </xf>
    <xf numFmtId="4" fontId="122" fillId="0" borderId="295" xfId="0" applyNumberFormat="1" applyFont="1" applyBorder="1"/>
    <xf numFmtId="4" fontId="122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 applyAlignment="1">
      <alignment horizontal="right" vertical="center"/>
    </xf>
    <xf numFmtId="4" fontId="122" fillId="60" borderId="22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9" xfId="0" applyNumberFormat="1" applyFont="1" applyFill="1" applyBorder="1" applyAlignment="1">
      <alignment horizontal="center" vertical="center"/>
    </xf>
    <xf numFmtId="2" fontId="47" fillId="59" borderId="318" xfId="0" applyNumberFormat="1" applyFont="1" applyFill="1" applyBorder="1" applyAlignment="1">
      <alignment horizontal="center" vertical="center"/>
    </xf>
    <xf numFmtId="2" fontId="51" fillId="59" borderId="373" xfId="0" applyNumberFormat="1" applyFont="1" applyFill="1" applyBorder="1" applyAlignment="1">
      <alignment horizontal="center" vertical="center" wrapText="1"/>
    </xf>
    <xf numFmtId="2" fontId="51" fillId="62" borderId="319" xfId="0" applyNumberFormat="1" applyFont="1" applyFill="1" applyBorder="1" applyAlignment="1">
      <alignment horizontal="center" vertical="center"/>
    </xf>
    <xf numFmtId="2" fontId="51" fillId="62" borderId="318" xfId="0" applyNumberFormat="1" applyFont="1" applyFill="1" applyBorder="1" applyAlignment="1">
      <alignment horizontal="center" vertical="center"/>
    </xf>
    <xf numFmtId="2" fontId="51" fillId="62" borderId="325" xfId="0" applyNumberFormat="1" applyFont="1" applyFill="1" applyBorder="1" applyAlignment="1">
      <alignment horizontal="center" vertical="center"/>
    </xf>
    <xf numFmtId="4" fontId="123" fillId="64" borderId="295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53" xfId="0" applyNumberFormat="1" applyFont="1" applyFill="1" applyBorder="1"/>
    <xf numFmtId="4" fontId="122" fillId="59" borderId="287" xfId="0" applyNumberFormat="1" applyFont="1" applyFill="1" applyBorder="1" applyAlignment="1"/>
    <xf numFmtId="4" fontId="122" fillId="59" borderId="22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9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53" xfId="0" applyNumberFormat="1" applyFont="1" applyFill="1" applyBorder="1"/>
    <xf numFmtId="4" fontId="122" fillId="60" borderId="228" xfId="0" applyNumberFormat="1" applyFont="1" applyFill="1" applyBorder="1"/>
    <xf numFmtId="4" fontId="122" fillId="60" borderId="233" xfId="0" applyNumberFormat="1" applyFont="1" applyFill="1" applyBorder="1"/>
    <xf numFmtId="4" fontId="122" fillId="60" borderId="204" xfId="0" applyNumberFormat="1" applyFont="1" applyFill="1" applyBorder="1"/>
    <xf numFmtId="4" fontId="131" fillId="60" borderId="233" xfId="0" applyNumberFormat="1" applyFont="1" applyFill="1" applyBorder="1"/>
    <xf numFmtId="4" fontId="122" fillId="60" borderId="211" xfId="0" applyNumberFormat="1" applyFont="1" applyFill="1" applyBorder="1"/>
    <xf numFmtId="4" fontId="131" fillId="60" borderId="187" xfId="0" applyNumberFormat="1" applyFont="1" applyFill="1" applyBorder="1"/>
    <xf numFmtId="4" fontId="103" fillId="60" borderId="211" xfId="0" applyNumberFormat="1" applyFont="1" applyFill="1" applyBorder="1"/>
    <xf numFmtId="4" fontId="122" fillId="60" borderId="228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4" fontId="123" fillId="35" borderId="295" xfId="1" applyNumberFormat="1" applyFont="1" applyFill="1" applyBorder="1" applyAlignment="1"/>
    <xf numFmtId="0" fontId="49" fillId="0" borderId="296" xfId="0" applyFont="1" applyBorder="1" applyAlignment="1">
      <alignment horizontal="center"/>
    </xf>
    <xf numFmtId="4" fontId="122" fillId="60" borderId="372" xfId="0" applyNumberFormat="1" applyFont="1" applyFill="1" applyBorder="1"/>
    <xf numFmtId="4" fontId="122" fillId="0" borderId="302" xfId="0" applyNumberFormat="1" applyFont="1" applyBorder="1"/>
    <xf numFmtId="4" fontId="122" fillId="0" borderId="310" xfId="0" applyNumberFormat="1" applyFont="1" applyBorder="1" applyAlignment="1"/>
    <xf numFmtId="4" fontId="123" fillId="64" borderId="304" xfId="0" applyNumberFormat="1" applyFont="1" applyFill="1" applyBorder="1" applyAlignment="1">
      <alignment horizontal="right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2" fillId="84" borderId="329" xfId="0" applyNumberFormat="1" applyFont="1" applyFill="1" applyBorder="1" applyAlignment="1"/>
    <xf numFmtId="4" fontId="122" fillId="84" borderId="304" xfId="0" applyNumberFormat="1" applyFont="1" applyFill="1" applyBorder="1" applyAlignment="1">
      <alignment horizontal="center"/>
    </xf>
    <xf numFmtId="4" fontId="122" fillId="84" borderId="317" xfId="0" applyNumberFormat="1" applyFont="1" applyFill="1" applyBorder="1" applyAlignment="1">
      <alignment horizontal="center"/>
    </xf>
    <xf numFmtId="4" fontId="123" fillId="84" borderId="365" xfId="0" applyNumberFormat="1" applyFont="1" applyFill="1" applyBorder="1" applyAlignment="1">
      <alignment horizontal="right" vertical="center"/>
    </xf>
    <xf numFmtId="4" fontId="123" fillId="84" borderId="366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50" xfId="0" applyNumberFormat="1" applyFont="1" applyFill="1" applyBorder="1" applyAlignment="1">
      <alignment horizontal="right"/>
    </xf>
    <xf numFmtId="4" fontId="122" fillId="59" borderId="373" xfId="0" applyNumberFormat="1" applyFont="1" applyFill="1" applyBorder="1" applyAlignment="1">
      <alignment horizontal="right"/>
    </xf>
    <xf numFmtId="4" fontId="122" fillId="59" borderId="200" xfId="0" applyNumberFormat="1" applyFont="1" applyFill="1" applyBorder="1" applyAlignment="1">
      <alignment horizontal="right"/>
    </xf>
    <xf numFmtId="4" fontId="122" fillId="59" borderId="204" xfId="0" applyNumberFormat="1" applyFont="1" applyFill="1" applyBorder="1" applyAlignment="1">
      <alignment horizontal="right"/>
    </xf>
    <xf numFmtId="4" fontId="122" fillId="59" borderId="288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9" xfId="0" applyNumberFormat="1" applyFont="1" applyFill="1" applyBorder="1" applyAlignment="1"/>
    <xf numFmtId="4" fontId="122" fillId="62" borderId="350" xfId="0" applyNumberFormat="1" applyFont="1" applyFill="1" applyBorder="1" applyAlignment="1">
      <alignment horizontal="right"/>
    </xf>
    <xf numFmtId="4" fontId="122" fillId="62" borderId="200" xfId="0" applyNumberFormat="1" applyFont="1" applyFill="1" applyBorder="1" applyAlignment="1">
      <alignment horizontal="right"/>
    </xf>
    <xf numFmtId="4" fontId="122" fillId="62" borderId="225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2" fillId="84" borderId="380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>
      <alignment vertical="center"/>
    </xf>
    <xf numFmtId="4" fontId="122" fillId="84" borderId="317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/>
    <xf numFmtId="4" fontId="122" fillId="84" borderId="310" xfId="0" applyNumberFormat="1" applyFont="1" applyFill="1" applyBorder="1" applyAlignment="1"/>
    <xf numFmtId="4" fontId="122" fillId="84" borderId="317" xfId="0" applyNumberFormat="1" applyFont="1" applyFill="1" applyBorder="1" applyAlignment="1"/>
    <xf numFmtId="4" fontId="122" fillId="0" borderId="190" xfId="0" applyNumberFormat="1" applyFont="1" applyBorder="1"/>
    <xf numFmtId="4" fontId="122" fillId="0" borderId="189" xfId="0" applyNumberFormat="1" applyFont="1" applyBorder="1" applyAlignment="1">
      <alignment vertical="center"/>
    </xf>
    <xf numFmtId="4" fontId="122" fillId="0" borderId="190" xfId="0" applyNumberFormat="1" applyFont="1" applyBorder="1" applyAlignment="1"/>
    <xf numFmtId="4" fontId="122" fillId="0" borderId="189" xfId="0" applyNumberFormat="1" applyFont="1" applyBorder="1" applyAlignment="1"/>
    <xf numFmtId="4" fontId="122" fillId="64" borderId="189" xfId="0" applyNumberFormat="1" applyFont="1" applyFill="1" applyBorder="1"/>
    <xf numFmtId="4" fontId="46" fillId="0" borderId="189" xfId="0" applyNumberFormat="1" applyFont="1" applyBorder="1"/>
    <xf numFmtId="4" fontId="51" fillId="29" borderId="326" xfId="0" applyNumberFormat="1" applyFont="1" applyFill="1" applyBorder="1" applyAlignment="1">
      <alignment horizontal="center" vertical="center"/>
    </xf>
    <xf numFmtId="0" fontId="51" fillId="59" borderId="330" xfId="0" applyFont="1" applyFill="1" applyBorder="1" applyAlignment="1">
      <alignment horizontal="center" vertical="center" wrapText="1"/>
    </xf>
    <xf numFmtId="4" fontId="123" fillId="0" borderId="296" xfId="0" applyNumberFormat="1" applyFont="1" applyBorder="1" applyAlignment="1"/>
    <xf numFmtId="3" fontId="123" fillId="0" borderId="0" xfId="0" applyNumberFormat="1" applyFont="1" applyBorder="1" applyAlignment="1">
      <alignment horizontal="center"/>
    </xf>
    <xf numFmtId="4" fontId="46" fillId="84" borderId="302" xfId="0" applyNumberFormat="1" applyFont="1" applyFill="1" applyBorder="1"/>
    <xf numFmtId="4" fontId="46" fillId="84" borderId="317" xfId="0" applyNumberFormat="1" applyFont="1" applyFill="1" applyBorder="1"/>
    <xf numFmtId="4" fontId="46" fillId="84" borderId="304" xfId="0" applyNumberFormat="1" applyFont="1" applyFill="1" applyBorder="1"/>
    <xf numFmtId="4" fontId="122" fillId="59" borderId="87" xfId="0" applyNumberFormat="1" applyFont="1" applyFill="1" applyBorder="1"/>
    <xf numFmtId="4" fontId="122" fillId="61" borderId="23" xfId="0" applyNumberFormat="1" applyFont="1" applyFill="1" applyBorder="1" applyAlignment="1">
      <alignment vertical="center"/>
    </xf>
    <xf numFmtId="4" fontId="122" fillId="61" borderId="192" xfId="0" applyNumberFormat="1" applyFont="1" applyFill="1" applyBorder="1" applyAlignment="1">
      <alignment vertical="center"/>
    </xf>
    <xf numFmtId="4" fontId="122" fillId="61" borderId="213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7" xfId="0" applyNumberFormat="1" applyFont="1" applyFill="1" applyBorder="1" applyAlignment="1"/>
    <xf numFmtId="4" fontId="123" fillId="64" borderId="295" xfId="0" applyNumberFormat="1" applyFont="1" applyFill="1" applyBorder="1" applyAlignment="1">
      <alignment horizontal="right"/>
    </xf>
    <xf numFmtId="4" fontId="47" fillId="0" borderId="194" xfId="0" applyNumberFormat="1" applyFont="1" applyBorder="1"/>
    <xf numFmtId="1" fontId="51" fillId="0" borderId="329" xfId="0" applyNumberFormat="1" applyFont="1" applyFill="1" applyBorder="1" applyAlignment="1">
      <alignment horizontal="center" vertical="center"/>
    </xf>
    <xf numFmtId="4" fontId="123" fillId="0" borderId="30" xfId="0" applyNumberFormat="1" applyFont="1" applyBorder="1" applyAlignment="1">
      <alignment horizontal="right"/>
    </xf>
    <xf numFmtId="3" fontId="122" fillId="0" borderId="160" xfId="0" applyNumberFormat="1" applyFont="1" applyFill="1" applyBorder="1" applyAlignment="1">
      <alignment vertical="center"/>
    </xf>
    <xf numFmtId="4" fontId="122" fillId="0" borderId="289" xfId="0" applyNumberFormat="1" applyFont="1" applyFill="1" applyBorder="1" applyAlignment="1">
      <alignment vertical="center"/>
    </xf>
    <xf numFmtId="0" fontId="46" fillId="0" borderId="296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8" xfId="0" applyNumberFormat="1" applyFont="1" applyFill="1" applyBorder="1"/>
    <xf numFmtId="4" fontId="122" fillId="59" borderId="228" xfId="0" applyNumberFormat="1" applyFont="1" applyFill="1" applyBorder="1"/>
    <xf numFmtId="4" fontId="122" fillId="59" borderId="187" xfId="0" applyNumberFormat="1" applyFont="1" applyFill="1" applyBorder="1"/>
    <xf numFmtId="4" fontId="122" fillId="59" borderId="204" xfId="0" applyNumberFormat="1" applyFont="1" applyFill="1" applyBorder="1"/>
    <xf numFmtId="4" fontId="139" fillId="64" borderId="0" xfId="0" applyNumberFormat="1" applyFont="1" applyFill="1" applyBorder="1" applyAlignment="1">
      <alignment horizontal="center" vertical="top"/>
    </xf>
    <xf numFmtId="4" fontId="137" fillId="0" borderId="17" xfId="0" applyNumberFormat="1" applyFont="1" applyBorder="1" applyAlignment="1">
      <alignment horizontal="right"/>
    </xf>
    <xf numFmtId="4" fontId="123" fillId="64" borderId="303" xfId="0" applyNumberFormat="1" applyFont="1" applyFill="1" applyBorder="1" applyAlignment="1">
      <alignment horizontal="right" vertical="center"/>
    </xf>
    <xf numFmtId="4" fontId="123" fillId="64" borderId="381" xfId="0" applyNumberFormat="1" applyFont="1" applyFill="1" applyBorder="1" applyAlignment="1">
      <alignment horizontal="right" vertical="center"/>
    </xf>
    <xf numFmtId="4" fontId="123" fillId="64" borderId="338" xfId="0" applyNumberFormat="1" applyFont="1" applyFill="1" applyBorder="1" applyAlignment="1">
      <alignment horizontal="right" vertical="center"/>
    </xf>
    <xf numFmtId="4" fontId="123" fillId="64" borderId="382" xfId="0" applyNumberFormat="1" applyFont="1" applyFill="1" applyBorder="1" applyAlignment="1">
      <alignment horizontal="right" vertical="center"/>
    </xf>
    <xf numFmtId="4" fontId="123" fillId="64" borderId="339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83" xfId="0" applyNumberFormat="1" applyFont="1" applyFill="1" applyBorder="1" applyAlignment="1">
      <alignment horizontal="right" vertical="center"/>
    </xf>
    <xf numFmtId="4" fontId="123" fillId="64" borderId="384" xfId="0" applyNumberFormat="1" applyFont="1" applyFill="1" applyBorder="1" applyAlignment="1">
      <alignment horizontal="right" vertical="center"/>
    </xf>
    <xf numFmtId="4" fontId="131" fillId="59" borderId="213" xfId="0" applyNumberFormat="1" applyFont="1" applyFill="1" applyBorder="1"/>
    <xf numFmtId="4" fontId="122" fillId="59" borderId="212" xfId="0" applyNumberFormat="1" applyFont="1" applyFill="1" applyBorder="1"/>
    <xf numFmtId="4" fontId="122" fillId="60" borderId="350" xfId="0" applyNumberFormat="1" applyFont="1" applyFill="1" applyBorder="1" applyAlignment="1">
      <alignment horizontal="right"/>
    </xf>
    <xf numFmtId="4" fontId="122" fillId="60" borderId="372" xfId="0" applyNumberFormat="1" applyFont="1" applyFill="1" applyBorder="1" applyAlignment="1">
      <alignment horizontal="right"/>
    </xf>
    <xf numFmtId="4" fontId="122" fillId="60" borderId="200" xfId="0" applyNumberFormat="1" applyFont="1" applyFill="1" applyBorder="1" applyAlignment="1">
      <alignment horizontal="right"/>
    </xf>
    <xf numFmtId="4" fontId="122" fillId="60" borderId="87" xfId="0" applyNumberFormat="1" applyFont="1" applyFill="1" applyBorder="1" applyAlignment="1">
      <alignment horizontal="right"/>
    </xf>
    <xf numFmtId="4" fontId="122" fillId="61" borderId="350" xfId="0" applyNumberFormat="1" applyFont="1" applyFill="1" applyBorder="1" applyAlignment="1">
      <alignment horizontal="right"/>
    </xf>
    <xf numFmtId="4" fontId="122" fillId="61" borderId="200" xfId="0" applyNumberFormat="1" applyFont="1" applyFill="1" applyBorder="1" applyAlignment="1">
      <alignment horizontal="right"/>
    </xf>
    <xf numFmtId="4" fontId="123" fillId="0" borderId="325" xfId="0" applyNumberFormat="1" applyFont="1" applyFill="1" applyBorder="1" applyAlignment="1">
      <alignment vertical="center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5" xfId="0" applyNumberFormat="1" applyFont="1" applyFill="1" applyBorder="1"/>
    <xf numFmtId="4" fontId="131" fillId="61" borderId="178" xfId="0" applyNumberFormat="1" applyFont="1" applyFill="1" applyBorder="1"/>
    <xf numFmtId="4" fontId="123" fillId="35" borderId="290" xfId="0" applyNumberFormat="1" applyFont="1" applyFill="1" applyBorder="1" applyAlignment="1">
      <alignment horizontal="center" vertical="center"/>
    </xf>
    <xf numFmtId="4" fontId="122" fillId="0" borderId="292" xfId="0" applyNumberFormat="1" applyFont="1" applyFill="1" applyBorder="1" applyAlignment="1">
      <alignment vertical="center"/>
    </xf>
    <xf numFmtId="4" fontId="46" fillId="0" borderId="327" xfId="0" applyNumberFormat="1" applyFont="1" applyBorder="1" applyAlignment="1">
      <alignment vertical="center"/>
    </xf>
    <xf numFmtId="4" fontId="122" fillId="59" borderId="300" xfId="0" applyNumberFormat="1" applyFont="1" applyFill="1" applyBorder="1" applyAlignment="1">
      <alignment vertical="center"/>
    </xf>
    <xf numFmtId="4" fontId="122" fillId="59" borderId="197" xfId="0" applyNumberFormat="1" applyFont="1" applyFill="1" applyBorder="1" applyAlignment="1">
      <alignment vertical="center"/>
    </xf>
    <xf numFmtId="4" fontId="122" fillId="59" borderId="300" xfId="0" applyNumberFormat="1" applyFont="1" applyFill="1" applyBorder="1"/>
    <xf numFmtId="4" fontId="122" fillId="59" borderId="200" xfId="0" applyNumberFormat="1" applyFont="1" applyFill="1" applyBorder="1"/>
    <xf numFmtId="4" fontId="122" fillId="59" borderId="152" xfId="0" applyNumberFormat="1" applyFont="1" applyFill="1" applyBorder="1"/>
    <xf numFmtId="4" fontId="131" fillId="59" borderId="178" xfId="0" applyNumberFormat="1" applyFont="1" applyFill="1" applyBorder="1"/>
    <xf numFmtId="4" fontId="122" fillId="59" borderId="213" xfId="0" applyNumberFormat="1" applyFont="1" applyFill="1" applyBorder="1"/>
    <xf numFmtId="4" fontId="122" fillId="59" borderId="339" xfId="0" applyNumberFormat="1" applyFont="1" applyFill="1" applyBorder="1"/>
    <xf numFmtId="4" fontId="122" fillId="59" borderId="322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3" xfId="0" applyNumberFormat="1" applyFont="1" applyFill="1" applyBorder="1"/>
    <xf numFmtId="4" fontId="122" fillId="59" borderId="300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7" xfId="0" applyNumberFormat="1" applyFont="1" applyFill="1" applyBorder="1" applyAlignment="1">
      <alignment horizontal="right" vertical="center"/>
    </xf>
    <xf numFmtId="4" fontId="122" fillId="59" borderId="213" xfId="0" applyNumberFormat="1" applyFont="1" applyFill="1" applyBorder="1" applyAlignment="1">
      <alignment vertical="center"/>
    </xf>
    <xf numFmtId="0" fontId="122" fillId="64" borderId="194" xfId="0" applyFont="1" applyFill="1" applyBorder="1" applyAlignment="1">
      <alignment vertical="center"/>
    </xf>
    <xf numFmtId="4" fontId="122" fillId="59" borderId="289" xfId="0" applyNumberFormat="1" applyFont="1" applyFill="1" applyBorder="1" applyAlignment="1">
      <alignment horizontal="center"/>
    </xf>
    <xf numFmtId="4" fontId="122" fillId="59" borderId="337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59" borderId="372" xfId="0" applyNumberFormat="1" applyFont="1" applyFill="1" applyBorder="1" applyAlignment="1">
      <alignment horizontal="center"/>
    </xf>
    <xf numFmtId="4" fontId="122" fillId="59" borderId="87" xfId="0" applyNumberFormat="1" applyFont="1" applyFill="1" applyBorder="1" applyAlignment="1">
      <alignment horizontal="center"/>
    </xf>
    <xf numFmtId="4" fontId="122" fillId="59" borderId="335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2" xfId="0" applyNumberFormat="1" applyFont="1" applyFill="1" applyBorder="1" applyAlignment="1"/>
    <xf numFmtId="4" fontId="122" fillId="59" borderId="335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7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8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4" fontId="46" fillId="84" borderId="190" xfId="0" applyNumberFormat="1" applyFont="1" applyFill="1" applyBorder="1" applyAlignment="1">
      <alignment horizontal="right"/>
    </xf>
    <xf numFmtId="0" fontId="46" fillId="0" borderId="194" xfId="0" applyFont="1" applyBorder="1"/>
    <xf numFmtId="0" fontId="123" fillId="0" borderId="296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2" xfId="0" applyFont="1" applyFill="1" applyBorder="1" applyAlignment="1">
      <alignment vertical="center" wrapText="1"/>
    </xf>
    <xf numFmtId="4" fontId="122" fillId="61" borderId="294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4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0" fontId="141" fillId="0" borderId="334" xfId="0" applyFont="1" applyBorder="1" applyAlignment="1">
      <alignment vertical="center"/>
    </xf>
    <xf numFmtId="0" fontId="131" fillId="0" borderId="205" xfId="0" applyFont="1" applyBorder="1" applyAlignment="1">
      <alignment horizontal="right"/>
    </xf>
    <xf numFmtId="0" fontId="122" fillId="0" borderId="30" xfId="0" applyFont="1" applyBorder="1" applyAlignment="1">
      <alignment horizontal="right"/>
    </xf>
    <xf numFmtId="3" fontId="122" fillId="0" borderId="321" xfId="0" applyNumberFormat="1" applyFont="1" applyFill="1" applyBorder="1" applyAlignment="1">
      <alignment horizontal="right" vertical="center"/>
    </xf>
    <xf numFmtId="4" fontId="122" fillId="60" borderId="300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3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85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22" fillId="61" borderId="323" xfId="0" applyNumberFormat="1" applyFont="1" applyFill="1" applyBorder="1" applyAlignment="1">
      <alignment horizontal="right"/>
    </xf>
    <xf numFmtId="4" fontId="122" fillId="61" borderId="311" xfId="0" applyNumberFormat="1" applyFont="1" applyFill="1" applyBorder="1" applyAlignment="1">
      <alignment horizontal="right"/>
    </xf>
    <xf numFmtId="4" fontId="122" fillId="61" borderId="288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55" xfId="0" applyNumberFormat="1" applyFont="1" applyFill="1" applyBorder="1" applyAlignment="1"/>
    <xf numFmtId="4" fontId="122" fillId="61" borderId="201" xfId="0" applyNumberFormat="1" applyFont="1" applyFill="1" applyBorder="1" applyAlignment="1"/>
    <xf numFmtId="4" fontId="122" fillId="61" borderId="386" xfId="0" applyNumberFormat="1" applyFont="1" applyFill="1" applyBorder="1" applyAlignment="1"/>
    <xf numFmtId="4" fontId="123" fillId="0" borderId="290" xfId="0" applyNumberFormat="1" applyFont="1" applyFill="1" applyBorder="1" applyAlignment="1">
      <alignment vertical="center"/>
    </xf>
    <xf numFmtId="4" fontId="123" fillId="64" borderId="295" xfId="0" applyNumberFormat="1" applyFont="1" applyFill="1" applyBorder="1" applyAlignment="1">
      <alignment horizontal="right" vertical="center"/>
    </xf>
    <xf numFmtId="0" fontId="125" fillId="0" borderId="0" xfId="0" applyFont="1" applyAlignment="1">
      <alignment vertical="center" wrapText="1"/>
    </xf>
    <xf numFmtId="0" fontId="123" fillId="0" borderId="319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22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22" xfId="0" applyNumberFormat="1" applyFont="1" applyFill="1" applyBorder="1"/>
    <xf numFmtId="4" fontId="123" fillId="64" borderId="322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6" xfId="0" applyFont="1" applyFill="1" applyBorder="1" applyAlignment="1">
      <alignment horizontal="center"/>
    </xf>
    <xf numFmtId="4" fontId="123" fillId="64" borderId="316" xfId="0" applyNumberFormat="1" applyFont="1" applyFill="1" applyBorder="1" applyAlignment="1">
      <alignment horizontal="center"/>
    </xf>
    <xf numFmtId="0" fontId="123" fillId="64" borderId="316" xfId="0" applyFont="1" applyFill="1" applyBorder="1" applyAlignment="1">
      <alignment horizontal="center"/>
    </xf>
    <xf numFmtId="3" fontId="123" fillId="64" borderId="316" xfId="0" applyNumberFormat="1" applyFont="1" applyFill="1" applyBorder="1"/>
    <xf numFmtId="4" fontId="123" fillId="64" borderId="316" xfId="0" applyNumberFormat="1" applyFont="1" applyFill="1" applyBorder="1"/>
    <xf numFmtId="3" fontId="123" fillId="64" borderId="316" xfId="0" applyNumberFormat="1" applyFont="1" applyFill="1" applyBorder="1" applyAlignment="1">
      <alignment horizontal="center"/>
    </xf>
    <xf numFmtId="0" fontId="123" fillId="64" borderId="327" xfId="0" applyFont="1" applyFill="1" applyBorder="1" applyAlignment="1">
      <alignment horizontal="center"/>
    </xf>
    <xf numFmtId="4" fontId="123" fillId="64" borderId="387" xfId="0" applyNumberFormat="1" applyFont="1" applyFill="1" applyBorder="1"/>
    <xf numFmtId="4" fontId="123" fillId="64" borderId="388" xfId="0" applyNumberFormat="1" applyFont="1" applyFill="1" applyBorder="1"/>
    <xf numFmtId="4" fontId="123" fillId="64" borderId="389" xfId="0" applyNumberFormat="1" applyFont="1" applyFill="1" applyBorder="1"/>
    <xf numFmtId="4" fontId="123" fillId="64" borderId="390" xfId="0" applyNumberFormat="1" applyFont="1" applyFill="1" applyBorder="1"/>
    <xf numFmtId="4" fontId="123" fillId="62" borderId="388" xfId="0" applyNumberFormat="1" applyFont="1" applyFill="1" applyBorder="1"/>
    <xf numFmtId="0" fontId="122" fillId="0" borderId="85" xfId="0" applyFont="1" applyBorder="1" applyAlignment="1">
      <alignment horizontal="center"/>
    </xf>
    <xf numFmtId="4" fontId="122" fillId="59" borderId="86" xfId="0" applyNumberFormat="1" applyFont="1" applyFill="1" applyBorder="1"/>
    <xf numFmtId="3" fontId="123" fillId="35" borderId="322" xfId="0" applyNumberFormat="1" applyFont="1" applyFill="1" applyBorder="1" applyAlignment="1">
      <alignment horizontal="center"/>
    </xf>
    <xf numFmtId="3" fontId="123" fillId="35" borderId="319" xfId="0" applyNumberFormat="1" applyFont="1" applyFill="1" applyBorder="1" applyAlignment="1">
      <alignment horizontal="center"/>
    </xf>
    <xf numFmtId="3" fontId="127" fillId="0" borderId="205" xfId="0" applyNumberFormat="1" applyFont="1" applyBorder="1" applyAlignment="1">
      <alignment horizontal="right"/>
    </xf>
    <xf numFmtId="4" fontId="131" fillId="59" borderId="288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88" xfId="0" applyNumberFormat="1" applyFont="1" applyFill="1" applyBorder="1"/>
    <xf numFmtId="4" fontId="133" fillId="0" borderId="362" xfId="0" applyNumberFormat="1" applyFont="1" applyBorder="1" applyAlignment="1">
      <alignment horizontal="center" vertical="center"/>
    </xf>
    <xf numFmtId="4" fontId="122" fillId="64" borderId="312" xfId="0" applyNumberFormat="1" applyFont="1" applyFill="1" applyBorder="1" applyAlignment="1"/>
    <xf numFmtId="4" fontId="131" fillId="0" borderId="20" xfId="0" applyNumberFormat="1" applyFont="1" applyBorder="1"/>
    <xf numFmtId="0" fontId="131" fillId="0" borderId="205" xfId="0" applyFont="1" applyBorder="1"/>
    <xf numFmtId="4" fontId="131" fillId="0" borderId="356" xfId="0" applyNumberFormat="1" applyFont="1" applyFill="1" applyBorder="1" applyAlignment="1"/>
    <xf numFmtId="0" fontId="131" fillId="0" borderId="293" xfId="0" applyFont="1" applyBorder="1"/>
    <xf numFmtId="4" fontId="131" fillId="0" borderId="22" xfId="0" applyNumberFormat="1" applyFont="1" applyBorder="1"/>
    <xf numFmtId="3" fontId="132" fillId="0" borderId="296" xfId="0" applyNumberFormat="1" applyFont="1" applyFill="1" applyBorder="1" applyAlignment="1">
      <alignment horizontal="right" vertical="center"/>
    </xf>
    <xf numFmtId="4" fontId="132" fillId="64" borderId="296" xfId="0" applyNumberFormat="1" applyFont="1" applyFill="1" applyBorder="1" applyAlignment="1">
      <alignment horizontal="right"/>
    </xf>
    <xf numFmtId="4" fontId="132" fillId="64" borderId="296" xfId="0" applyNumberFormat="1" applyFont="1" applyFill="1" applyBorder="1" applyAlignment="1">
      <alignment horizontal="right" vertical="center"/>
    </xf>
    <xf numFmtId="4" fontId="131" fillId="60" borderId="207" xfId="0" applyNumberFormat="1" applyFont="1" applyFill="1" applyBorder="1"/>
    <xf numFmtId="4" fontId="131" fillId="60" borderId="200" xfId="0" applyNumberFormat="1" applyFont="1" applyFill="1" applyBorder="1"/>
    <xf numFmtId="4" fontId="122" fillId="0" borderId="316" xfId="0" applyNumberFormat="1" applyFont="1" applyBorder="1" applyAlignment="1">
      <alignment horizontal="right" vertical="center"/>
    </xf>
    <xf numFmtId="4" fontId="122" fillId="0" borderId="289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1" fillId="61" borderId="69" xfId="0" applyNumberFormat="1" applyFont="1" applyFill="1" applyBorder="1"/>
    <xf numFmtId="4" fontId="132" fillId="0" borderId="309" xfId="0" applyNumberFormat="1" applyFont="1" applyFill="1" applyBorder="1" applyAlignment="1">
      <alignment horizontal="right" vertical="center"/>
    </xf>
    <xf numFmtId="4" fontId="131" fillId="29" borderId="346" xfId="0" applyNumberFormat="1" applyFont="1" applyFill="1" applyBorder="1"/>
    <xf numFmtId="4" fontId="131" fillId="64" borderId="312" xfId="0" applyNumberFormat="1" applyFont="1" applyFill="1" applyBorder="1" applyAlignment="1"/>
    <xf numFmtId="4" fontId="131" fillId="0" borderId="187" xfId="0" applyNumberFormat="1" applyFont="1" applyBorder="1"/>
    <xf numFmtId="4" fontId="137" fillId="0" borderId="212" xfId="0" applyNumberFormat="1" applyFont="1" applyBorder="1"/>
    <xf numFmtId="0" fontId="137" fillId="0" borderId="317" xfId="0" applyFont="1" applyFill="1" applyBorder="1" applyAlignment="1">
      <alignment horizontal="left"/>
    </xf>
    <xf numFmtId="0" fontId="137" fillId="0" borderId="23" xfId="0" applyFont="1" applyFill="1" applyBorder="1" applyAlignment="1">
      <alignment vertical="center"/>
    </xf>
    <xf numFmtId="4" fontId="122" fillId="0" borderId="19" xfId="0" applyNumberFormat="1" applyFont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31" fillId="64" borderId="0" xfId="0" applyNumberFormat="1" applyFont="1" applyFill="1" applyBorder="1" applyAlignment="1"/>
    <xf numFmtId="4" fontId="137" fillId="0" borderId="23" xfId="0" applyNumberFormat="1" applyFont="1" applyBorder="1" applyAlignment="1">
      <alignment horizontal="right"/>
    </xf>
    <xf numFmtId="0" fontId="122" fillId="0" borderId="392" xfId="0" applyFont="1" applyBorder="1"/>
    <xf numFmtId="0" fontId="46" fillId="0" borderId="0" xfId="0" applyFont="1" applyBorder="1"/>
    <xf numFmtId="4" fontId="127" fillId="64" borderId="356" xfId="0" applyNumberFormat="1" applyFont="1" applyFill="1" applyBorder="1" applyAlignment="1"/>
    <xf numFmtId="49" fontId="123" fillId="0" borderId="194" xfId="0" applyNumberFormat="1" applyFont="1" applyFill="1" applyBorder="1" applyAlignment="1">
      <alignment horizontal="center" vertical="center" wrapText="1"/>
    </xf>
    <xf numFmtId="4" fontId="122" fillId="59" borderId="350" xfId="0" applyNumberFormat="1" applyFont="1" applyFill="1" applyBorder="1"/>
    <xf numFmtId="4" fontId="122" fillId="59" borderId="178" xfId="0" applyNumberFormat="1" applyFont="1" applyFill="1" applyBorder="1"/>
    <xf numFmtId="3" fontId="122" fillId="0" borderId="279" xfId="0" applyNumberFormat="1" applyFont="1" applyFill="1" applyBorder="1" applyAlignment="1">
      <alignment horizontal="right" vertical="center"/>
    </xf>
    <xf numFmtId="4" fontId="122" fillId="0" borderId="18" xfId="0" applyNumberFormat="1" applyFont="1" applyFill="1" applyBorder="1" applyAlignment="1">
      <alignment vertical="center"/>
    </xf>
    <xf numFmtId="2" fontId="122" fillId="0" borderId="18" xfId="0" applyNumberFormat="1" applyFont="1" applyFill="1" applyBorder="1" applyAlignment="1">
      <alignment vertical="center"/>
    </xf>
    <xf numFmtId="3" fontId="122" fillId="0" borderId="30" xfId="0" applyNumberFormat="1" applyFont="1" applyFill="1" applyBorder="1" applyAlignment="1">
      <alignment vertical="center"/>
    </xf>
    <xf numFmtId="3" fontId="123" fillId="0" borderId="18" xfId="0" applyNumberFormat="1" applyFont="1" applyFill="1" applyBorder="1" applyAlignment="1">
      <alignment vertical="center"/>
    </xf>
    <xf numFmtId="4" fontId="123" fillId="0" borderId="18" xfId="0" applyNumberFormat="1" applyFont="1" applyFill="1" applyBorder="1" applyAlignment="1">
      <alignment vertical="center"/>
    </xf>
    <xf numFmtId="4" fontId="123" fillId="0" borderId="20" xfId="0" applyNumberFormat="1" applyFont="1" applyFill="1" applyBorder="1" applyAlignment="1">
      <alignment vertical="center"/>
    </xf>
    <xf numFmtId="4" fontId="131" fillId="0" borderId="20" xfId="0" applyNumberFormat="1" applyFont="1" applyFill="1" applyBorder="1" applyAlignment="1">
      <alignment vertical="center"/>
    </xf>
    <xf numFmtId="4" fontId="131" fillId="0" borderId="212" xfId="0" applyNumberFormat="1" applyFont="1" applyFill="1" applyBorder="1" applyAlignment="1">
      <alignment vertical="center"/>
    </xf>
    <xf numFmtId="4" fontId="122" fillId="0" borderId="200" xfId="0" applyNumberFormat="1" applyFont="1" applyFill="1" applyBorder="1" applyAlignment="1">
      <alignment vertical="center"/>
    </xf>
    <xf numFmtId="4" fontId="122" fillId="0" borderId="20" xfId="0" applyNumberFormat="1" applyFont="1" applyFill="1" applyBorder="1" applyAlignment="1">
      <alignment vertical="center"/>
    </xf>
    <xf numFmtId="4" fontId="122" fillId="59" borderId="348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4" xfId="0" applyNumberFormat="1" applyFont="1" applyFill="1" applyBorder="1" applyAlignment="1">
      <alignment vertical="center"/>
    </xf>
    <xf numFmtId="4" fontId="122" fillId="59" borderId="200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7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0" borderId="279" xfId="0" applyNumberFormat="1" applyFont="1" applyFill="1" applyBorder="1"/>
    <xf numFmtId="4" fontId="131" fillId="61" borderId="303" xfId="0" applyNumberFormat="1" applyFont="1" applyFill="1" applyBorder="1"/>
    <xf numFmtId="4" fontId="122" fillId="61" borderId="19" xfId="0" applyNumberFormat="1" applyFont="1" applyFill="1" applyBorder="1"/>
    <xf numFmtId="4" fontId="122" fillId="60" borderId="372" xfId="0" applyNumberFormat="1" applyFont="1" applyFill="1" applyBorder="1" applyAlignment="1"/>
    <xf numFmtId="4" fontId="122" fillId="60" borderId="87" xfId="0" applyNumberFormat="1" applyFont="1" applyFill="1" applyBorder="1" applyAlignment="1"/>
    <xf numFmtId="4" fontId="122" fillId="60" borderId="70" xfId="0" applyNumberFormat="1" applyFont="1" applyFill="1" applyBorder="1" applyAlignment="1"/>
    <xf numFmtId="0" fontId="46" fillId="0" borderId="0" xfId="0" applyFont="1" applyBorder="1"/>
    <xf numFmtId="4" fontId="131" fillId="0" borderId="89" xfId="0" applyNumberFormat="1" applyFont="1" applyFill="1" applyBorder="1" applyAlignment="1"/>
    <xf numFmtId="4" fontId="131" fillId="0" borderId="0" xfId="0" applyNumberFormat="1" applyFont="1" applyFill="1" applyBorder="1" applyAlignment="1"/>
    <xf numFmtId="4" fontId="131" fillId="60" borderId="152" xfId="0" applyNumberFormat="1" applyFont="1" applyFill="1" applyBorder="1"/>
    <xf numFmtId="4" fontId="138" fillId="61" borderId="65" xfId="0" applyNumberFormat="1" applyFont="1" applyFill="1" applyBorder="1"/>
    <xf numFmtId="4" fontId="103" fillId="64" borderId="17" xfId="0" applyNumberFormat="1" applyFont="1" applyFill="1" applyBorder="1" applyAlignment="1">
      <alignment horizontal="right" vertical="center"/>
    </xf>
    <xf numFmtId="4" fontId="103" fillId="64" borderId="19" xfId="0" applyNumberFormat="1" applyFont="1" applyFill="1" applyBorder="1" applyAlignment="1">
      <alignment horizontal="right" vertical="center"/>
    </xf>
    <xf numFmtId="4" fontId="122" fillId="0" borderId="151" xfId="0" applyNumberFormat="1" applyFont="1" applyBorder="1" applyAlignment="1">
      <alignment horizontal="right" vertical="center"/>
    </xf>
    <xf numFmtId="4" fontId="131" fillId="0" borderId="200" xfId="0" applyNumberFormat="1" applyFont="1" applyBorder="1" applyAlignment="1">
      <alignment horizontal="right" vertical="center"/>
    </xf>
    <xf numFmtId="4" fontId="131" fillId="0" borderId="20" xfId="0" applyNumberFormat="1" applyFont="1" applyBorder="1" applyAlignment="1">
      <alignment horizontal="right" vertical="center"/>
    </xf>
    <xf numFmtId="4" fontId="131" fillId="0" borderId="212" xfId="0" applyNumberFormat="1" applyFont="1" applyBorder="1" applyAlignment="1">
      <alignment horizontal="right" vertical="center"/>
    </xf>
    <xf numFmtId="4" fontId="131" fillId="0" borderId="178" xfId="0" applyNumberFormat="1" applyFont="1" applyBorder="1"/>
    <xf numFmtId="0" fontId="131" fillId="0" borderId="69" xfId="0" applyFont="1" applyBorder="1" applyAlignment="1">
      <alignment horizontal="center"/>
    </xf>
    <xf numFmtId="4" fontId="131" fillId="0" borderId="392" xfId="0" applyNumberFormat="1" applyFont="1" applyFill="1" applyBorder="1" applyAlignment="1"/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200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2" xfId="0" applyNumberFormat="1" applyFont="1" applyFill="1" applyBorder="1" applyAlignment="1">
      <alignment horizontal="right" vertical="center"/>
    </xf>
    <xf numFmtId="4" fontId="123" fillId="64" borderId="391" xfId="0" applyNumberFormat="1" applyFont="1" applyFill="1" applyBorder="1"/>
    <xf numFmtId="4" fontId="122" fillId="84" borderId="296" xfId="0" applyNumberFormat="1" applyFont="1" applyFill="1" applyBorder="1" applyAlignment="1"/>
    <xf numFmtId="4" fontId="122" fillId="84" borderId="298" xfId="0" applyNumberFormat="1" applyFont="1" applyFill="1" applyBorder="1" applyAlignment="1">
      <alignment horizontal="right"/>
    </xf>
    <xf numFmtId="4" fontId="122" fillId="84" borderId="341" xfId="0" applyNumberFormat="1" applyFont="1" applyFill="1" applyBorder="1" applyAlignment="1">
      <alignment horizontal="right"/>
    </xf>
    <xf numFmtId="4" fontId="122" fillId="84" borderId="191" xfId="0" applyNumberFormat="1" applyFont="1" applyFill="1" applyBorder="1" applyAlignment="1">
      <alignment horizontal="right"/>
    </xf>
    <xf numFmtId="4" fontId="122" fillId="84" borderId="198" xfId="0" applyNumberFormat="1" applyFont="1" applyFill="1" applyBorder="1" applyAlignment="1">
      <alignment horizontal="right"/>
    </xf>
    <xf numFmtId="4" fontId="131" fillId="60" borderId="223" xfId="0" applyNumberFormat="1" applyFont="1" applyFill="1" applyBorder="1"/>
    <xf numFmtId="4" fontId="131" fillId="60" borderId="17" xfId="0" applyNumberFormat="1" applyFont="1" applyFill="1" applyBorder="1"/>
    <xf numFmtId="4" fontId="131" fillId="84" borderId="232" xfId="0" applyNumberFormat="1" applyFont="1" applyFill="1" applyBorder="1" applyAlignment="1">
      <alignment horizontal="right"/>
    </xf>
    <xf numFmtId="4" fontId="131" fillId="84" borderId="298" xfId="0" applyNumberFormat="1" applyFont="1" applyFill="1" applyBorder="1" applyAlignment="1">
      <alignment horizontal="right"/>
    </xf>
    <xf numFmtId="4" fontId="138" fillId="84" borderId="302" xfId="0" applyNumberFormat="1" applyFont="1" applyFill="1" applyBorder="1"/>
    <xf numFmtId="4" fontId="131" fillId="84" borderId="340" xfId="0" applyNumberFormat="1" applyFont="1" applyFill="1" applyBorder="1" applyAlignment="1">
      <alignment horizontal="right"/>
    </xf>
    <xf numFmtId="4" fontId="131" fillId="84" borderId="302" xfId="0" applyNumberFormat="1" applyFont="1" applyFill="1" applyBorder="1"/>
    <xf numFmtId="4" fontId="131" fillId="84" borderId="341" xfId="0" applyNumberFormat="1" applyFont="1" applyFill="1" applyBorder="1" applyAlignment="1">
      <alignment horizontal="right"/>
    </xf>
    <xf numFmtId="4" fontId="131" fillId="60" borderId="66" xfId="0" applyNumberFormat="1" applyFont="1" applyFill="1" applyBorder="1"/>
    <xf numFmtId="4" fontId="123" fillId="64" borderId="304" xfId="0" applyNumberFormat="1" applyFont="1" applyFill="1" applyBorder="1"/>
    <xf numFmtId="4" fontId="46" fillId="84" borderId="377" xfId="0" applyNumberFormat="1" applyFont="1" applyFill="1" applyBorder="1" applyAlignment="1">
      <alignment horizontal="right"/>
    </xf>
    <xf numFmtId="4" fontId="46" fillId="84" borderId="393" xfId="0" applyNumberFormat="1" applyFont="1" applyFill="1" applyBorder="1" applyAlignment="1">
      <alignment horizontal="right"/>
    </xf>
    <xf numFmtId="0" fontId="46" fillId="0" borderId="194" xfId="0" applyFont="1" applyBorder="1" applyAlignment="1"/>
    <xf numFmtId="4" fontId="123" fillId="0" borderId="194" xfId="0" applyNumberFormat="1" applyFont="1" applyFill="1" applyBorder="1" applyAlignment="1">
      <alignment vertical="center"/>
    </xf>
    <xf numFmtId="3" fontId="122" fillId="0" borderId="23" xfId="0" applyNumberFormat="1" applyFont="1" applyBorder="1" applyAlignment="1">
      <alignment horizontal="center"/>
    </xf>
    <xf numFmtId="3" fontId="131" fillId="0" borderId="194" xfId="0" applyNumberFormat="1" applyFont="1" applyBorder="1" applyAlignment="1">
      <alignment horizontal="center"/>
    </xf>
    <xf numFmtId="3" fontId="133" fillId="0" borderId="294" xfId="0" applyNumberFormat="1" applyFont="1" applyFill="1" applyBorder="1" applyAlignment="1">
      <alignment horizontal="center"/>
    </xf>
    <xf numFmtId="3" fontId="133" fillId="0" borderId="19" xfId="0" applyNumberFormat="1" applyFont="1" applyFill="1" applyBorder="1" applyAlignment="1">
      <alignment horizontal="center"/>
    </xf>
    <xf numFmtId="4" fontId="131" fillId="0" borderId="19" xfId="0" applyNumberFormat="1" applyFont="1" applyFill="1" applyBorder="1"/>
    <xf numFmtId="4" fontId="131" fillId="0" borderId="192" xfId="0" applyNumberFormat="1" applyFont="1" applyFill="1" applyBorder="1"/>
    <xf numFmtId="4" fontId="103" fillId="0" borderId="19" xfId="0" applyNumberFormat="1" applyFont="1" applyBorder="1"/>
    <xf numFmtId="4" fontId="137" fillId="0" borderId="19" xfId="0" applyNumberFormat="1" applyFont="1" applyBorder="1"/>
    <xf numFmtId="4" fontId="137" fillId="0" borderId="0" xfId="0" applyNumberFormat="1" applyFont="1" applyBorder="1"/>
    <xf numFmtId="4" fontId="103" fillId="64" borderId="19" xfId="0" applyNumberFormat="1" applyFont="1" applyFill="1" applyBorder="1"/>
    <xf numFmtId="4" fontId="103" fillId="0" borderId="200" xfId="0" applyNumberFormat="1" applyFont="1" applyBorder="1"/>
    <xf numFmtId="4" fontId="137" fillId="0" borderId="152" xfId="0" applyNumberFormat="1" applyFont="1" applyBorder="1" applyAlignment="1">
      <alignment horizontal="right"/>
    </xf>
    <xf numFmtId="4" fontId="103" fillId="0" borderId="23" xfId="0" applyNumberFormat="1" applyFont="1" applyBorder="1"/>
    <xf numFmtId="4" fontId="103" fillId="0" borderId="192" xfId="0" applyNumberFormat="1" applyFont="1" applyBorder="1"/>
    <xf numFmtId="4" fontId="122" fillId="0" borderId="294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4" xfId="0" applyNumberFormat="1" applyFont="1" applyBorder="1" applyAlignment="1">
      <alignment horizontal="right"/>
    </xf>
    <xf numFmtId="3" fontId="132" fillId="0" borderId="17" xfId="0" applyNumberFormat="1" applyFont="1" applyFill="1" applyBorder="1" applyAlignment="1">
      <alignment horizontal="center"/>
    </xf>
    <xf numFmtId="3" fontId="132" fillId="0" borderId="22" xfId="0" applyNumberFormat="1" applyFont="1" applyBorder="1" applyAlignment="1">
      <alignment horizontal="center" vertical="center"/>
    </xf>
    <xf numFmtId="3" fontId="132" fillId="0" borderId="20" xfId="0" applyNumberFormat="1" applyFont="1" applyBorder="1" applyAlignment="1">
      <alignment horizontal="center"/>
    </xf>
    <xf numFmtId="2" fontId="148" fillId="62" borderId="327" xfId="0" applyNumberFormat="1" applyFont="1" applyFill="1" applyBorder="1" applyAlignment="1">
      <alignment horizontal="center" vertical="center" wrapText="1"/>
    </xf>
    <xf numFmtId="2" fontId="136" fillId="62" borderId="327" xfId="0" applyNumberFormat="1" applyFont="1" applyFill="1" applyBorder="1" applyAlignment="1">
      <alignment horizontal="center" vertical="center"/>
    </xf>
    <xf numFmtId="2" fontId="149" fillId="62" borderId="232" xfId="0" applyNumberFormat="1" applyFont="1" applyFill="1" applyBorder="1" applyAlignment="1">
      <alignment horizontal="center" vertical="center" wrapText="1"/>
    </xf>
    <xf numFmtId="2" fontId="149" fillId="62" borderId="324" xfId="0" applyNumberFormat="1" applyFont="1" applyFill="1" applyBorder="1" applyAlignment="1">
      <alignment horizontal="center" vertical="center" wrapText="1"/>
    </xf>
    <xf numFmtId="2" fontId="149" fillId="62" borderId="298" xfId="0" applyNumberFormat="1" applyFont="1" applyFill="1" applyBorder="1" applyAlignment="1">
      <alignment horizontal="center" vertical="center" wrapText="1"/>
    </xf>
    <xf numFmtId="2" fontId="149" fillId="62" borderId="54" xfId="0" applyNumberFormat="1" applyFont="1" applyFill="1" applyBorder="1" applyAlignment="1">
      <alignment horizontal="center" vertical="center"/>
    </xf>
    <xf numFmtId="4" fontId="131" fillId="62" borderId="18" xfId="0" applyNumberFormat="1" applyFont="1" applyFill="1" applyBorder="1"/>
    <xf numFmtId="4" fontId="131" fillId="62" borderId="199" xfId="0" applyNumberFormat="1" applyFont="1" applyFill="1" applyBorder="1"/>
    <xf numFmtId="4" fontId="131" fillId="59" borderId="30" xfId="0" applyNumberFormat="1" applyFont="1" applyFill="1" applyBorder="1"/>
    <xf numFmtId="4" fontId="131" fillId="59" borderId="233" xfId="0" applyNumberFormat="1" applyFont="1" applyFill="1" applyBorder="1"/>
    <xf numFmtId="0" fontId="149" fillId="60" borderId="0" xfId="0" applyFont="1" applyFill="1" applyBorder="1" applyAlignment="1">
      <alignment horizontal="center" vertical="center" wrapText="1"/>
    </xf>
    <xf numFmtId="2" fontId="149" fillId="60" borderId="298" xfId="0" applyNumberFormat="1" applyFont="1" applyFill="1" applyBorder="1" applyAlignment="1">
      <alignment horizontal="center" vertical="center" wrapText="1"/>
    </xf>
    <xf numFmtId="2" fontId="149" fillId="60" borderId="290" xfId="0" applyNumberFormat="1" applyFont="1" applyFill="1" applyBorder="1" applyAlignment="1">
      <alignment horizontal="center" vertical="center" wrapText="1"/>
    </xf>
    <xf numFmtId="2" fontId="149" fillId="60" borderId="296" xfId="0" applyNumberFormat="1" applyFont="1" applyFill="1" applyBorder="1" applyAlignment="1">
      <alignment horizontal="center" vertical="center"/>
    </xf>
    <xf numFmtId="2" fontId="149" fillId="60" borderId="327" xfId="0" applyNumberFormat="1" applyFont="1" applyFill="1" applyBorder="1" applyAlignment="1">
      <alignment horizontal="center" vertical="center"/>
    </xf>
    <xf numFmtId="4" fontId="131" fillId="60" borderId="160" xfId="0" applyNumberFormat="1" applyFont="1" applyFill="1" applyBorder="1"/>
    <xf numFmtId="4" fontId="131" fillId="60" borderId="178" xfId="0" applyNumberFormat="1" applyFont="1" applyFill="1" applyBorder="1"/>
    <xf numFmtId="2" fontId="136" fillId="61" borderId="327" xfId="0" applyNumberFormat="1" applyFont="1" applyFill="1" applyBorder="1" applyAlignment="1">
      <alignment horizontal="center" vertical="center"/>
    </xf>
    <xf numFmtId="2" fontId="148" fillId="61" borderId="298" xfId="0" applyNumberFormat="1" applyFont="1" applyFill="1" applyBorder="1" applyAlignment="1">
      <alignment horizontal="center" vertical="center"/>
    </xf>
    <xf numFmtId="2" fontId="149" fillId="61" borderId="324" xfId="0" applyNumberFormat="1" applyFont="1" applyFill="1" applyBorder="1" applyAlignment="1">
      <alignment horizontal="center" vertical="center" wrapText="1"/>
    </xf>
    <xf numFmtId="2" fontId="149" fillId="61" borderId="54" xfId="0" applyNumberFormat="1" applyFont="1" applyFill="1" applyBorder="1" applyAlignment="1">
      <alignment horizontal="center" vertical="center" wrapText="1"/>
    </xf>
    <xf numFmtId="2" fontId="149" fillId="61" borderId="327" xfId="0" applyNumberFormat="1" applyFont="1" applyFill="1" applyBorder="1" applyAlignment="1">
      <alignment horizontal="center" vertical="center"/>
    </xf>
    <xf numFmtId="2" fontId="149" fillId="61" borderId="325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300" xfId="0" applyNumberFormat="1" applyFont="1" applyFill="1" applyBorder="1"/>
    <xf numFmtId="4" fontId="131" fillId="61" borderId="288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1" fillId="84" borderId="322" xfId="0" applyNumberFormat="1" applyFont="1" applyFill="1" applyBorder="1" applyAlignment="1">
      <alignment horizontal="right"/>
    </xf>
    <xf numFmtId="4" fontId="131" fillId="84" borderId="376" xfId="0" applyNumberFormat="1" applyFont="1" applyFill="1" applyBorder="1"/>
    <xf numFmtId="4" fontId="132" fillId="0" borderId="295" xfId="0" applyNumberFormat="1" applyFont="1" applyFill="1" applyBorder="1" applyAlignment="1">
      <alignment vertical="center"/>
    </xf>
    <xf numFmtId="4" fontId="131" fillId="60" borderId="174" xfId="0" applyNumberFormat="1" applyFont="1" applyFill="1" applyBorder="1"/>
    <xf numFmtId="4" fontId="131" fillId="60" borderId="199" xfId="0" applyNumberFormat="1" applyFont="1" applyFill="1" applyBorder="1"/>
    <xf numFmtId="4" fontId="131" fillId="84" borderId="365" xfId="0" applyNumberFormat="1" applyFont="1" applyFill="1" applyBorder="1"/>
    <xf numFmtId="4" fontId="132" fillId="64" borderId="295" xfId="0" applyNumberFormat="1" applyFont="1" applyFill="1" applyBorder="1" applyAlignment="1">
      <alignment vertical="center"/>
    </xf>
    <xf numFmtId="3" fontId="122" fillId="0" borderId="201" xfId="0" applyNumberFormat="1" applyFont="1" applyBorder="1" applyAlignment="1">
      <alignment horizontal="center"/>
    </xf>
    <xf numFmtId="3" fontId="122" fillId="0" borderId="94" xfId="0" applyNumberFormat="1" applyFont="1" applyBorder="1" applyAlignment="1">
      <alignment horizontal="center"/>
    </xf>
    <xf numFmtId="3" fontId="122" fillId="0" borderId="355" xfId="0" applyNumberFormat="1" applyFont="1" applyFill="1" applyBorder="1" applyAlignment="1">
      <alignment horizontal="center"/>
    </xf>
    <xf numFmtId="3" fontId="122" fillId="0" borderId="201" xfId="0" applyNumberFormat="1" applyFont="1" applyFill="1" applyBorder="1" applyAlignment="1">
      <alignment horizontal="center"/>
    </xf>
    <xf numFmtId="4" fontId="122" fillId="0" borderId="201" xfId="0" applyNumberFormat="1" applyFont="1" applyFill="1" applyBorder="1" applyAlignment="1">
      <alignment horizontal="center"/>
    </xf>
    <xf numFmtId="3" fontId="131" fillId="0" borderId="340" xfId="0" applyNumberFormat="1" applyFont="1" applyFill="1" applyBorder="1" applyAlignment="1">
      <alignment horizontal="center"/>
    </xf>
    <xf numFmtId="0" fontId="49" fillId="0" borderId="329" xfId="0" applyFont="1" applyBorder="1" applyAlignment="1">
      <alignment horizontal="center"/>
    </xf>
    <xf numFmtId="0" fontId="49" fillId="0" borderId="319" xfId="0" applyFont="1" applyBorder="1" applyAlignment="1">
      <alignment horizontal="center"/>
    </xf>
    <xf numFmtId="4" fontId="122" fillId="0" borderId="151" xfId="0" applyNumberFormat="1" applyFont="1" applyBorder="1" applyAlignment="1"/>
    <xf numFmtId="4" fontId="131" fillId="62" borderId="166" xfId="0" applyNumberFormat="1" applyFont="1" applyFill="1" applyBorder="1"/>
    <xf numFmtId="4" fontId="131" fillId="62" borderId="151" xfId="0" applyNumberFormat="1" applyFont="1" applyFill="1" applyBorder="1"/>
    <xf numFmtId="4" fontId="122" fillId="60" borderId="321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8" xfId="0" applyNumberFormat="1" applyFont="1" applyFill="1" applyBorder="1" applyAlignment="1">
      <alignment vertical="center"/>
    </xf>
    <xf numFmtId="4" fontId="122" fillId="60" borderId="223" xfId="0" applyNumberFormat="1" applyFont="1" applyFill="1" applyBorder="1" applyAlignment="1">
      <alignment vertical="center"/>
    </xf>
    <xf numFmtId="4" fontId="122" fillId="60" borderId="176" xfId="0" applyNumberFormat="1" applyFont="1" applyFill="1" applyBorder="1"/>
    <xf numFmtId="2" fontId="122" fillId="59" borderId="207" xfId="0" applyNumberFormat="1" applyFont="1" applyFill="1" applyBorder="1"/>
    <xf numFmtId="2" fontId="122" fillId="59" borderId="151" xfId="0" applyNumberFormat="1" applyFont="1" applyFill="1" applyBorder="1"/>
    <xf numFmtId="2" fontId="122" fillId="59" borderId="291" xfId="0" applyNumberFormat="1" applyFont="1" applyFill="1" applyBorder="1"/>
    <xf numFmtId="2" fontId="122" fillId="59" borderId="166" xfId="0" applyNumberFormat="1" applyFont="1" applyFill="1" applyBorder="1"/>
    <xf numFmtId="2" fontId="122" fillId="59" borderId="224" xfId="0" applyNumberFormat="1" applyFont="1" applyFill="1" applyBorder="1"/>
    <xf numFmtId="2" fontId="122" fillId="59" borderId="17" xfId="0" applyNumberFormat="1" applyFont="1" applyFill="1" applyBorder="1"/>
    <xf numFmtId="2" fontId="122" fillId="59" borderId="192" xfId="0" applyNumberFormat="1" applyFont="1" applyFill="1" applyBorder="1"/>
    <xf numFmtId="2" fontId="122" fillId="59" borderId="197" xfId="0" applyNumberFormat="1" applyFont="1" applyFill="1" applyBorder="1"/>
    <xf numFmtId="2" fontId="122" fillId="59" borderId="300" xfId="0" applyNumberFormat="1" applyFont="1" applyFill="1" applyBorder="1" applyAlignment="1">
      <alignment vertical="center"/>
    </xf>
    <xf numFmtId="2" fontId="122" fillId="59" borderId="200" xfId="0" applyNumberFormat="1" applyFont="1" applyFill="1" applyBorder="1" applyAlignment="1">
      <alignment vertical="center"/>
    </xf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5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5" xfId="0" applyNumberFormat="1" applyFont="1" applyFill="1" applyBorder="1"/>
    <xf numFmtId="2" fontId="123" fillId="61" borderId="176" xfId="0" applyNumberFormat="1" applyFont="1" applyFill="1" applyBorder="1"/>
    <xf numFmtId="4" fontId="122" fillId="59" borderId="289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22" fillId="62" borderId="20" xfId="0" applyNumberFormat="1" applyFont="1" applyFill="1" applyBorder="1"/>
    <xf numFmtId="4" fontId="122" fillId="59" borderId="30" xfId="0" applyNumberFormat="1" applyFont="1" applyFill="1" applyBorder="1"/>
    <xf numFmtId="4" fontId="131" fillId="59" borderId="66" xfId="0" applyNumberFormat="1" applyFont="1" applyFill="1" applyBorder="1"/>
    <xf numFmtId="4" fontId="131" fillId="59" borderId="394" xfId="0" applyNumberFormat="1" applyFont="1" applyFill="1" applyBorder="1"/>
    <xf numFmtId="4" fontId="131" fillId="59" borderId="395" xfId="0" applyNumberFormat="1" applyFont="1" applyFill="1" applyBorder="1"/>
    <xf numFmtId="4" fontId="123" fillId="59" borderId="316" xfId="0" applyNumberFormat="1" applyFont="1" applyFill="1" applyBorder="1"/>
    <xf numFmtId="4" fontId="122" fillId="59" borderId="335" xfId="0" applyNumberFormat="1" applyFont="1" applyFill="1" applyBorder="1"/>
    <xf numFmtId="4" fontId="122" fillId="59" borderId="372" xfId="0" applyNumberFormat="1" applyFont="1" applyFill="1" applyBorder="1"/>
    <xf numFmtId="4" fontId="122" fillId="59" borderId="66" xfId="0" applyNumberFormat="1" applyFont="1" applyFill="1" applyBorder="1"/>
    <xf numFmtId="4" fontId="131" fillId="59" borderId="199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22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8" xfId="0" applyNumberFormat="1" applyFont="1" applyFill="1" applyBorder="1" applyAlignment="1">
      <alignment horizontal="right"/>
    </xf>
    <xf numFmtId="4" fontId="122" fillId="61" borderId="86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/>
    <xf numFmtId="4" fontId="123" fillId="84" borderId="310" xfId="0" applyNumberFormat="1" applyFont="1" applyFill="1" applyBorder="1" applyAlignment="1">
      <alignment horizontal="right"/>
    </xf>
    <xf numFmtId="4" fontId="123" fillId="84" borderId="317" xfId="0" applyNumberFormat="1" applyFont="1" applyFill="1" applyBorder="1" applyAlignment="1">
      <alignment horizontal="right"/>
    </xf>
    <xf numFmtId="4" fontId="123" fillId="84" borderId="206" xfId="0" applyNumberFormat="1" applyFont="1" applyFill="1" applyBorder="1" applyAlignment="1">
      <alignment horizontal="right"/>
    </xf>
    <xf numFmtId="4" fontId="123" fillId="84" borderId="54" xfId="0" applyNumberFormat="1" applyFont="1" applyFill="1" applyBorder="1" applyAlignment="1">
      <alignment horizontal="right"/>
    </xf>
    <xf numFmtId="4" fontId="123" fillId="84" borderId="191" xfId="0" applyNumberFormat="1" applyFont="1" applyFill="1" applyBorder="1" applyAlignment="1">
      <alignment horizontal="right"/>
    </xf>
    <xf numFmtId="4" fontId="131" fillId="60" borderId="335" xfId="0" applyNumberFormat="1" applyFont="1" applyFill="1" applyBorder="1"/>
    <xf numFmtId="4" fontId="131" fillId="60" borderId="176" xfId="0" applyNumberFormat="1" applyFont="1" applyFill="1" applyBorder="1"/>
    <xf numFmtId="4" fontId="123" fillId="84" borderId="377" xfId="0" applyNumberFormat="1" applyFont="1" applyFill="1" applyBorder="1" applyAlignment="1">
      <alignment horizontal="right"/>
    </xf>
    <xf numFmtId="4" fontId="123" fillId="84" borderId="370" xfId="0" applyNumberFormat="1" applyFont="1" applyFill="1" applyBorder="1" applyAlignment="1">
      <alignment horizontal="right"/>
    </xf>
    <xf numFmtId="4" fontId="123" fillId="84" borderId="376" xfId="0" applyNumberFormat="1" applyFont="1" applyFill="1" applyBorder="1" applyAlignment="1">
      <alignment horizontal="right"/>
    </xf>
    <xf numFmtId="4" fontId="131" fillId="84" borderId="397" xfId="0" applyNumberFormat="1" applyFont="1" applyFill="1" applyBorder="1"/>
    <xf numFmtId="4" fontId="122" fillId="84" borderId="298" xfId="0" applyNumberFormat="1" applyFont="1" applyFill="1" applyBorder="1"/>
    <xf numFmtId="4" fontId="122" fillId="84" borderId="340" xfId="0" applyNumberFormat="1" applyFont="1" applyFill="1" applyBorder="1"/>
    <xf numFmtId="4" fontId="122" fillId="84" borderId="342" xfId="0" applyNumberFormat="1" applyFont="1" applyFill="1" applyBorder="1"/>
    <xf numFmtId="4" fontId="122" fillId="60" borderId="318" xfId="0" applyNumberFormat="1" applyFont="1" applyFill="1" applyBorder="1" applyAlignment="1"/>
    <xf numFmtId="4" fontId="122" fillId="84" borderId="327" xfId="0" applyNumberFormat="1" applyFont="1" applyFill="1" applyBorder="1" applyAlignment="1"/>
    <xf numFmtId="4" fontId="122" fillId="84" borderId="340" xfId="0" applyNumberFormat="1" applyFont="1" applyFill="1" applyBorder="1" applyAlignment="1">
      <alignment horizontal="right"/>
    </xf>
    <xf numFmtId="4" fontId="122" fillId="84" borderId="336" xfId="0" applyNumberFormat="1" applyFont="1" applyFill="1" applyBorder="1" applyAlignment="1">
      <alignment vertical="center"/>
    </xf>
    <xf numFmtId="4" fontId="122" fillId="84" borderId="354" xfId="0" applyNumberFormat="1" applyFont="1" applyFill="1" applyBorder="1" applyAlignment="1">
      <alignment vertical="center"/>
    </xf>
    <xf numFmtId="4" fontId="122" fillId="84" borderId="340" xfId="0" applyNumberFormat="1" applyFont="1" applyFill="1" applyBorder="1" applyAlignment="1">
      <alignment vertical="center"/>
    </xf>
    <xf numFmtId="4" fontId="122" fillId="84" borderId="298" xfId="0" applyNumberFormat="1" applyFont="1" applyFill="1" applyBorder="1" applyAlignment="1"/>
    <xf numFmtId="4" fontId="122" fillId="84" borderId="342" xfId="0" applyNumberFormat="1" applyFont="1" applyFill="1" applyBorder="1" applyAlignment="1"/>
    <xf numFmtId="4" fontId="122" fillId="84" borderId="340" xfId="0" applyNumberFormat="1" applyFont="1" applyFill="1" applyBorder="1" applyAlignment="1"/>
    <xf numFmtId="4" fontId="132" fillId="62" borderId="399" xfId="0" applyNumberFormat="1" applyFont="1" applyFill="1" applyBorder="1"/>
    <xf numFmtId="4" fontId="123" fillId="62" borderId="398" xfId="0" applyNumberFormat="1" applyFont="1" applyFill="1" applyBorder="1"/>
    <xf numFmtId="4" fontId="132" fillId="62" borderId="400" xfId="0" applyNumberFormat="1" applyFont="1" applyFill="1" applyBorder="1"/>
    <xf numFmtId="4" fontId="122" fillId="59" borderId="396" xfId="0" applyNumberFormat="1" applyFont="1" applyFill="1" applyBorder="1"/>
    <xf numFmtId="4" fontId="123" fillId="64" borderId="338" xfId="0" applyNumberFormat="1" applyFont="1" applyFill="1" applyBorder="1" applyAlignment="1">
      <alignment horizontal="center"/>
    </xf>
    <xf numFmtId="4" fontId="122" fillId="64" borderId="296" xfId="0" applyNumberFormat="1" applyFont="1" applyFill="1" applyBorder="1"/>
    <xf numFmtId="4" fontId="122" fillId="59" borderId="194" xfId="0" applyNumberFormat="1" applyFont="1" applyFill="1" applyBorder="1" applyAlignment="1">
      <alignment horizontal="right" vertical="center"/>
    </xf>
    <xf numFmtId="4" fontId="122" fillId="0" borderId="361" xfId="0" applyNumberFormat="1" applyFont="1" applyBorder="1"/>
    <xf numFmtId="4" fontId="122" fillId="0" borderId="296" xfId="0" applyNumberFormat="1" applyFont="1" applyBorder="1" applyAlignment="1"/>
    <xf numFmtId="0" fontId="122" fillId="0" borderId="296" xfId="0" applyFont="1" applyBorder="1" applyAlignment="1">
      <alignment horizontal="right"/>
    </xf>
    <xf numFmtId="0" fontId="122" fillId="64" borderId="296" xfId="0" applyFont="1" applyFill="1" applyBorder="1" applyAlignment="1">
      <alignment vertical="center"/>
    </xf>
    <xf numFmtId="4" fontId="123" fillId="64" borderId="400" xfId="0" applyNumberFormat="1" applyFont="1" applyFill="1" applyBorder="1"/>
    <xf numFmtId="0" fontId="122" fillId="64" borderId="296" xfId="0" applyFont="1" applyFill="1" applyBorder="1"/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4" fontId="137" fillId="64" borderId="151" xfId="0" applyNumberFormat="1" applyFont="1" applyFill="1" applyBorder="1" applyAlignment="1">
      <alignment vertical="center"/>
    </xf>
    <xf numFmtId="4" fontId="137" fillId="0" borderId="151" xfId="0" applyNumberFormat="1" applyFont="1" applyBorder="1" applyAlignment="1">
      <alignment vertical="center"/>
    </xf>
    <xf numFmtId="4" fontId="103" fillId="64" borderId="151" xfId="0" applyNumberFormat="1" applyFont="1" applyFill="1" applyBorder="1" applyAlignment="1">
      <alignment vertical="center"/>
    </xf>
    <xf numFmtId="4" fontId="103" fillId="0" borderId="152" xfId="0" applyNumberFormat="1" applyFont="1" applyBorder="1" applyAlignment="1">
      <alignment vertical="center"/>
    </xf>
    <xf numFmtId="4" fontId="103" fillId="0" borderId="151" xfId="0" applyNumberFormat="1" applyFont="1" applyBorder="1" applyAlignment="1">
      <alignment vertical="center"/>
    </xf>
    <xf numFmtId="4" fontId="131" fillId="0" borderId="151" xfId="0" applyNumberFormat="1" applyFont="1" applyBorder="1" applyAlignment="1">
      <alignment vertical="center"/>
    </xf>
    <xf numFmtId="4" fontId="103" fillId="0" borderId="151" xfId="0" applyNumberFormat="1" applyFont="1" applyBorder="1" applyAlignment="1"/>
    <xf numFmtId="0" fontId="0" fillId="0" borderId="151" xfId="0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0" fontId="0" fillId="0" borderId="17" xfId="0" applyBorder="1" applyAlignment="1"/>
    <xf numFmtId="0" fontId="122" fillId="0" borderId="151" xfId="0" applyFont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3" fontId="122" fillId="0" borderId="212" xfId="0" applyNumberFormat="1" applyFont="1" applyBorder="1" applyAlignment="1">
      <alignment horizontal="right"/>
    </xf>
    <xf numFmtId="3" fontId="131" fillId="0" borderId="151" xfId="0" applyNumberFormat="1" applyFont="1" applyBorder="1" applyAlignment="1">
      <alignment horizontal="right"/>
    </xf>
    <xf numFmtId="0" fontId="122" fillId="0" borderId="403" xfId="0" applyFont="1" applyBorder="1"/>
    <xf numFmtId="4" fontId="131" fillId="0" borderId="404" xfId="0" applyNumberFormat="1" applyFont="1" applyFill="1" applyBorder="1" applyAlignment="1">
      <alignment horizontal="left" vertical="center" wrapText="1"/>
    </xf>
    <xf numFmtId="0" fontId="131" fillId="0" borderId="404" xfId="0" applyFont="1" applyBorder="1"/>
    <xf numFmtId="4" fontId="123" fillId="35" borderId="401" xfId="0" applyNumberFormat="1" applyFont="1" applyFill="1" applyBorder="1" applyAlignment="1">
      <alignment vertical="center"/>
    </xf>
    <xf numFmtId="4" fontId="123" fillId="0" borderId="401" xfId="0" applyNumberFormat="1" applyFont="1" applyFill="1" applyBorder="1" applyAlignment="1">
      <alignment horizontal="left" vertical="center" wrapText="1"/>
    </xf>
    <xf numFmtId="3" fontId="122" fillId="0" borderId="337" xfId="0" applyNumberFormat="1" applyFont="1" applyBorder="1" applyAlignment="1">
      <alignment horizontal="right"/>
    </xf>
    <xf numFmtId="0" fontId="122" fillId="0" borderId="402" xfId="0" applyFont="1" applyBorder="1"/>
    <xf numFmtId="0" fontId="132" fillId="0" borderId="406" xfId="0" applyFont="1" applyBorder="1" applyAlignment="1">
      <alignment vertical="center"/>
    </xf>
    <xf numFmtId="0" fontId="122" fillId="0" borderId="407" xfId="207" applyFont="1" applyFill="1" applyBorder="1" applyAlignment="1"/>
    <xf numFmtId="4" fontId="123" fillId="0" borderId="406" xfId="0" applyNumberFormat="1" applyFont="1" applyFill="1" applyBorder="1" applyAlignment="1">
      <alignment horizontal="left" vertical="center" wrapText="1"/>
    </xf>
    <xf numFmtId="0" fontId="123" fillId="64" borderId="408" xfId="207" applyFont="1" applyFill="1" applyBorder="1" applyAlignment="1">
      <alignment vertical="center" wrapText="1"/>
    </xf>
    <xf numFmtId="0" fontId="123" fillId="0" borderId="406" xfId="0" applyFont="1" applyFill="1" applyBorder="1" applyAlignment="1">
      <alignment vertical="center"/>
    </xf>
    <xf numFmtId="0" fontId="122" fillId="0" borderId="160" xfId="0" applyFont="1" applyBorder="1"/>
    <xf numFmtId="4" fontId="131" fillId="0" borderId="409" xfId="0" applyNumberFormat="1" applyFont="1" applyFill="1" applyBorder="1" applyAlignment="1"/>
    <xf numFmtId="0" fontId="123" fillId="64" borderId="406" xfId="0" applyFont="1" applyFill="1" applyBorder="1" applyAlignment="1">
      <alignment vertical="center"/>
    </xf>
    <xf numFmtId="0" fontId="123" fillId="64" borderId="410" xfId="0" applyFont="1" applyFill="1" applyBorder="1" applyAlignment="1">
      <alignment vertical="center"/>
    </xf>
    <xf numFmtId="0" fontId="123" fillId="0" borderId="410" xfId="0" applyFont="1" applyFill="1" applyBorder="1" applyAlignment="1">
      <alignment vertical="center" wrapText="1"/>
    </xf>
    <xf numFmtId="3" fontId="132" fillId="35" borderId="337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2" xfId="0" applyNumberFormat="1" applyFont="1" applyBorder="1" applyAlignment="1">
      <alignment horizontal="center" vertical="center"/>
    </xf>
    <xf numFmtId="3" fontId="133" fillId="0" borderId="212" xfId="0" applyNumberFormat="1" applyFont="1" applyBorder="1" applyAlignment="1">
      <alignment horizontal="right" vertical="center"/>
    </xf>
    <xf numFmtId="0" fontId="122" fillId="0" borderId="405" xfId="0" applyFont="1" applyBorder="1"/>
    <xf numFmtId="0" fontId="122" fillId="0" borderId="411" xfId="0" applyFont="1" applyBorder="1"/>
    <xf numFmtId="4" fontId="122" fillId="0" borderId="412" xfId="0" applyNumberFormat="1" applyFont="1" applyFill="1" applyBorder="1"/>
    <xf numFmtId="4" fontId="131" fillId="0" borderId="413" xfId="0" applyNumberFormat="1" applyFont="1" applyFill="1" applyBorder="1"/>
    <xf numFmtId="4" fontId="131" fillId="0" borderId="414" xfId="0" applyNumberFormat="1" applyFont="1" applyFill="1" applyBorder="1"/>
    <xf numFmtId="0" fontId="123" fillId="0" borderId="415" xfId="0" applyFont="1" applyFill="1" applyBorder="1" applyAlignment="1">
      <alignment vertical="center"/>
    </xf>
    <xf numFmtId="0" fontId="123" fillId="0" borderId="410" xfId="0" applyFont="1" applyFill="1" applyBorder="1" applyAlignment="1">
      <alignment vertical="center"/>
    </xf>
    <xf numFmtId="0" fontId="123" fillId="0" borderId="416" xfId="0" applyFont="1" applyFill="1" applyBorder="1" applyAlignment="1">
      <alignment vertical="center"/>
    </xf>
    <xf numFmtId="0" fontId="123" fillId="0" borderId="417" xfId="0" applyFont="1" applyFill="1" applyBorder="1" applyAlignment="1">
      <alignment vertical="center"/>
    </xf>
    <xf numFmtId="3" fontId="123" fillId="0" borderId="418" xfId="0" applyNumberFormat="1" applyFont="1" applyFill="1" applyBorder="1" applyAlignment="1">
      <alignment vertical="center"/>
    </xf>
    <xf numFmtId="3" fontId="123" fillId="0" borderId="418" xfId="0" applyNumberFormat="1" applyFont="1" applyFill="1" applyBorder="1" applyAlignment="1">
      <alignment horizontal="right" vertical="center"/>
    </xf>
    <xf numFmtId="4" fontId="123" fillId="0" borderId="418" xfId="0" applyNumberFormat="1" applyFont="1" applyFill="1" applyBorder="1" applyAlignment="1">
      <alignment vertical="center"/>
    </xf>
    <xf numFmtId="3" fontId="122" fillId="0" borderId="419" xfId="0" applyNumberFormat="1" applyFont="1" applyBorder="1"/>
    <xf numFmtId="0" fontId="123" fillId="0" borderId="406" xfId="0" applyFont="1" applyBorder="1" applyAlignment="1">
      <alignment vertical="center"/>
    </xf>
    <xf numFmtId="0" fontId="122" fillId="0" borderId="407" xfId="0" applyFont="1" applyFill="1" applyBorder="1" applyAlignment="1">
      <alignment vertical="center" wrapText="1"/>
    </xf>
    <xf numFmtId="0" fontId="122" fillId="0" borderId="413" xfId="0" applyFont="1" applyFill="1" applyBorder="1" applyAlignment="1">
      <alignment vertical="center" wrapText="1"/>
    </xf>
    <xf numFmtId="0" fontId="123" fillId="0" borderId="406" xfId="0" applyFont="1" applyFill="1" applyBorder="1" applyAlignment="1">
      <alignment vertical="center" wrapText="1"/>
    </xf>
    <xf numFmtId="4" fontId="133" fillId="0" borderId="420" xfId="0" applyNumberFormat="1" applyFont="1" applyFill="1" applyBorder="1" applyAlignment="1">
      <alignment horizontal="left" vertical="center" wrapText="1"/>
    </xf>
    <xf numFmtId="4" fontId="133" fillId="0" borderId="421" xfId="0" applyNumberFormat="1" applyFont="1" applyFill="1" applyBorder="1" applyAlignment="1">
      <alignment horizontal="left" vertical="center" wrapText="1"/>
    </xf>
    <xf numFmtId="0" fontId="123" fillId="0" borderId="410" xfId="0" applyFont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406" xfId="0" applyFont="1" applyFill="1" applyBorder="1" applyAlignment="1">
      <alignment wrapText="1"/>
    </xf>
    <xf numFmtId="0" fontId="122" fillId="0" borderId="406" xfId="0" applyFont="1" applyBorder="1" applyAlignment="1">
      <alignment vertical="center"/>
    </xf>
    <xf numFmtId="4" fontId="123" fillId="0" borderId="415" xfId="0" applyNumberFormat="1" applyFont="1" applyBorder="1" applyAlignment="1">
      <alignment wrapText="1"/>
    </xf>
    <xf numFmtId="0" fontId="122" fillId="0" borderId="410" xfId="0" applyFont="1" applyFill="1" applyBorder="1" applyAlignment="1"/>
    <xf numFmtId="0" fontId="137" fillId="0" borderId="405" xfId="0" applyFont="1" applyFill="1" applyBorder="1" applyAlignment="1">
      <alignment horizontal="left"/>
    </xf>
    <xf numFmtId="0" fontId="131" fillId="0" borderId="407" xfId="0" applyFont="1" applyFill="1" applyBorder="1" applyAlignment="1">
      <alignment vertical="center" wrapText="1"/>
    </xf>
    <xf numFmtId="0" fontId="131" fillId="0" borderId="422" xfId="0" applyFont="1" applyFill="1" applyBorder="1" applyAlignment="1">
      <alignment vertical="center" wrapText="1"/>
    </xf>
    <xf numFmtId="0" fontId="132" fillId="64" borderId="406" xfId="0" applyFont="1" applyFill="1" applyBorder="1" applyAlignment="1">
      <alignment horizontal="left" vertical="center"/>
    </xf>
    <xf numFmtId="0" fontId="123" fillId="0" borderId="292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406" xfId="207" applyFont="1" applyFill="1" applyBorder="1" applyAlignment="1"/>
    <xf numFmtId="0" fontId="123" fillId="0" borderId="420" xfId="207" applyFont="1" applyFill="1" applyBorder="1" applyAlignment="1"/>
    <xf numFmtId="0" fontId="123" fillId="0" borderId="408" xfId="207" applyFont="1" applyFill="1" applyBorder="1" applyAlignment="1"/>
    <xf numFmtId="0" fontId="49" fillId="0" borderId="292" xfId="0" applyNumberFormat="1" applyFont="1" applyFill="1" applyBorder="1" applyAlignment="1">
      <alignment horizontal="center"/>
    </xf>
    <xf numFmtId="4" fontId="132" fillId="64" borderId="292" xfId="0" applyNumberFormat="1" applyFont="1" applyFill="1" applyBorder="1"/>
    <xf numFmtId="4" fontId="132" fillId="35" borderId="166" xfId="1" applyNumberFormat="1" applyFont="1" applyFill="1" applyBorder="1" applyAlignment="1"/>
    <xf numFmtId="0" fontId="49" fillId="0" borderId="316" xfId="0" applyNumberFormat="1" applyFont="1" applyFill="1" applyBorder="1" applyAlignment="1">
      <alignment horizontal="center"/>
    </xf>
    <xf numFmtId="4" fontId="122" fillId="62" borderId="18" xfId="0" applyNumberFormat="1" applyFont="1" applyFill="1" applyBorder="1"/>
    <xf numFmtId="4" fontId="131" fillId="62" borderId="160" xfId="0" applyNumberFormat="1" applyFont="1" applyFill="1" applyBorder="1"/>
    <xf numFmtId="4" fontId="131" fillId="62" borderId="155" xfId="0" applyNumberFormat="1" applyFont="1" applyFill="1" applyBorder="1"/>
    <xf numFmtId="4" fontId="122" fillId="59" borderId="160" xfId="0" applyNumberFormat="1" applyFont="1" applyFill="1" applyBorder="1"/>
    <xf numFmtId="4" fontId="123" fillId="0" borderId="292" xfId="1" applyNumberFormat="1" applyFont="1" applyFill="1" applyBorder="1" applyAlignment="1">
      <alignment vertical="center"/>
    </xf>
    <xf numFmtId="4" fontId="123" fillId="35" borderId="166" xfId="1" applyNumberFormat="1" applyFont="1" applyFill="1" applyBorder="1" applyAlignment="1"/>
    <xf numFmtId="4" fontId="123" fillId="64" borderId="292" xfId="0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10" xfId="0" applyNumberFormat="1" applyFont="1" applyFill="1" applyBorder="1"/>
    <xf numFmtId="4" fontId="122" fillId="60" borderId="380" xfId="0" applyNumberFormat="1" applyFont="1" applyFill="1" applyBorder="1"/>
    <xf numFmtId="4" fontId="123" fillId="64" borderId="339" xfId="0" applyNumberFormat="1" applyFont="1" applyFill="1" applyBorder="1"/>
    <xf numFmtId="4" fontId="122" fillId="60" borderId="339" xfId="0" applyNumberFormat="1" applyFont="1" applyFill="1" applyBorder="1"/>
    <xf numFmtId="1" fontId="49" fillId="0" borderId="292" xfId="0" applyNumberFormat="1" applyFont="1" applyFill="1" applyBorder="1" applyAlignment="1">
      <alignment horizontal="center" vertical="center"/>
    </xf>
    <xf numFmtId="4" fontId="123" fillId="0" borderId="292" xfId="0" applyNumberFormat="1" applyFont="1" applyBorder="1"/>
    <xf numFmtId="4" fontId="122" fillId="0" borderId="212" xfId="0" applyNumberFormat="1" applyFont="1" applyBorder="1" applyAlignment="1">
      <alignment horizontal="center"/>
    </xf>
    <xf numFmtId="1" fontId="49" fillId="0" borderId="319" xfId="0" applyNumberFormat="1" applyFont="1" applyFill="1" applyBorder="1" applyAlignment="1">
      <alignment horizontal="center" vertical="center"/>
    </xf>
    <xf numFmtId="1" fontId="49" fillId="0" borderId="320" xfId="0" applyNumberFormat="1" applyFont="1" applyFill="1" applyBorder="1" applyAlignment="1">
      <alignment horizontal="center" vertical="center"/>
    </xf>
    <xf numFmtId="4" fontId="122" fillId="0" borderId="207" xfId="0" applyNumberFormat="1" applyFont="1" applyBorder="1"/>
    <xf numFmtId="4" fontId="122" fillId="0" borderId="207" xfId="0" applyNumberFormat="1" applyFont="1" applyFill="1" applyBorder="1" applyAlignment="1"/>
    <xf numFmtId="4" fontId="122" fillId="0" borderId="223" xfId="0" applyNumberFormat="1" applyFont="1" applyBorder="1"/>
    <xf numFmtId="4" fontId="122" fillId="0" borderId="207" xfId="0" applyNumberFormat="1" applyFont="1" applyBorder="1" applyAlignment="1"/>
    <xf numFmtId="4" fontId="122" fillId="0" borderId="223" xfId="0" applyNumberFormat="1" applyFont="1" applyBorder="1" applyAlignment="1">
      <alignment horizontal="right"/>
    </xf>
    <xf numFmtId="4" fontId="123" fillId="35" borderId="292" xfId="1" applyNumberFormat="1" applyFont="1" applyFill="1" applyBorder="1" applyAlignment="1"/>
    <xf numFmtId="4" fontId="122" fillId="0" borderId="302" xfId="0" applyNumberFormat="1" applyFont="1" applyBorder="1" applyAlignment="1"/>
    <xf numFmtId="4" fontId="122" fillId="0" borderId="351" xfId="0" applyNumberFormat="1" applyFont="1" applyBorder="1" applyAlignment="1"/>
    <xf numFmtId="4" fontId="123" fillId="64" borderId="292" xfId="1" applyNumberFormat="1" applyFont="1" applyFill="1" applyBorder="1" applyAlignment="1"/>
    <xf numFmtId="4" fontId="123" fillId="64" borderId="339" xfId="1" applyNumberFormat="1" applyFont="1" applyFill="1" applyBorder="1" applyAlignment="1"/>
    <xf numFmtId="4" fontId="123" fillId="64" borderId="30" xfId="1" applyNumberFormat="1" applyFont="1" applyFill="1" applyBorder="1" applyAlignment="1"/>
    <xf numFmtId="4" fontId="123" fillId="64" borderId="212" xfId="1" applyNumberFormat="1" applyFont="1" applyFill="1" applyBorder="1" applyAlignment="1"/>
    <xf numFmtId="4" fontId="123" fillId="64" borderId="151" xfId="1" applyNumberFormat="1" applyFont="1" applyFill="1" applyBorder="1" applyAlignment="1"/>
    <xf numFmtId="4" fontId="123" fillId="64" borderId="161" xfId="1" applyNumberFormat="1" applyFont="1" applyFill="1" applyBorder="1" applyAlignment="1"/>
    <xf numFmtId="4" fontId="123" fillId="0" borderId="316" xfId="0" applyNumberFormat="1" applyFont="1" applyBorder="1" applyAlignment="1"/>
    <xf numFmtId="4" fontId="122" fillId="0" borderId="212" xfId="0" applyNumberFormat="1" applyFont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3" fontId="49" fillId="0" borderId="292" xfId="0" applyNumberFormat="1" applyFont="1" applyFill="1" applyBorder="1" applyAlignment="1">
      <alignment horizontal="center" vertical="center"/>
    </xf>
    <xf numFmtId="3" fontId="123" fillId="35" borderId="292" xfId="1" applyNumberFormat="1" applyFont="1" applyFill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0" fontId="47" fillId="0" borderId="292" xfId="0" applyFont="1" applyBorder="1"/>
    <xf numFmtId="3" fontId="122" fillId="0" borderId="212" xfId="0" applyNumberFormat="1" applyFont="1" applyBorder="1" applyAlignment="1"/>
    <xf numFmtId="3" fontId="131" fillId="0" borderId="151" xfId="0" applyNumberFormat="1" applyFont="1" applyBorder="1" applyAlignment="1"/>
    <xf numFmtId="3" fontId="122" fillId="0" borderId="160" xfId="0" applyNumberFormat="1" applyFont="1" applyBorder="1" applyAlignment="1"/>
    <xf numFmtId="0" fontId="46" fillId="0" borderId="212" xfId="0" applyFont="1" applyBorder="1"/>
    <xf numFmtId="4" fontId="49" fillId="0" borderId="292" xfId="0" applyNumberFormat="1" applyFont="1" applyFill="1" applyBorder="1" applyAlignment="1">
      <alignment horizontal="center" vertical="center"/>
    </xf>
    <xf numFmtId="3" fontId="123" fillId="0" borderId="292" xfId="0" applyNumberFormat="1" applyFont="1" applyBorder="1" applyAlignment="1"/>
    <xf numFmtId="3" fontId="123" fillId="0" borderId="166" xfId="0" applyNumberFormat="1" applyFont="1" applyBorder="1" applyAlignment="1"/>
    <xf numFmtId="0" fontId="131" fillId="0" borderId="151" xfId="0" applyFont="1" applyBorder="1" applyAlignment="1">
      <alignment horizontal="right"/>
    </xf>
    <xf numFmtId="3" fontId="123" fillId="35" borderId="292" xfId="1" applyNumberFormat="1" applyFont="1" applyFill="1" applyBorder="1" applyAlignment="1">
      <alignment horizontal="right"/>
    </xf>
    <xf numFmtId="171" fontId="123" fillId="35" borderId="166" xfId="15794" applyNumberFormat="1" applyFont="1" applyFill="1" applyBorder="1" applyAlignment="1">
      <alignment horizontal="right"/>
    </xf>
    <xf numFmtId="3" fontId="123" fillId="0" borderId="424" xfId="0" applyNumberFormat="1" applyFont="1" applyBorder="1" applyAlignment="1">
      <alignment horizontal="right"/>
    </xf>
    <xf numFmtId="4" fontId="123" fillId="0" borderId="287" xfId="0" applyNumberFormat="1" applyFont="1" applyBorder="1" applyAlignment="1"/>
    <xf numFmtId="3" fontId="123" fillId="0" borderId="295" xfId="0" applyNumberFormat="1" applyFont="1" applyFill="1" applyBorder="1" applyAlignment="1">
      <alignment horizontal="right" vertical="center"/>
    </xf>
    <xf numFmtId="0" fontId="122" fillId="0" borderId="304" xfId="0" applyFont="1" applyBorder="1"/>
    <xf numFmtId="0" fontId="122" fillId="0" borderId="295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2" fillId="0" borderId="189" xfId="0" applyFont="1" applyBorder="1" applyAlignment="1">
      <alignment horizontal="center"/>
    </xf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5" xfId="0" applyFont="1" applyBorder="1" applyAlignment="1">
      <alignment horizontal="center" vertical="center"/>
    </xf>
    <xf numFmtId="4" fontId="122" fillId="59" borderId="207" xfId="0" applyNumberFormat="1" applyFont="1" applyFill="1" applyBorder="1"/>
    <xf numFmtId="0" fontId="122" fillId="0" borderId="189" xfId="0" applyFont="1" applyBorder="1"/>
    <xf numFmtId="0" fontId="122" fillId="0" borderId="295" xfId="0" applyFont="1" applyBorder="1" applyAlignment="1">
      <alignment vertical="center"/>
    </xf>
    <xf numFmtId="0" fontId="122" fillId="0" borderId="294" xfId="0" applyFont="1" applyBorder="1" applyAlignment="1">
      <alignment horizontal="center" vertical="center"/>
    </xf>
    <xf numFmtId="4" fontId="123" fillId="0" borderId="334" xfId="0" applyNumberFormat="1" applyFont="1" applyFill="1" applyBorder="1" applyAlignment="1">
      <alignment vertical="center"/>
    </xf>
    <xf numFmtId="3" fontId="131" fillId="0" borderId="166" xfId="0" applyNumberFormat="1" applyFont="1" applyBorder="1" applyAlignment="1">
      <alignment horizontal="center"/>
    </xf>
    <xf numFmtId="3" fontId="132" fillId="0" borderId="337" xfId="0" applyNumberFormat="1" applyFont="1" applyFill="1" applyBorder="1" applyAlignment="1">
      <alignment horizontal="center"/>
    </xf>
    <xf numFmtId="4" fontId="123" fillId="64" borderId="231" xfId="0" applyNumberFormat="1" applyFont="1" applyFill="1" applyBorder="1" applyAlignment="1">
      <alignment horizontal="center"/>
    </xf>
    <xf numFmtId="4" fontId="123" fillId="64" borderId="347" xfId="0" applyNumberFormat="1" applyFont="1" applyFill="1" applyBorder="1" applyAlignment="1">
      <alignment horizontal="center"/>
    </xf>
    <xf numFmtId="4" fontId="122" fillId="64" borderId="349" xfId="0" applyNumberFormat="1" applyFont="1" applyFill="1" applyBorder="1"/>
    <xf numFmtId="3" fontId="49" fillId="0" borderId="231" xfId="2" applyNumberFormat="1" applyFont="1" applyFill="1" applyBorder="1" applyAlignment="1">
      <alignment horizontal="center" vertical="center"/>
    </xf>
    <xf numFmtId="4" fontId="122" fillId="0" borderId="231" xfId="0" applyNumberFormat="1" applyFont="1" applyBorder="1" applyAlignment="1"/>
    <xf numFmtId="4" fontId="123" fillId="64" borderId="295" xfId="0" applyNumberFormat="1" applyFont="1" applyFill="1" applyBorder="1" applyAlignment="1">
      <alignment horizontal="center" vertical="center"/>
    </xf>
    <xf numFmtId="4" fontId="135" fillId="64" borderId="231" xfId="0" applyNumberFormat="1" applyFont="1" applyFill="1" applyBorder="1" applyAlignment="1">
      <alignment vertical="center"/>
    </xf>
    <xf numFmtId="4" fontId="123" fillId="64" borderId="231" xfId="0" applyNumberFormat="1" applyFont="1" applyFill="1" applyBorder="1" applyAlignment="1">
      <alignment vertical="center"/>
    </xf>
    <xf numFmtId="4" fontId="122" fillId="59" borderId="214" xfId="0" applyNumberFormat="1" applyFont="1" applyFill="1" applyBorder="1"/>
    <xf numFmtId="4" fontId="123" fillId="0" borderId="231" xfId="0" applyNumberFormat="1" applyFont="1" applyFill="1" applyBorder="1" applyAlignment="1">
      <alignment vertical="center"/>
    </xf>
    <xf numFmtId="4" fontId="122" fillId="29" borderId="229" xfId="0" applyNumberFormat="1" applyFont="1" applyFill="1" applyBorder="1" applyAlignment="1"/>
    <xf numFmtId="4" fontId="122" fillId="29" borderId="214" xfId="0" applyNumberFormat="1" applyFont="1" applyFill="1" applyBorder="1" applyAlignment="1">
      <alignment horizontal="center" vertical="center"/>
    </xf>
    <xf numFmtId="4" fontId="122" fillId="29" borderId="346" xfId="0" applyNumberFormat="1" applyFont="1" applyFill="1" applyBorder="1" applyAlignment="1">
      <alignment horizontal="center" vertical="center"/>
    </xf>
    <xf numFmtId="4" fontId="122" fillId="59" borderId="425" xfId="0" applyNumberFormat="1" applyFont="1" applyFill="1" applyBorder="1"/>
    <xf numFmtId="4" fontId="122" fillId="29" borderId="426" xfId="0" applyNumberFormat="1" applyFont="1" applyFill="1" applyBorder="1" applyAlignment="1">
      <alignment horizontal="right" vertical="center"/>
    </xf>
    <xf numFmtId="4" fontId="123" fillId="0" borderId="427" xfId="0" applyNumberFormat="1" applyFont="1" applyBorder="1" applyAlignment="1">
      <alignment horizontal="right"/>
    </xf>
    <xf numFmtId="4" fontId="123" fillId="59" borderId="349" xfId="0" applyNumberFormat="1" applyFont="1" applyFill="1" applyBorder="1" applyAlignment="1">
      <alignment horizontal="right" vertical="center"/>
    </xf>
    <xf numFmtId="4" fontId="123" fillId="0" borderId="428" xfId="0" applyNumberFormat="1" applyFont="1" applyFill="1" applyBorder="1" applyAlignment="1">
      <alignment horizontal="right" vertical="center"/>
    </xf>
    <xf numFmtId="4" fontId="123" fillId="0" borderId="429" xfId="0" applyNumberFormat="1" applyFont="1" applyFill="1" applyBorder="1" applyAlignment="1">
      <alignment horizontal="right" vertical="center"/>
    </xf>
    <xf numFmtId="4" fontId="122" fillId="0" borderId="349" xfId="0" applyNumberFormat="1" applyFont="1" applyFill="1" applyBorder="1" applyAlignment="1">
      <alignment horizontal="right" vertical="center"/>
    </xf>
    <xf numFmtId="4" fontId="132" fillId="64" borderId="231" xfId="0" applyNumberFormat="1" applyFont="1" applyFill="1" applyBorder="1" applyAlignment="1">
      <alignment vertical="center"/>
    </xf>
    <xf numFmtId="4" fontId="123" fillId="64" borderId="320" xfId="0" applyNumberFormat="1" applyFont="1" applyFill="1" applyBorder="1"/>
    <xf numFmtId="4" fontId="123" fillId="0" borderId="231" xfId="1" applyNumberFormat="1" applyFont="1" applyFill="1" applyBorder="1" applyAlignment="1">
      <alignment vertical="center"/>
    </xf>
    <xf numFmtId="4" fontId="123" fillId="35" borderId="349" xfId="1" applyNumberFormat="1" applyFont="1" applyFill="1" applyBorder="1" applyAlignment="1"/>
    <xf numFmtId="4" fontId="122" fillId="60" borderId="297" xfId="0" applyNumberFormat="1" applyFont="1" applyFill="1" applyBorder="1"/>
    <xf numFmtId="4" fontId="122" fillId="60" borderId="189" xfId="0" applyNumberFormat="1" applyFont="1" applyFill="1" applyBorder="1"/>
    <xf numFmtId="4" fontId="123" fillId="35" borderId="287" xfId="1" applyNumberFormat="1" applyFont="1" applyFill="1" applyBorder="1" applyAlignment="1"/>
    <xf numFmtId="4" fontId="123" fillId="64" borderId="287" xfId="0" applyNumberFormat="1" applyFont="1" applyFill="1" applyBorder="1"/>
    <xf numFmtId="4" fontId="122" fillId="60" borderId="304" xfId="0" applyNumberFormat="1" applyFont="1" applyFill="1" applyBorder="1"/>
    <xf numFmtId="4" fontId="122" fillId="60" borderId="302" xfId="0" applyNumberFormat="1" applyFont="1" applyFill="1" applyBorder="1"/>
    <xf numFmtId="4" fontId="122" fillId="60" borderId="353" xfId="0" applyNumberFormat="1" applyFont="1" applyFill="1" applyBorder="1" applyAlignment="1">
      <alignment horizontal="right" vertical="center"/>
    </xf>
    <xf numFmtId="0" fontId="122" fillId="0" borderId="295" xfId="0" applyFont="1" applyBorder="1" applyAlignment="1"/>
    <xf numFmtId="4" fontId="123" fillId="64" borderId="430" xfId="0" applyNumberFormat="1" applyFont="1" applyFill="1" applyBorder="1"/>
    <xf numFmtId="4" fontId="123" fillId="59" borderId="389" xfId="0" applyNumberFormat="1" applyFont="1" applyFill="1" applyBorder="1"/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431" xfId="0" applyNumberFormat="1" applyFont="1" applyFill="1" applyBorder="1" applyAlignment="1">
      <alignment horizontal="right" vertical="center"/>
    </xf>
    <xf numFmtId="0" fontId="49" fillId="0" borderId="287" xfId="0" applyFont="1" applyBorder="1" applyAlignment="1">
      <alignment horizontal="center"/>
    </xf>
    <xf numFmtId="4" fontId="138" fillId="0" borderId="0" xfId="0" applyNumberFormat="1" applyFont="1"/>
    <xf numFmtId="4" fontId="150" fillId="0" borderId="194" xfId="0" applyNumberFormat="1" applyFont="1" applyBorder="1" applyAlignment="1">
      <alignment horizontal="center" vertical="center"/>
    </xf>
    <xf numFmtId="4" fontId="122" fillId="84" borderId="302" xfId="0" applyNumberFormat="1" applyFont="1" applyFill="1" applyBorder="1"/>
    <xf numFmtId="4" fontId="122" fillId="84" borderId="342" xfId="0" applyNumberFormat="1" applyFont="1" applyFill="1" applyBorder="1" applyAlignment="1">
      <alignment horizontal="right"/>
    </xf>
    <xf numFmtId="4" fontId="123" fillId="0" borderId="292" xfId="0" applyNumberFormat="1" applyFont="1" applyFill="1" applyBorder="1" applyAlignment="1">
      <alignment horizontal="right" vertical="center"/>
    </xf>
    <xf numFmtId="4" fontId="131" fillId="60" borderId="321" xfId="0" applyNumberFormat="1" applyFont="1" applyFill="1" applyBorder="1"/>
    <xf numFmtId="4" fontId="122" fillId="60" borderId="0" xfId="0" applyNumberFormat="1" applyFont="1" applyFill="1" applyBorder="1"/>
    <xf numFmtId="4" fontId="122" fillId="0" borderId="312" xfId="207" applyNumberFormat="1" applyFont="1" applyFill="1" applyBorder="1" applyAlignment="1"/>
    <xf numFmtId="4" fontId="122" fillId="0" borderId="19" xfId="207" applyNumberFormat="1" applyFont="1" applyFill="1" applyBorder="1" applyAlignment="1"/>
    <xf numFmtId="4" fontId="122" fillId="60" borderId="227" xfId="0" applyNumberFormat="1" applyFont="1" applyFill="1" applyBorder="1" applyAlignment="1">
      <alignment horizontal="right"/>
    </xf>
    <xf numFmtId="4" fontId="122" fillId="0" borderId="23" xfId="207" applyNumberFormat="1" applyFont="1" applyFill="1" applyBorder="1" applyAlignment="1"/>
    <xf numFmtId="164" fontId="131" fillId="0" borderId="312" xfId="207" applyNumberFormat="1" applyFont="1" applyFill="1" applyBorder="1" applyAlignment="1"/>
    <xf numFmtId="4" fontId="131" fillId="0" borderId="188" xfId="207" applyNumberFormat="1" applyFont="1" applyFill="1" applyBorder="1" applyAlignment="1"/>
    <xf numFmtId="4" fontId="122" fillId="84" borderId="336" xfId="0" applyNumberFormat="1" applyFont="1" applyFill="1" applyBorder="1" applyAlignment="1">
      <alignment horizontal="right"/>
    </xf>
    <xf numFmtId="4" fontId="131" fillId="84" borderId="342" xfId="0" applyNumberFormat="1" applyFont="1" applyFill="1" applyBorder="1" applyAlignment="1">
      <alignment horizontal="right"/>
    </xf>
    <xf numFmtId="2" fontId="0" fillId="0" borderId="196" xfId="0" applyNumberFormat="1" applyBorder="1" applyAlignment="1"/>
    <xf numFmtId="2" fontId="0" fillId="0" borderId="0" xfId="0" applyNumberFormat="1" applyAlignment="1"/>
    <xf numFmtId="4" fontId="122" fillId="60" borderId="199" xfId="0" applyNumberFormat="1" applyFont="1" applyFill="1" applyBorder="1"/>
    <xf numFmtId="4" fontId="131" fillId="60" borderId="288" xfId="0" applyNumberFormat="1" applyFont="1" applyFill="1" applyBorder="1"/>
    <xf numFmtId="4" fontId="122" fillId="0" borderId="22" xfId="0" applyNumberFormat="1" applyFont="1" applyFill="1" applyBorder="1"/>
    <xf numFmtId="4" fontId="123" fillId="64" borderId="187" xfId="1" applyNumberFormat="1" applyFont="1" applyFill="1" applyBorder="1" applyAlignment="1"/>
    <xf numFmtId="2" fontId="122" fillId="59" borderId="21" xfId="0" applyNumberFormat="1" applyFont="1" applyFill="1" applyBorder="1"/>
    <xf numFmtId="4" fontId="122" fillId="59" borderId="65" xfId="0" applyNumberFormat="1" applyFont="1" applyFill="1" applyBorder="1"/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45" fillId="0" borderId="0" xfId="0" applyNumberFormat="1" applyFont="1"/>
    <xf numFmtId="4" fontId="122" fillId="0" borderId="403" xfId="0" applyNumberFormat="1" applyFont="1" applyFill="1" applyBorder="1"/>
    <xf numFmtId="3" fontId="122" fillId="35" borderId="69" xfId="0" applyNumberFormat="1" applyFont="1" applyFill="1" applyBorder="1" applyAlignment="1">
      <alignment horizontal="center"/>
    </xf>
    <xf numFmtId="4" fontId="122" fillId="0" borderId="197" xfId="0" applyNumberFormat="1" applyFont="1" applyFill="1" applyBorder="1"/>
    <xf numFmtId="4" fontId="122" fillId="29" borderId="229" xfId="0" applyNumberFormat="1" applyFont="1" applyFill="1" applyBorder="1"/>
    <xf numFmtId="4" fontId="122" fillId="62" borderId="151" xfId="0" applyNumberFormat="1" applyFont="1" applyFill="1" applyBorder="1"/>
    <xf numFmtId="0" fontId="21" fillId="0" borderId="0" xfId="0" applyFont="1"/>
    <xf numFmtId="4" fontId="122" fillId="64" borderId="314" xfId="0" applyNumberFormat="1" applyFont="1" applyFill="1" applyBorder="1" applyAlignment="1"/>
    <xf numFmtId="4" fontId="122" fillId="0" borderId="404" xfId="0" applyNumberFormat="1" applyFont="1" applyFill="1" applyBorder="1"/>
    <xf numFmtId="0" fontId="122" fillId="0" borderId="174" xfId="0" applyFont="1" applyFill="1" applyBorder="1" applyAlignment="1">
      <alignment horizontal="center" vertical="center"/>
    </xf>
    <xf numFmtId="0" fontId="122" fillId="0" borderId="30" xfId="0" applyFont="1" applyBorder="1" applyAlignment="1">
      <alignment horizontal="center" vertical="center"/>
    </xf>
    <xf numFmtId="0" fontId="122" fillId="0" borderId="178" xfId="0" applyFont="1" applyBorder="1" applyAlignment="1">
      <alignment horizontal="center" vertical="center"/>
    </xf>
    <xf numFmtId="0" fontId="122" fillId="0" borderId="279" xfId="0" applyFont="1" applyBorder="1" applyAlignment="1">
      <alignment horizontal="center" vertical="center"/>
    </xf>
    <xf numFmtId="4" fontId="103" fillId="29" borderId="348" xfId="0" applyNumberFormat="1" applyFont="1" applyFill="1" applyBorder="1" applyAlignment="1">
      <alignment vertical="center"/>
    </xf>
    <xf numFmtId="4" fontId="122" fillId="60" borderId="199" xfId="0" applyNumberFormat="1" applyFont="1" applyFill="1" applyBorder="1" applyAlignment="1">
      <alignment vertical="center"/>
    </xf>
    <xf numFmtId="4" fontId="122" fillId="59" borderId="178" xfId="0" applyNumberFormat="1" applyFont="1" applyFill="1" applyBorder="1" applyAlignment="1">
      <alignment vertical="center"/>
    </xf>
    <xf numFmtId="4" fontId="122" fillId="84" borderId="341" xfId="0" applyNumberFormat="1" applyFont="1" applyFill="1" applyBorder="1"/>
    <xf numFmtId="172" fontId="122" fillId="59" borderId="207" xfId="0" applyNumberFormat="1" applyFont="1" applyFill="1" applyBorder="1" applyAlignment="1">
      <alignment horizontal="right" vertical="justify"/>
    </xf>
    <xf numFmtId="0" fontId="122" fillId="64" borderId="392" xfId="0" applyFont="1" applyFill="1" applyBorder="1"/>
    <xf numFmtId="4" fontId="131" fillId="64" borderId="17" xfId="0" applyNumberFormat="1" applyFont="1" applyFill="1" applyBorder="1" applyAlignment="1">
      <alignment vertical="center"/>
    </xf>
    <xf numFmtId="4" fontId="131" fillId="0" borderId="22" xfId="0" applyNumberFormat="1" applyFont="1" applyBorder="1" applyAlignment="1">
      <alignment horizontal="right"/>
    </xf>
    <xf numFmtId="4" fontId="131" fillId="0" borderId="200" xfId="0" applyNumberFormat="1" applyFont="1" applyBorder="1"/>
    <xf numFmtId="4" fontId="122" fillId="62" borderId="85" xfId="0" applyNumberFormat="1" applyFont="1" applyFill="1" applyBorder="1"/>
    <xf numFmtId="4" fontId="122" fillId="62" borderId="322" xfId="0" applyNumberFormat="1" applyFont="1" applyFill="1" applyBorder="1" applyAlignment="1">
      <alignment horizontal="right"/>
    </xf>
    <xf numFmtId="4" fontId="122" fillId="59" borderId="303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3" fillId="59" borderId="390" xfId="0" applyNumberFormat="1" applyFont="1" applyFill="1" applyBorder="1"/>
    <xf numFmtId="4" fontId="122" fillId="59" borderId="347" xfId="0" applyNumberFormat="1" applyFont="1" applyFill="1" applyBorder="1"/>
    <xf numFmtId="172" fontId="122" fillId="59" borderId="321" xfId="0" applyNumberFormat="1" applyFont="1" applyFill="1" applyBorder="1" applyAlignment="1">
      <alignment vertical="justify"/>
    </xf>
    <xf numFmtId="4" fontId="122" fillId="0" borderId="151" xfId="0" applyNumberFormat="1" applyFont="1" applyFill="1" applyBorder="1" applyAlignment="1">
      <alignment vertical="center"/>
    </xf>
    <xf numFmtId="4" fontId="122" fillId="0" borderId="212" xfId="0" applyNumberFormat="1" applyFont="1" applyFill="1" applyBorder="1" applyAlignment="1">
      <alignment vertical="center"/>
    </xf>
    <xf numFmtId="4" fontId="122" fillId="0" borderId="212" xfId="0" applyNumberFormat="1" applyFont="1" applyFill="1" applyBorder="1"/>
    <xf numFmtId="4" fontId="122" fillId="0" borderId="151" xfId="0" applyNumberFormat="1" applyFont="1" applyFill="1" applyBorder="1" applyAlignment="1"/>
    <xf numFmtId="4" fontId="122" fillId="0" borderId="212" xfId="0" applyNumberFormat="1" applyFont="1" applyFill="1" applyBorder="1" applyAlignment="1">
      <alignment horizontal="right"/>
    </xf>
    <xf numFmtId="4" fontId="122" fillId="0" borderId="212" xfId="0" applyNumberFormat="1" applyFont="1" applyFill="1" applyBorder="1" applyAlignment="1">
      <alignment horizontal="center"/>
    </xf>
    <xf numFmtId="4" fontId="123" fillId="0" borderId="166" xfId="1" applyNumberFormat="1" applyFont="1" applyFill="1" applyBorder="1" applyAlignment="1"/>
    <xf numFmtId="4" fontId="122" fillId="0" borderId="161" xfId="0" applyNumberFormat="1" applyFont="1" applyFill="1" applyBorder="1" applyAlignment="1">
      <alignment vertical="center"/>
    </xf>
    <xf numFmtId="4" fontId="122" fillId="0" borderId="166" xfId="0" applyNumberFormat="1" applyFont="1" applyFill="1" applyBorder="1" applyAlignment="1">
      <alignment vertical="center"/>
    </xf>
    <xf numFmtId="4" fontId="122" fillId="0" borderId="166" xfId="0" applyNumberFormat="1" applyFont="1" applyFill="1" applyBorder="1"/>
    <xf numFmtId="4" fontId="123" fillId="0" borderId="292" xfId="0" applyNumberFormat="1" applyFont="1" applyFill="1" applyBorder="1"/>
    <xf numFmtId="4" fontId="122" fillId="0" borderId="337" xfId="0" applyNumberFormat="1" applyFont="1" applyFill="1" applyBorder="1"/>
    <xf numFmtId="4" fontId="122" fillId="62" borderId="288" xfId="0" applyNumberFormat="1" applyFont="1" applyFill="1" applyBorder="1"/>
    <xf numFmtId="4" fontId="122" fillId="62" borderId="338" xfId="0" applyNumberFormat="1" applyFont="1" applyFill="1" applyBorder="1"/>
    <xf numFmtId="4" fontId="122" fillId="62" borderId="372" xfId="0" applyNumberFormat="1" applyFont="1" applyFill="1" applyBorder="1"/>
    <xf numFmtId="4" fontId="122" fillId="62" borderId="174" xfId="0" applyNumberFormat="1" applyFont="1" applyFill="1" applyBorder="1"/>
    <xf numFmtId="4" fontId="122" fillId="62" borderId="86" xfId="0" applyNumberFormat="1" applyFont="1" applyFill="1" applyBorder="1"/>
    <xf numFmtId="4" fontId="122" fillId="62" borderId="87" xfId="0" applyNumberFormat="1" applyFont="1" applyFill="1" applyBorder="1"/>
    <xf numFmtId="4" fontId="122" fillId="62" borderId="319" xfId="0" applyNumberFormat="1" applyFont="1" applyFill="1" applyBorder="1" applyAlignment="1"/>
    <xf numFmtId="4" fontId="122" fillId="62" borderId="21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vertical="center"/>
    </xf>
    <xf numFmtId="4" fontId="122" fillId="60" borderId="18" xfId="0" applyNumberFormat="1" applyFont="1" applyFill="1" applyBorder="1" applyAlignment="1">
      <alignment vertical="center"/>
    </xf>
    <xf numFmtId="4" fontId="122" fillId="60" borderId="233" xfId="0" applyNumberFormat="1" applyFont="1" applyFill="1" applyBorder="1" applyAlignment="1">
      <alignment vertical="center"/>
    </xf>
    <xf numFmtId="4" fontId="122" fillId="61" borderId="87" xfId="0" applyNumberFormat="1" applyFont="1" applyFill="1" applyBorder="1" applyAlignment="1">
      <alignment vertical="center"/>
    </xf>
    <xf numFmtId="4" fontId="122" fillId="61" borderId="319" xfId="0" applyNumberFormat="1" applyFont="1" applyFill="1" applyBorder="1" applyAlignment="1"/>
    <xf numFmtId="4" fontId="122" fillId="61" borderId="316" xfId="0" applyNumberFormat="1" applyFont="1" applyFill="1" applyBorder="1" applyAlignment="1"/>
    <xf numFmtId="4" fontId="122" fillId="60" borderId="316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3" xfId="0" applyNumberFormat="1" applyFont="1" applyFill="1" applyBorder="1" applyAlignment="1"/>
    <xf numFmtId="4" fontId="122" fillId="61" borderId="338" xfId="0" applyNumberFormat="1" applyFont="1" applyFill="1" applyBorder="1" applyAlignment="1"/>
    <xf numFmtId="4" fontId="103" fillId="61" borderId="350" xfId="0" applyNumberFormat="1" applyFont="1" applyFill="1" applyBorder="1" applyAlignment="1"/>
    <xf numFmtId="4" fontId="122" fillId="60" borderId="303" xfId="0" applyNumberFormat="1" applyFont="1" applyFill="1" applyBorder="1" applyAlignment="1">
      <alignment horizontal="center"/>
    </xf>
    <xf numFmtId="4" fontId="122" fillId="60" borderId="373" xfId="0" applyNumberFormat="1" applyFont="1" applyFill="1" applyBorder="1" applyAlignment="1">
      <alignment horizontal="center"/>
    </xf>
    <xf numFmtId="4" fontId="103" fillId="61" borderId="212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212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4" fontId="122" fillId="59" borderId="175" xfId="0" applyNumberFormat="1" applyFont="1" applyFill="1" applyBorder="1"/>
    <xf numFmtId="3" fontId="123" fillId="35" borderId="166" xfId="1" applyNumberFormat="1" applyFont="1" applyFill="1" applyBorder="1" applyAlignment="1"/>
    <xf numFmtId="4" fontId="122" fillId="59" borderId="161" xfId="0" applyNumberFormat="1" applyFont="1" applyFill="1" applyBorder="1"/>
    <xf numFmtId="4" fontId="122" fillId="29" borderId="209" xfId="0" applyNumberFormat="1" applyFont="1" applyFill="1" applyBorder="1"/>
    <xf numFmtId="4" fontId="122" fillId="59" borderId="209" xfId="0" applyNumberFormat="1" applyFont="1" applyFill="1" applyBorder="1"/>
    <xf numFmtId="4" fontId="122" fillId="29" borderId="432" xfId="0" applyNumberFormat="1" applyFont="1" applyFill="1" applyBorder="1"/>
    <xf numFmtId="4" fontId="122" fillId="29" borderId="433" xfId="0" applyNumberFormat="1" applyFont="1" applyFill="1" applyBorder="1"/>
    <xf numFmtId="4" fontId="122" fillId="29" borderId="434" xfId="0" applyNumberFormat="1" applyFont="1" applyFill="1" applyBorder="1"/>
    <xf numFmtId="4" fontId="123" fillId="64" borderId="334" xfId="0" applyNumberFormat="1" applyFont="1" applyFill="1" applyBorder="1"/>
    <xf numFmtId="4" fontId="122" fillId="59" borderId="299" xfId="2" applyNumberFormat="1" applyFont="1" applyFill="1" applyBorder="1" applyAlignment="1">
      <alignment horizontal="right" vertical="center"/>
    </xf>
    <xf numFmtId="4" fontId="122" fillId="60" borderId="332" xfId="0" applyNumberFormat="1" applyFont="1" applyFill="1" applyBorder="1" applyAlignment="1">
      <alignment horizontal="right" vertical="center"/>
    </xf>
    <xf numFmtId="4" fontId="122" fillId="61" borderId="339" xfId="0" applyNumberFormat="1" applyFont="1" applyFill="1" applyBorder="1"/>
    <xf numFmtId="2" fontId="122" fillId="59" borderId="339" xfId="0" applyNumberFormat="1" applyFont="1" applyFill="1" applyBorder="1"/>
    <xf numFmtId="4" fontId="122" fillId="62" borderId="339" xfId="0" applyNumberFormat="1" applyFont="1" applyFill="1" applyBorder="1"/>
    <xf numFmtId="4" fontId="122" fillId="62" borderId="322" xfId="0" applyNumberFormat="1" applyFont="1" applyFill="1" applyBorder="1"/>
    <xf numFmtId="4" fontId="122" fillId="59" borderId="304" xfId="0" applyNumberFormat="1" applyFont="1" applyFill="1" applyBorder="1"/>
    <xf numFmtId="4" fontId="122" fillId="61" borderId="324" xfId="0" applyNumberFormat="1" applyFont="1" applyFill="1" applyBorder="1" applyAlignment="1">
      <alignment horizontal="right" vertical="center"/>
    </xf>
    <xf numFmtId="4" fontId="122" fillId="29" borderId="435" xfId="0" applyNumberFormat="1" applyFont="1" applyFill="1" applyBorder="1"/>
    <xf numFmtId="4" fontId="122" fillId="62" borderId="160" xfId="0" applyNumberFormat="1" applyFont="1" applyFill="1" applyBorder="1"/>
    <xf numFmtId="4" fontId="122" fillId="62" borderId="74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23" fillId="84" borderId="210" xfId="0" applyNumberFormat="1" applyFont="1" applyFill="1" applyBorder="1" applyAlignment="1">
      <alignment horizontal="right"/>
    </xf>
    <xf numFmtId="4" fontId="123" fillId="84" borderId="297" xfId="0" applyNumberFormat="1" applyFont="1" applyFill="1" applyBorder="1" applyAlignment="1">
      <alignment horizontal="right"/>
    </xf>
    <xf numFmtId="4" fontId="122" fillId="59" borderId="209" xfId="2" applyNumberFormat="1" applyFont="1" applyFill="1" applyBorder="1" applyAlignment="1">
      <alignment horizontal="right" vertical="center"/>
    </xf>
    <xf numFmtId="4" fontId="122" fillId="59" borderId="151" xfId="0" applyNumberFormat="1" applyFont="1" applyFill="1" applyBorder="1" applyAlignment="1"/>
    <xf numFmtId="4" fontId="122" fillId="62" borderId="19" xfId="0" applyNumberFormat="1" applyFont="1" applyFill="1" applyBorder="1"/>
    <xf numFmtId="4" fontId="122" fillId="59" borderId="310" xfId="0" applyNumberFormat="1" applyFont="1" applyFill="1" applyBorder="1"/>
    <xf numFmtId="4" fontId="122" fillId="61" borderId="206" xfId="0" applyNumberFormat="1" applyFont="1" applyFill="1" applyBorder="1"/>
    <xf numFmtId="2" fontId="122" fillId="60" borderId="372" xfId="0" applyNumberFormat="1" applyFont="1" applyFill="1" applyBorder="1" applyAlignment="1">
      <alignment horizontal="right" vertical="center"/>
    </xf>
    <xf numFmtId="4" fontId="122" fillId="61" borderId="372" xfId="0" applyNumberFormat="1" applyFont="1" applyFill="1" applyBorder="1"/>
    <xf numFmtId="4" fontId="122" fillId="59" borderId="176" xfId="0" applyNumberFormat="1" applyFont="1" applyFill="1" applyBorder="1"/>
    <xf numFmtId="4" fontId="122" fillId="61" borderId="343" xfId="0" applyNumberFormat="1" applyFont="1" applyFill="1" applyBorder="1"/>
    <xf numFmtId="4" fontId="122" fillId="60" borderId="210" xfId="0" applyNumberFormat="1" applyFont="1" applyFill="1" applyBorder="1"/>
    <xf numFmtId="4" fontId="122" fillId="60" borderId="206" xfId="0" applyNumberFormat="1" applyFont="1" applyFill="1" applyBorder="1"/>
    <xf numFmtId="4" fontId="122" fillId="60" borderId="339" xfId="0" applyNumberFormat="1" applyFont="1" applyFill="1" applyBorder="1" applyAlignment="1">
      <alignment horizontal="right"/>
    </xf>
    <xf numFmtId="4" fontId="123" fillId="84" borderId="298" xfId="0" applyNumberFormat="1" applyFont="1" applyFill="1" applyBorder="1" applyAlignment="1">
      <alignment horizontal="right"/>
    </xf>
    <xf numFmtId="4" fontId="123" fillId="84" borderId="304" xfId="0" applyNumberFormat="1" applyFont="1" applyFill="1" applyBorder="1" applyAlignment="1">
      <alignment horizontal="right"/>
    </xf>
    <xf numFmtId="4" fontId="123" fillId="84" borderId="341" xfId="0" applyNumberFormat="1" applyFont="1" applyFill="1" applyBorder="1" applyAlignment="1">
      <alignment horizontal="right"/>
    </xf>
    <xf numFmtId="4" fontId="122" fillId="60" borderId="303" xfId="0" applyNumberFormat="1" applyFont="1" applyFill="1" applyBorder="1" applyAlignment="1">
      <alignment horizontal="right" vertical="center"/>
    </xf>
    <xf numFmtId="4" fontId="122" fillId="61" borderId="210" xfId="0" applyNumberFormat="1" applyFont="1" applyFill="1" applyBorder="1"/>
    <xf numFmtId="4" fontId="122" fillId="61" borderId="339" xfId="0" applyNumberFormat="1" applyFont="1" applyFill="1" applyBorder="1" applyAlignment="1">
      <alignment horizontal="right" vertical="center"/>
    </xf>
    <xf numFmtId="4" fontId="122" fillId="61" borderId="303" xfId="0" applyNumberFormat="1" applyFont="1" applyFill="1" applyBorder="1" applyAlignment="1">
      <alignment horizontal="right" vertical="center"/>
    </xf>
    <xf numFmtId="4" fontId="122" fillId="59" borderId="303" xfId="0" applyNumberFormat="1" applyFont="1" applyFill="1" applyBorder="1"/>
    <xf numFmtId="3" fontId="122" fillId="0" borderId="376" xfId="0" applyNumberFormat="1" applyFont="1" applyFill="1" applyBorder="1" applyAlignment="1">
      <alignment horizontal="center"/>
    </xf>
    <xf numFmtId="3" fontId="122" fillId="0" borderId="377" xfId="0" applyNumberFormat="1" applyFont="1" applyBorder="1" applyAlignment="1">
      <alignment horizontal="center"/>
    </xf>
    <xf numFmtId="3" fontId="122" fillId="0" borderId="436" xfId="0" applyNumberFormat="1" applyFont="1" applyBorder="1" applyAlignment="1">
      <alignment horizontal="center"/>
    </xf>
    <xf numFmtId="3" fontId="131" fillId="0" borderId="377" xfId="0" applyNumberFormat="1" applyFont="1" applyBorder="1" applyAlignment="1">
      <alignment horizontal="center"/>
    </xf>
    <xf numFmtId="3" fontId="122" fillId="0" borderId="397" xfId="0" applyNumberFormat="1" applyFont="1" applyBorder="1" applyAlignment="1">
      <alignment horizontal="center"/>
    </xf>
    <xf numFmtId="4" fontId="122" fillId="0" borderId="300" xfId="0" applyNumberFormat="1" applyFont="1" applyFill="1" applyBorder="1" applyAlignment="1">
      <alignment vertical="center"/>
    </xf>
    <xf numFmtId="4" fontId="122" fillId="0" borderId="197" xfId="0" applyNumberFormat="1" applyFont="1" applyFill="1" applyBorder="1" applyAlignment="1">
      <alignment vertical="center"/>
    </xf>
    <xf numFmtId="4" fontId="122" fillId="0" borderId="393" xfId="0" applyNumberFormat="1" applyFont="1" applyFill="1" applyBorder="1" applyAlignment="1">
      <alignment vertical="center"/>
    </xf>
    <xf numFmtId="4" fontId="122" fillId="0" borderId="397" xfId="0" applyNumberFormat="1" applyFont="1" applyFill="1" applyBorder="1" applyAlignment="1">
      <alignment vertical="center"/>
    </xf>
    <xf numFmtId="3" fontId="132" fillId="0" borderId="300" xfId="0" applyNumberFormat="1" applyFont="1" applyBorder="1" applyAlignment="1">
      <alignment horizontal="center" vertical="center"/>
    </xf>
    <xf numFmtId="3" fontId="132" fillId="0" borderId="197" xfId="0" applyNumberFormat="1" applyFont="1" applyBorder="1" applyAlignment="1">
      <alignment horizontal="center"/>
    </xf>
    <xf numFmtId="4" fontId="122" fillId="0" borderId="393" xfId="0" applyNumberFormat="1" applyFont="1" applyBorder="1"/>
    <xf numFmtId="4" fontId="122" fillId="0" borderId="397" xfId="0" applyNumberFormat="1" applyFont="1" applyBorder="1"/>
    <xf numFmtId="4" fontId="131" fillId="0" borderId="213" xfId="0" applyNumberFormat="1" applyFont="1" applyBorder="1"/>
    <xf numFmtId="4" fontId="103" fillId="0" borderId="213" xfId="0" applyNumberFormat="1" applyFont="1" applyBorder="1" applyAlignment="1">
      <alignment horizontal="right"/>
    </xf>
    <xf numFmtId="4" fontId="103" fillId="0" borderId="365" xfId="0" applyNumberFormat="1" applyFont="1" applyBorder="1"/>
    <xf numFmtId="4" fontId="103" fillId="0" borderId="377" xfId="0" applyNumberFormat="1" applyFont="1" applyBorder="1"/>
    <xf numFmtId="4" fontId="131" fillId="0" borderId="370" xfId="0" applyNumberFormat="1" applyFont="1" applyBorder="1"/>
    <xf numFmtId="4" fontId="103" fillId="64" borderId="377" xfId="0" applyNumberFormat="1" applyFont="1" applyFill="1" applyBorder="1"/>
    <xf numFmtId="4" fontId="103" fillId="0" borderId="375" xfId="0" applyNumberFormat="1" applyFont="1" applyBorder="1" applyAlignment="1">
      <alignment horizontal="right"/>
    </xf>
    <xf numFmtId="4" fontId="137" fillId="0" borderId="213" xfId="0" applyNumberFormat="1" applyFont="1" applyBorder="1"/>
    <xf numFmtId="4" fontId="137" fillId="0" borderId="376" xfId="0" applyNumberFormat="1" applyFont="1" applyBorder="1" applyAlignment="1">
      <alignment horizontal="right"/>
    </xf>
    <xf numFmtId="4" fontId="137" fillId="0" borderId="436" xfId="0" applyNumberFormat="1" applyFont="1" applyBorder="1"/>
    <xf numFmtId="4" fontId="137" fillId="0" borderId="377" xfId="0" applyNumberFormat="1" applyFont="1" applyBorder="1"/>
    <xf numFmtId="4" fontId="137" fillId="0" borderId="370" xfId="0" applyNumberFormat="1" applyFont="1" applyBorder="1"/>
    <xf numFmtId="4" fontId="103" fillId="0" borderId="436" xfId="0" applyNumberFormat="1" applyFont="1" applyBorder="1"/>
    <xf numFmtId="4" fontId="137" fillId="0" borderId="377" xfId="0" applyNumberFormat="1" applyFont="1" applyBorder="1" applyAlignment="1">
      <alignment horizontal="right"/>
    </xf>
    <xf numFmtId="4" fontId="103" fillId="0" borderId="376" xfId="0" applyNumberFormat="1" applyFont="1" applyBorder="1"/>
    <xf numFmtId="4" fontId="103" fillId="0" borderId="397" xfId="0" applyNumberFormat="1" applyFont="1" applyBorder="1"/>
    <xf numFmtId="4" fontId="122" fillId="0" borderId="375" xfId="0" applyNumberFormat="1" applyFont="1" applyBorder="1"/>
    <xf numFmtId="0" fontId="122" fillId="0" borderId="393" xfId="0" applyFont="1" applyBorder="1" applyAlignment="1">
      <alignment horizontal="center" vertical="center"/>
    </xf>
    <xf numFmtId="0" fontId="122" fillId="0" borderId="370" xfId="0" applyFont="1" applyBorder="1" applyAlignment="1">
      <alignment horizontal="center" vertical="center"/>
    </xf>
    <xf numFmtId="0" fontId="122" fillId="0" borderId="397" xfId="0" applyFont="1" applyBorder="1" applyAlignment="1">
      <alignment horizontal="center" vertical="center"/>
    </xf>
    <xf numFmtId="0" fontId="122" fillId="0" borderId="377" xfId="0" applyFont="1" applyBorder="1" applyAlignment="1">
      <alignment horizontal="center" vertical="center"/>
    </xf>
    <xf numFmtId="3" fontId="123" fillId="64" borderId="339" xfId="1" applyNumberFormat="1" applyFont="1" applyFill="1" applyBorder="1" applyAlignment="1"/>
    <xf numFmtId="4" fontId="123" fillId="83" borderId="339" xfId="1" applyNumberFormat="1" applyFont="1" applyFill="1" applyBorder="1" applyAlignment="1"/>
    <xf numFmtId="4" fontId="123" fillId="64" borderId="322" xfId="1" applyNumberFormat="1" applyFont="1" applyFill="1" applyBorder="1" applyAlignment="1"/>
    <xf numFmtId="4" fontId="123" fillId="64" borderId="304" xfId="1" applyNumberFormat="1" applyFont="1" applyFill="1" applyBorder="1" applyAlignment="1"/>
    <xf numFmtId="4" fontId="122" fillId="64" borderId="332" xfId="1" applyNumberFormat="1" applyFont="1" applyFill="1" applyBorder="1" applyAlignment="1">
      <alignment vertical="center"/>
    </xf>
    <xf numFmtId="4" fontId="122" fillId="64" borderId="339" xfId="1" applyNumberFormat="1" applyFont="1" applyFill="1" applyBorder="1" applyAlignment="1">
      <alignment vertical="center"/>
    </xf>
    <xf numFmtId="4" fontId="122" fillId="64" borderId="322" xfId="1" applyNumberFormat="1" applyFont="1" applyFill="1" applyBorder="1" applyAlignment="1">
      <alignment vertical="center"/>
    </xf>
    <xf numFmtId="4" fontId="122" fillId="0" borderId="227" xfId="0" applyNumberFormat="1" applyFont="1" applyBorder="1"/>
    <xf numFmtId="4" fontId="122" fillId="0" borderId="160" xfId="0" applyNumberFormat="1" applyFont="1" applyFill="1" applyBorder="1"/>
    <xf numFmtId="0" fontId="122" fillId="0" borderId="376" xfId="0" applyNumberFormat="1" applyFont="1" applyBorder="1" applyAlignment="1">
      <alignment horizontal="center"/>
    </xf>
    <xf numFmtId="4" fontId="122" fillId="64" borderId="207" xfId="1" applyNumberFormat="1" applyFont="1" applyFill="1" applyBorder="1" applyAlignment="1">
      <alignment vertical="center"/>
    </xf>
    <xf numFmtId="4" fontId="122" fillId="64" borderId="151" xfId="1" applyNumberFormat="1" applyFont="1" applyFill="1" applyBorder="1" applyAlignment="1">
      <alignment vertical="center"/>
    </xf>
    <xf numFmtId="4" fontId="122" fillId="0" borderId="151" xfId="1" applyNumberFormat="1" applyFont="1" applyFill="1" applyBorder="1" applyAlignment="1">
      <alignment vertical="center"/>
    </xf>
    <xf numFmtId="4" fontId="122" fillId="64" borderId="19" xfId="1" applyNumberFormat="1" applyFont="1" applyFill="1" applyBorder="1" applyAlignment="1">
      <alignment vertical="center"/>
    </xf>
    <xf numFmtId="3" fontId="122" fillId="64" borderId="324" xfId="1" applyNumberFormat="1" applyFont="1" applyFill="1" applyBorder="1" applyAlignment="1">
      <alignment horizontal="center" vertical="center"/>
    </xf>
    <xf numFmtId="3" fontId="122" fillId="64" borderId="206" xfId="1" applyNumberFormat="1" applyFont="1" applyFill="1" applyBorder="1" applyAlignment="1">
      <alignment horizontal="center" vertical="center"/>
    </xf>
    <xf numFmtId="3" fontId="122" fillId="64" borderId="338" xfId="1" applyNumberFormat="1" applyFont="1" applyFill="1" applyBorder="1" applyAlignment="1">
      <alignment horizontal="center" vertical="center"/>
    </xf>
    <xf numFmtId="3" fontId="122" fillId="64" borderId="17" xfId="1" applyNumberFormat="1" applyFont="1" applyFill="1" applyBorder="1" applyAlignment="1">
      <alignment horizontal="center" vertical="center"/>
    </xf>
    <xf numFmtId="4" fontId="123" fillId="83" borderId="338" xfId="1" applyNumberFormat="1" applyFont="1" applyFill="1" applyBorder="1" applyAlignment="1"/>
    <xf numFmtId="4" fontId="123" fillId="64" borderId="338" xfId="1" applyNumberFormat="1" applyFont="1" applyFill="1" applyBorder="1" applyAlignment="1"/>
    <xf numFmtId="0" fontId="122" fillId="0" borderId="298" xfId="0" applyFont="1" applyBorder="1" applyAlignment="1">
      <alignment horizontal="center" vertical="center"/>
    </xf>
    <xf numFmtId="4" fontId="123" fillId="64" borderId="438" xfId="0" applyNumberFormat="1" applyFont="1" applyFill="1" applyBorder="1" applyAlignment="1">
      <alignment vertical="center"/>
    </xf>
    <xf numFmtId="0" fontId="122" fillId="0" borderId="341" xfId="0" applyFont="1" applyBorder="1" applyAlignment="1">
      <alignment horizontal="center" vertical="center"/>
    </xf>
    <xf numFmtId="4" fontId="123" fillId="64" borderId="403" xfId="0" applyNumberFormat="1" applyFont="1" applyFill="1" applyBorder="1" applyAlignment="1">
      <alignment vertical="center"/>
    </xf>
    <xf numFmtId="4" fontId="123" fillId="64" borderId="439" xfId="0" applyNumberFormat="1" applyFont="1" applyFill="1" applyBorder="1" applyAlignment="1">
      <alignment vertical="center"/>
    </xf>
    <xf numFmtId="4" fontId="123" fillId="0" borderId="403" xfId="0" applyNumberFormat="1" applyFont="1" applyFill="1" applyBorder="1" applyAlignment="1">
      <alignment vertical="center"/>
    </xf>
    <xf numFmtId="4" fontId="123" fillId="0" borderId="316" xfId="0" applyNumberFormat="1" applyFont="1" applyBorder="1"/>
    <xf numFmtId="4" fontId="122" fillId="0" borderId="225" xfId="0" applyNumberFormat="1" applyFont="1" applyFill="1" applyBorder="1"/>
    <xf numFmtId="4" fontId="122" fillId="0" borderId="325" xfId="0" applyNumberFormat="1" applyFont="1" applyBorder="1" applyAlignment="1">
      <alignment horizontal="center"/>
    </xf>
    <xf numFmtId="0" fontId="122" fillId="0" borderId="325" xfId="0" applyFont="1" applyBorder="1" applyAlignment="1">
      <alignment horizontal="center"/>
    </xf>
    <xf numFmtId="4" fontId="123" fillId="64" borderId="316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vertical="center"/>
    </xf>
    <xf numFmtId="4" fontId="122" fillId="0" borderId="316" xfId="0" applyNumberFormat="1" applyFont="1" applyBorder="1" applyAlignment="1">
      <alignment horizontal="center"/>
    </xf>
    <xf numFmtId="0" fontId="122" fillId="0" borderId="292" xfId="0" applyFont="1" applyBorder="1" applyAlignment="1"/>
    <xf numFmtId="0" fontId="123" fillId="64" borderId="292" xfId="0" applyFont="1" applyFill="1" applyBorder="1" applyAlignment="1">
      <alignment horizontal="center" vertical="center"/>
    </xf>
    <xf numFmtId="0" fontId="122" fillId="0" borderId="166" xfId="0" applyFont="1" applyBorder="1" applyAlignment="1"/>
    <xf numFmtId="0" fontId="122" fillId="0" borderId="206" xfId="0" applyFont="1" applyBorder="1" applyAlignment="1">
      <alignment horizontal="center" vertical="center"/>
    </xf>
    <xf numFmtId="0" fontId="122" fillId="0" borderId="210" xfId="0" applyFont="1" applyBorder="1" applyAlignment="1">
      <alignment horizontal="center"/>
    </xf>
    <xf numFmtId="0" fontId="122" fillId="0" borderId="191" xfId="0" applyFont="1" applyBorder="1" applyAlignment="1">
      <alignment horizontal="center"/>
    </xf>
    <xf numFmtId="4" fontId="123" fillId="0" borderId="23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289" xfId="0" applyNumberFormat="1" applyFont="1" applyBorder="1" applyAlignment="1">
      <alignment horizontal="center"/>
    </xf>
    <xf numFmtId="0" fontId="122" fillId="0" borderId="201" xfId="0" applyFont="1" applyBorder="1" applyAlignment="1">
      <alignment horizontal="center"/>
    </xf>
    <xf numFmtId="0" fontId="122" fillId="0" borderId="386" xfId="0" applyFont="1" applyBorder="1" applyAlignment="1">
      <alignment horizontal="center"/>
    </xf>
    <xf numFmtId="4" fontId="123" fillId="64" borderId="231" xfId="0" applyNumberFormat="1" applyFont="1" applyFill="1" applyBorder="1" applyAlignment="1">
      <alignment horizontal="right" vertical="center"/>
    </xf>
    <xf numFmtId="4" fontId="123" fillId="64" borderId="347" xfId="0" applyNumberFormat="1" applyFont="1" applyFill="1" applyBorder="1" applyAlignment="1">
      <alignment horizontal="right" vertical="center"/>
    </xf>
    <xf numFmtId="4" fontId="123" fillId="64" borderId="440" xfId="0" applyNumberFormat="1" applyFont="1" applyFill="1" applyBorder="1" applyAlignment="1">
      <alignment horizontal="right" vertical="center"/>
    </xf>
    <xf numFmtId="4" fontId="122" fillId="0" borderId="427" xfId="0" applyNumberFormat="1" applyFont="1" applyBorder="1"/>
    <xf numFmtId="4" fontId="122" fillId="0" borderId="231" xfId="0" applyNumberFormat="1" applyFont="1" applyBorder="1" applyAlignment="1">
      <alignment vertical="center"/>
    </xf>
    <xf numFmtId="4" fontId="123" fillId="64" borderId="231" xfId="0" applyNumberFormat="1" applyFont="1" applyFill="1" applyBorder="1" applyAlignment="1">
      <alignment horizontal="center" vertical="center"/>
    </xf>
    <xf numFmtId="4" fontId="122" fillId="0" borderId="349" xfId="0" applyNumberFormat="1" applyFont="1" applyBorder="1" applyAlignment="1"/>
    <xf numFmtId="4" fontId="123" fillId="64" borderId="211" xfId="1" applyNumberFormat="1" applyFont="1" applyFill="1" applyBorder="1" applyAlignment="1"/>
    <xf numFmtId="4" fontId="122" fillId="62" borderId="212" xfId="0" applyNumberFormat="1" applyFont="1" applyFill="1" applyBorder="1"/>
    <xf numFmtId="3" fontId="103" fillId="0" borderId="350" xfId="0" applyNumberFormat="1" applyFont="1" applyBorder="1"/>
    <xf numFmtId="3" fontId="131" fillId="0" borderId="423" xfId="0" applyNumberFormat="1" applyFont="1" applyFill="1" applyBorder="1" applyAlignment="1">
      <alignment horizontal="right"/>
    </xf>
    <xf numFmtId="3" fontId="122" fillId="0" borderId="225" xfId="0" applyNumberFormat="1" applyFont="1" applyFill="1" applyBorder="1" applyAlignment="1">
      <alignment horizontal="center"/>
    </xf>
    <xf numFmtId="4" fontId="122" fillId="0" borderId="313" xfId="0" applyNumberFormat="1" applyFont="1" applyFill="1" applyBorder="1"/>
    <xf numFmtId="3" fontId="123" fillId="0" borderId="437" xfId="1" applyNumberFormat="1" applyFont="1" applyFill="1" applyBorder="1" applyAlignment="1">
      <alignment horizontal="right"/>
    </xf>
    <xf numFmtId="4" fontId="123" fillId="0" borderId="151" xfId="1" applyNumberFormat="1" applyFont="1" applyFill="1" applyBorder="1" applyAlignment="1"/>
    <xf numFmtId="4" fontId="123" fillId="0" borderId="151" xfId="0" applyNumberFormat="1" applyFont="1" applyFill="1" applyBorder="1" applyAlignment="1">
      <alignment horizontal="right"/>
    </xf>
    <xf numFmtId="3" fontId="123" fillId="0" borderId="151" xfId="1" applyNumberFormat="1" applyFont="1" applyFill="1" applyBorder="1" applyAlignment="1"/>
    <xf numFmtId="4" fontId="123" fillId="0" borderId="17" xfId="1" applyNumberFormat="1" applyFont="1" applyFill="1" applyBorder="1" applyAlignment="1"/>
    <xf numFmtId="4" fontId="123" fillId="0" borderId="19" xfId="1" applyNumberFormat="1" applyFont="1" applyFill="1" applyBorder="1" applyAlignment="1"/>
    <xf numFmtId="4" fontId="123" fillId="0" borderId="310" xfId="1" applyNumberFormat="1" applyFont="1" applyFill="1" applyBorder="1" applyAlignment="1"/>
    <xf numFmtId="3" fontId="122" fillId="64" borderId="322" xfId="1" applyNumberFormat="1" applyFont="1" applyFill="1" applyBorder="1" applyAlignment="1">
      <alignment horizontal="center" vertical="center"/>
    </xf>
    <xf numFmtId="3" fontId="122" fillId="64" borderId="310" xfId="1" applyNumberFormat="1" applyFont="1" applyFill="1" applyBorder="1" applyAlignment="1">
      <alignment horizontal="center" vertical="center"/>
    </xf>
    <xf numFmtId="3" fontId="122" fillId="0" borderId="19" xfId="0" applyNumberFormat="1" applyFont="1" applyBorder="1" applyAlignment="1">
      <alignment horizontal="center"/>
    </xf>
    <xf numFmtId="3" fontId="123" fillId="0" borderId="287" xfId="1" applyNumberFormat="1" applyFont="1" applyFill="1" applyBorder="1" applyAlignment="1">
      <alignment horizontal="center" vertical="center"/>
    </xf>
    <xf numFmtId="2" fontId="123" fillId="35" borderId="166" xfId="1" applyNumberFormat="1" applyFont="1" applyFill="1" applyBorder="1" applyAlignment="1"/>
    <xf numFmtId="4" fontId="122" fillId="61" borderId="174" xfId="0" applyNumberFormat="1" applyFont="1" applyFill="1" applyBorder="1" applyAlignment="1">
      <alignment horizontal="right" vertical="center"/>
    </xf>
    <xf numFmtId="4" fontId="122" fillId="61" borderId="65" xfId="0" applyNumberFormat="1" applyFont="1" applyFill="1" applyBorder="1" applyAlignment="1">
      <alignment horizontal="right" vertical="center"/>
    </xf>
    <xf numFmtId="4" fontId="122" fillId="61" borderId="30" xfId="0" applyNumberFormat="1" applyFont="1" applyFill="1" applyBorder="1" applyAlignment="1">
      <alignment horizontal="right" vertical="center"/>
    </xf>
    <xf numFmtId="4" fontId="122" fillId="61" borderId="17" xfId="0" applyNumberFormat="1" applyFont="1" applyFill="1" applyBorder="1" applyAlignment="1">
      <alignment horizontal="right" vertical="center"/>
    </xf>
    <xf numFmtId="4" fontId="123" fillId="0" borderId="320" xfId="1" applyNumberFormat="1" applyFont="1" applyFill="1" applyBorder="1" applyAlignment="1">
      <alignment vertical="center"/>
    </xf>
    <xf numFmtId="3" fontId="122" fillId="0" borderId="393" xfId="0" applyNumberFormat="1" applyFont="1" applyBorder="1" applyAlignment="1">
      <alignment horizontal="center"/>
    </xf>
    <xf numFmtId="4" fontId="123" fillId="0" borderId="295" xfId="1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horizontal="right" vertical="center"/>
    </xf>
    <xf numFmtId="0" fontId="125" fillId="0" borderId="0" xfId="0" applyFont="1" applyBorder="1" applyAlignment="1">
      <alignment vertical="center" wrapText="1"/>
    </xf>
    <xf numFmtId="4" fontId="56" fillId="0" borderId="0" xfId="0" applyNumberFormat="1" applyFont="1" applyAlignment="1">
      <alignment vertical="center" wrapText="1"/>
    </xf>
    <xf numFmtId="0" fontId="123" fillId="0" borderId="160" xfId="0" applyFont="1" applyBorder="1" applyAlignment="1">
      <alignment horizontal="right"/>
    </xf>
    <xf numFmtId="4" fontId="123" fillId="0" borderId="160" xfId="0" applyNumberFormat="1" applyFont="1" applyBorder="1" applyAlignment="1"/>
    <xf numFmtId="2" fontId="123" fillId="0" borderId="160" xfId="0" applyNumberFormat="1" applyFont="1" applyBorder="1" applyAlignment="1"/>
    <xf numFmtId="3" fontId="123" fillId="0" borderId="160" xfId="0" applyNumberFormat="1" applyFont="1" applyBorder="1" applyAlignment="1"/>
    <xf numFmtId="3" fontId="123" fillId="35" borderId="160" xfId="1" applyNumberFormat="1" applyFont="1" applyFill="1" applyBorder="1" applyAlignment="1">
      <alignment horizontal="right"/>
    </xf>
    <xf numFmtId="4" fontId="123" fillId="35" borderId="160" xfId="1" applyNumberFormat="1" applyFont="1" applyFill="1" applyBorder="1" applyAlignment="1"/>
    <xf numFmtId="4" fontId="123" fillId="0" borderId="160" xfId="0" applyNumberFormat="1" applyFont="1" applyFill="1" applyBorder="1" applyAlignment="1">
      <alignment horizontal="right"/>
    </xf>
    <xf numFmtId="3" fontId="123" fillId="35" borderId="160" xfId="1" applyNumberFormat="1" applyFont="1" applyFill="1" applyBorder="1" applyAlignment="1"/>
    <xf numFmtId="0" fontId="123" fillId="0" borderId="293" xfId="0" applyFont="1" applyBorder="1"/>
    <xf numFmtId="4" fontId="123" fillId="0" borderId="22" xfId="0" applyNumberFormat="1" applyFont="1" applyBorder="1"/>
    <xf numFmtId="2" fontId="123" fillId="0" borderId="22" xfId="0" applyNumberFormat="1" applyFont="1" applyBorder="1"/>
    <xf numFmtId="3" fontId="123" fillId="0" borderId="160" xfId="0" applyNumberFormat="1" applyFont="1" applyBorder="1"/>
    <xf numFmtId="3" fontId="123" fillId="0" borderId="22" xfId="0" applyNumberFormat="1" applyFont="1" applyBorder="1"/>
    <xf numFmtId="4" fontId="123" fillId="0" borderId="211" xfId="0" applyNumberFormat="1" applyFont="1" applyBorder="1"/>
    <xf numFmtId="4" fontId="143" fillId="0" borderId="0" xfId="0" applyNumberFormat="1" applyFont="1" applyAlignment="1"/>
    <xf numFmtId="4" fontId="143" fillId="0" borderId="194" xfId="0" applyNumberFormat="1" applyFont="1" applyBorder="1" applyAlignment="1"/>
    <xf numFmtId="173" fontId="123" fillId="0" borderId="296" xfId="0" applyNumberFormat="1" applyFont="1" applyFill="1" applyBorder="1" applyAlignment="1">
      <alignment horizontal="center" vertical="center"/>
    </xf>
    <xf numFmtId="173" fontId="132" fillId="64" borderId="296" xfId="0" applyNumberFormat="1" applyFont="1" applyFill="1" applyBorder="1" applyAlignment="1">
      <alignment horizontal="center" vertical="center"/>
    </xf>
    <xf numFmtId="2" fontId="153" fillId="0" borderId="151" xfId="0" applyNumberFormat="1" applyFont="1" applyBorder="1" applyAlignment="1"/>
    <xf numFmtId="2" fontId="153" fillId="0" borderId="212" xfId="0" applyNumberFormat="1" applyFont="1" applyBorder="1" applyAlignment="1"/>
    <xf numFmtId="4" fontId="153" fillId="64" borderId="151" xfId="0" applyNumberFormat="1" applyFont="1" applyFill="1" applyBorder="1" applyAlignment="1"/>
    <xf numFmtId="4" fontId="154" fillId="0" borderId="22" xfId="0" applyNumberFormat="1" applyFont="1" applyBorder="1" applyAlignment="1"/>
    <xf numFmtId="4" fontId="154" fillId="0" borderId="17" xfId="0" applyNumberFormat="1" applyFont="1" applyBorder="1" applyAlignment="1"/>
    <xf numFmtId="4" fontId="153" fillId="0" borderId="17" xfId="0" applyNumberFormat="1" applyFont="1" applyBorder="1" applyAlignment="1"/>
    <xf numFmtId="4" fontId="154" fillId="0" borderId="292" xfId="0" applyNumberFormat="1" applyFont="1" applyFill="1" applyBorder="1" applyAlignment="1"/>
    <xf numFmtId="4" fontId="154" fillId="0" borderId="17" xfId="1" applyNumberFormat="1" applyFont="1" applyFill="1" applyBorder="1" applyAlignment="1"/>
    <xf numFmtId="4" fontId="154" fillId="0" borderId="22" xfId="0" applyNumberFormat="1" applyFont="1" applyFill="1" applyBorder="1" applyAlignment="1"/>
    <xf numFmtId="4" fontId="153" fillId="0" borderId="20" xfId="0" applyNumberFormat="1" applyFont="1" applyBorder="1" applyAlignment="1"/>
    <xf numFmtId="2" fontId="153" fillId="0" borderId="166" xfId="0" applyNumberFormat="1" applyFont="1" applyBorder="1" applyAlignment="1"/>
    <xf numFmtId="2" fontId="154" fillId="0" borderId="292" xfId="0" applyNumberFormat="1" applyFont="1" applyBorder="1" applyAlignment="1"/>
    <xf numFmtId="2" fontId="153" fillId="0" borderId="17" xfId="0" applyNumberFormat="1" applyFont="1" applyFill="1" applyBorder="1"/>
    <xf numFmtId="2" fontId="153" fillId="0" borderId="17" xfId="0" applyNumberFormat="1" applyFont="1" applyBorder="1"/>
    <xf numFmtId="2" fontId="154" fillId="0" borderId="296" xfId="0" applyNumberFormat="1" applyFont="1" applyFill="1" applyBorder="1" applyAlignment="1">
      <alignment vertical="center"/>
    </xf>
    <xf numFmtId="2" fontId="153" fillId="0" borderId="22" xfId="0" applyNumberFormat="1" applyFont="1" applyFill="1" applyBorder="1" applyAlignment="1">
      <alignment vertical="center"/>
    </xf>
    <xf numFmtId="4" fontId="154" fillId="35" borderId="338" xfId="1" applyNumberFormat="1" applyFont="1" applyFill="1" applyBorder="1" applyAlignment="1"/>
    <xf numFmtId="4" fontId="154" fillId="35" borderId="86" xfId="1" applyNumberFormat="1" applyFont="1" applyFill="1" applyBorder="1" applyAlignment="1"/>
    <xf numFmtId="4" fontId="154" fillId="0" borderId="292" xfId="0" applyNumberFormat="1" applyFont="1" applyBorder="1" applyAlignment="1"/>
    <xf numFmtId="4" fontId="153" fillId="0" borderId="22" xfId="0" applyNumberFormat="1" applyFont="1" applyFill="1" applyBorder="1" applyAlignment="1"/>
    <xf numFmtId="4" fontId="154" fillId="0" borderId="296" xfId="0" applyNumberFormat="1" applyFont="1" applyFill="1" applyBorder="1" applyAlignment="1">
      <alignment vertical="center"/>
    </xf>
    <xf numFmtId="4" fontId="154" fillId="0" borderId="22" xfId="0" applyNumberFormat="1" applyFont="1" applyFill="1" applyBorder="1" applyAlignment="1">
      <alignment vertical="center"/>
    </xf>
    <xf numFmtId="4" fontId="153" fillId="0" borderId="18" xfId="0" applyNumberFormat="1" applyFont="1" applyFill="1" applyBorder="1" applyAlignment="1">
      <alignment vertical="center"/>
    </xf>
    <xf numFmtId="4" fontId="154" fillId="0" borderId="22" xfId="0" applyNumberFormat="1" applyFont="1" applyBorder="1"/>
    <xf numFmtId="4" fontId="153" fillId="0" borderId="20" xfId="0" applyNumberFormat="1" applyFont="1" applyBorder="1"/>
    <xf numFmtId="4" fontId="153" fillId="0" borderId="155" xfId="0" applyNumberFormat="1" applyFont="1" applyBorder="1" applyAlignment="1"/>
    <xf numFmtId="4" fontId="154" fillId="0" borderId="322" xfId="0" applyNumberFormat="1" applyFont="1" applyBorder="1" applyAlignment="1"/>
    <xf numFmtId="4" fontId="153" fillId="0" borderId="225" xfId="0" applyNumberFormat="1" applyFont="1" applyFill="1" applyBorder="1"/>
    <xf numFmtId="4" fontId="153" fillId="0" borderId="17" xfId="0" applyNumberFormat="1" applyFont="1" applyBorder="1"/>
    <xf numFmtId="4" fontId="154" fillId="0" borderId="225" xfId="0" applyNumberFormat="1" applyFont="1" applyFill="1" applyBorder="1" applyAlignment="1">
      <alignment vertical="center"/>
    </xf>
    <xf numFmtId="4" fontId="154" fillId="0" borderId="18" xfId="0" applyNumberFormat="1" applyFont="1" applyFill="1" applyBorder="1" applyAlignment="1">
      <alignment vertical="center"/>
    </xf>
    <xf numFmtId="2" fontId="153" fillId="0" borderId="20" xfId="0" applyNumberFormat="1" applyFont="1" applyBorder="1"/>
    <xf numFmtId="3" fontId="154" fillId="64" borderId="296" xfId="0" applyNumberFormat="1" applyFont="1" applyFill="1" applyBorder="1" applyAlignment="1">
      <alignment vertical="center"/>
    </xf>
    <xf numFmtId="2" fontId="153" fillId="0" borderId="18" xfId="0" applyNumberFormat="1" applyFont="1" applyBorder="1"/>
    <xf numFmtId="4" fontId="153" fillId="0" borderId="18" xfId="0" applyNumberFormat="1" applyFont="1" applyBorder="1"/>
    <xf numFmtId="4" fontId="153" fillId="64" borderId="17" xfId="0" applyNumberFormat="1" applyFont="1" applyFill="1" applyBorder="1"/>
    <xf numFmtId="2" fontId="153" fillId="0" borderId="22" xfId="0" applyNumberFormat="1" applyFont="1" applyBorder="1"/>
    <xf numFmtId="4" fontId="154" fillId="64" borderId="296" xfId="0" applyNumberFormat="1" applyFont="1" applyFill="1" applyBorder="1" applyAlignment="1">
      <alignment vertical="center"/>
    </xf>
    <xf numFmtId="4" fontId="153" fillId="0" borderId="22" xfId="0" applyNumberFormat="1" applyFont="1" applyBorder="1"/>
    <xf numFmtId="3" fontId="123" fillId="0" borderId="151" xfId="0" applyNumberFormat="1" applyFont="1" applyBorder="1" applyAlignment="1">
      <alignment horizontal="right"/>
    </xf>
    <xf numFmtId="4" fontId="132" fillId="0" borderId="151" xfId="0" applyNumberFormat="1" applyFont="1" applyBorder="1" applyAlignment="1"/>
    <xf numFmtId="2" fontId="123" fillId="0" borderId="316" xfId="0" applyNumberFormat="1" applyFont="1" applyBorder="1"/>
    <xf numFmtId="4" fontId="131" fillId="0" borderId="225" xfId="0" applyNumberFormat="1" applyFont="1" applyBorder="1" applyAlignment="1"/>
    <xf numFmtId="4" fontId="131" fillId="0" borderId="337" xfId="0" applyNumberFormat="1" applyFont="1" applyBorder="1" applyAlignment="1"/>
    <xf numFmtId="3" fontId="131" fillId="0" borderId="393" xfId="0" applyNumberFormat="1" applyFont="1" applyBorder="1" applyAlignment="1">
      <alignment horizontal="center"/>
    </xf>
    <xf numFmtId="4" fontId="127" fillId="59" borderId="289" xfId="0" applyNumberFormat="1" applyFont="1" applyFill="1" applyBorder="1" applyAlignment="1"/>
    <xf numFmtId="4" fontId="122" fillId="0" borderId="316" xfId="0" applyNumberFormat="1" applyFont="1" applyFill="1" applyBorder="1"/>
    <xf numFmtId="4" fontId="122" fillId="0" borderId="338" xfId="0" applyNumberFormat="1" applyFont="1" applyFill="1" applyBorder="1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47" fillId="37" borderId="92" xfId="0" applyNumberFormat="1" applyFont="1" applyFill="1" applyBorder="1" applyAlignment="1">
      <alignment horizontal="center" vertical="center"/>
    </xf>
    <xf numFmtId="0" fontId="47" fillId="0" borderId="76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102" xfId="0" applyFont="1" applyBorder="1" applyAlignment="1">
      <alignment horizontal="left" vertical="center" textRotation="90" wrapText="1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6" fillId="0" borderId="62" xfId="0" applyFont="1" applyBorder="1"/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132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6" fillId="31" borderId="102" xfId="0" applyNumberFormat="1" applyFont="1" applyFill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4" fontId="47" fillId="0" borderId="0" xfId="0" applyNumberFormat="1" applyFont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2" fontId="47" fillId="60" borderId="290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2" fontId="123" fillId="59" borderId="296" xfId="0" applyNumberFormat="1" applyFont="1" applyFill="1" applyBorder="1" applyAlignment="1">
      <alignment horizontal="center" vertical="center" wrapText="1"/>
    </xf>
    <xf numFmtId="2" fontId="123" fillId="59" borderId="295" xfId="0" applyNumberFormat="1" applyFont="1" applyFill="1" applyBorder="1" applyAlignment="1">
      <alignment horizontal="center" vertical="center" wrapText="1"/>
    </xf>
    <xf numFmtId="2" fontId="123" fillId="62" borderId="290" xfId="0" applyNumberFormat="1" applyFont="1" applyFill="1" applyBorder="1" applyAlignment="1">
      <alignment horizontal="center" vertical="center" wrapText="1"/>
    </xf>
    <xf numFmtId="2" fontId="123" fillId="62" borderId="296" xfId="0" applyNumberFormat="1" applyFont="1" applyFill="1" applyBorder="1" applyAlignment="1">
      <alignment horizontal="center" vertical="center" wrapText="1"/>
    </xf>
    <xf numFmtId="2" fontId="123" fillId="62" borderId="325" xfId="0" applyNumberFormat="1" applyFont="1" applyFill="1" applyBorder="1" applyAlignment="1">
      <alignment horizontal="center" vertical="center" wrapText="1"/>
    </xf>
    <xf numFmtId="2" fontId="136" fillId="61" borderId="290" xfId="0" applyNumberFormat="1" applyFont="1" applyFill="1" applyBorder="1" applyAlignment="1">
      <alignment horizontal="center" vertical="center"/>
    </xf>
    <xf numFmtId="2" fontId="136" fillId="61" borderId="325" xfId="0" applyNumberFormat="1" applyFont="1" applyFill="1" applyBorder="1" applyAlignment="1">
      <alignment horizontal="center" vertical="center"/>
    </xf>
    <xf numFmtId="2" fontId="125" fillId="63" borderId="323" xfId="0" applyNumberFormat="1" applyFont="1" applyFill="1" applyBorder="1" applyAlignment="1">
      <alignment horizontal="center" vertical="center"/>
    </xf>
    <xf numFmtId="2" fontId="125" fillId="63" borderId="322" xfId="0" applyNumberFormat="1" applyFont="1" applyFill="1" applyBorder="1" applyAlignment="1">
      <alignment horizontal="center" vertical="center"/>
    </xf>
    <xf numFmtId="2" fontId="125" fillId="63" borderId="202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4" xfId="0" applyNumberFormat="1" applyFont="1" applyFill="1" applyBorder="1" applyAlignment="1">
      <alignment horizontal="center" vertical="center"/>
    </xf>
    <xf numFmtId="2" fontId="123" fillId="61" borderId="290" xfId="0" applyNumberFormat="1" applyFont="1" applyFill="1" applyBorder="1" applyAlignment="1">
      <alignment horizontal="center" vertical="center" wrapText="1"/>
    </xf>
    <xf numFmtId="2" fontId="123" fillId="61" borderId="296" xfId="0" applyNumberFormat="1" applyFont="1" applyFill="1" applyBorder="1" applyAlignment="1">
      <alignment horizontal="center" vertical="center" wrapText="1"/>
    </xf>
    <xf numFmtId="2" fontId="123" fillId="61" borderId="295" xfId="0" applyNumberFormat="1" applyFont="1" applyFill="1" applyBorder="1" applyAlignment="1">
      <alignment horizontal="center" vertical="center" wrapText="1"/>
    </xf>
    <xf numFmtId="2" fontId="47" fillId="60" borderId="295" xfId="0" applyNumberFormat="1" applyFont="1" applyFill="1" applyBorder="1" applyAlignment="1">
      <alignment horizontal="center" vertical="center"/>
    </xf>
    <xf numFmtId="0" fontId="46" fillId="0" borderId="334" xfId="0" applyFont="1" applyBorder="1" applyAlignment="1">
      <alignment horizontal="center"/>
    </xf>
    <xf numFmtId="0" fontId="46" fillId="0" borderId="325" xfId="0" applyFont="1" applyBorder="1" applyAlignment="1">
      <alignment horizontal="center"/>
    </xf>
    <xf numFmtId="2" fontId="123" fillId="61" borderId="325" xfId="0" applyNumberFormat="1" applyFont="1" applyFill="1" applyBorder="1" applyAlignment="1">
      <alignment horizontal="center" vertical="center" wrapText="1"/>
    </xf>
    <xf numFmtId="2" fontId="123" fillId="60" borderId="299" xfId="0" applyNumberFormat="1" applyFont="1" applyFill="1" applyBorder="1" applyAlignment="1">
      <alignment horizontal="center" vertical="center" wrapText="1"/>
    </xf>
    <xf numFmtId="2" fontId="123" fillId="60" borderId="322" xfId="0" applyNumberFormat="1" applyFont="1" applyFill="1" applyBorder="1" applyAlignment="1">
      <alignment horizontal="center" vertical="center" wrapText="1"/>
    </xf>
    <xf numFmtId="2" fontId="123" fillId="60" borderId="324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2" fontId="123" fillId="60" borderId="195" xfId="0" applyNumberFormat="1" applyFont="1" applyFill="1" applyBorder="1" applyAlignment="1">
      <alignment horizontal="center" vertical="center" wrapText="1"/>
    </xf>
    <xf numFmtId="4" fontId="47" fillId="59" borderId="347" xfId="0" applyNumberFormat="1" applyFont="1" applyFill="1" applyBorder="1" applyAlignment="1">
      <alignment horizontal="center" vertical="center" wrapText="1"/>
    </xf>
    <xf numFmtId="0" fontId="47" fillId="59" borderId="348" xfId="0" applyFont="1" applyFill="1" applyBorder="1" applyAlignment="1">
      <alignment vertical="center"/>
    </xf>
    <xf numFmtId="0" fontId="47" fillId="59" borderId="349" xfId="0" applyFont="1" applyFill="1" applyBorder="1" applyAlignment="1">
      <alignment vertical="center"/>
    </xf>
    <xf numFmtId="0" fontId="132" fillId="0" borderId="298" xfId="0" applyFont="1" applyBorder="1" applyAlignment="1">
      <alignment horizontal="center" vertical="center" wrapText="1"/>
    </xf>
    <xf numFmtId="0" fontId="132" fillId="0" borderId="232" xfId="0" applyFont="1" applyBorder="1" applyAlignment="1">
      <alignment horizontal="center" vertical="center" wrapText="1"/>
    </xf>
    <xf numFmtId="0" fontId="132" fillId="0" borderId="290" xfId="0" applyFont="1" applyBorder="1" applyAlignment="1">
      <alignment horizontal="center" vertical="center" wrapText="1"/>
    </xf>
    <xf numFmtId="0" fontId="132" fillId="0" borderId="325" xfId="0" applyFont="1" applyBorder="1" applyAlignment="1">
      <alignment horizontal="center" vertical="center" wrapText="1"/>
    </xf>
    <xf numFmtId="0" fontId="123" fillId="0" borderId="328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4" xfId="0" applyNumberFormat="1" applyFont="1" applyFill="1" applyBorder="1" applyAlignment="1">
      <alignment horizontal="center" vertical="center" wrapText="1"/>
    </xf>
    <xf numFmtId="4" fontId="123" fillId="35" borderId="296" xfId="0" applyNumberFormat="1" applyFont="1" applyFill="1" applyBorder="1" applyAlignment="1">
      <alignment horizontal="center" vertical="center" wrapText="1"/>
    </xf>
    <xf numFmtId="4" fontId="146" fillId="0" borderId="299" xfId="0" applyNumberFormat="1" applyFont="1" applyFill="1" applyBorder="1" applyAlignment="1">
      <alignment horizontal="center" vertical="center" wrapText="1"/>
    </xf>
    <xf numFmtId="4" fontId="146" fillId="0" borderId="324" xfId="0" applyNumberFormat="1" applyFont="1" applyFill="1" applyBorder="1" applyAlignment="1">
      <alignment horizontal="center" vertical="center"/>
    </xf>
    <xf numFmtId="4" fontId="146" fillId="0" borderId="196" xfId="0" applyNumberFormat="1" applyFont="1" applyFill="1" applyBorder="1" applyAlignment="1">
      <alignment horizontal="center" vertical="center"/>
    </xf>
    <xf numFmtId="4" fontId="146" fillId="0" borderId="54" xfId="0" applyNumberFormat="1" applyFont="1" applyFill="1" applyBorder="1" applyAlignment="1">
      <alignment horizontal="center" vertical="center"/>
    </xf>
    <xf numFmtId="4" fontId="146" fillId="0" borderId="173" xfId="0" applyNumberFormat="1" applyFont="1" applyFill="1" applyBorder="1" applyAlignment="1">
      <alignment horizontal="center" vertical="center"/>
    </xf>
    <xf numFmtId="4" fontId="146" fillId="0" borderId="195" xfId="0" applyNumberFormat="1" applyFont="1" applyFill="1" applyBorder="1" applyAlignment="1">
      <alignment horizontal="center" vertical="center"/>
    </xf>
    <xf numFmtId="4" fontId="56" fillId="0" borderId="322" xfId="0" applyNumberFormat="1" applyFont="1" applyFill="1" applyBorder="1" applyAlignment="1">
      <alignment horizontal="center" vertical="center"/>
    </xf>
    <xf numFmtId="4" fontId="56" fillId="0" borderId="0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323" xfId="0" applyNumberFormat="1" applyFont="1" applyFill="1" applyBorder="1" applyAlignment="1">
      <alignment horizontal="center" vertical="center"/>
    </xf>
    <xf numFmtId="4" fontId="56" fillId="0" borderId="202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65" xfId="0" applyNumberFormat="1" applyFont="1" applyBorder="1" applyAlignment="1">
      <alignment horizontal="center" vertical="center" wrapText="1"/>
    </xf>
    <xf numFmtId="4" fontId="47" fillId="0" borderId="370" xfId="0" applyNumberFormat="1" applyFont="1" applyBorder="1" applyAlignment="1">
      <alignment horizontal="center" vertical="center" wrapText="1"/>
    </xf>
    <xf numFmtId="4" fontId="47" fillId="0" borderId="375" xfId="0" applyNumberFormat="1" applyFont="1" applyBorder="1" applyAlignment="1">
      <alignment horizontal="center" vertical="center" wrapText="1"/>
    </xf>
    <xf numFmtId="4" fontId="47" fillId="35" borderId="331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4" fontId="47" fillId="35" borderId="298" xfId="0" applyNumberFormat="1" applyFont="1" applyFill="1" applyBorder="1" applyAlignment="1">
      <alignment horizontal="center" vertical="center" wrapText="1"/>
    </xf>
    <xf numFmtId="4" fontId="47" fillId="35" borderId="232" xfId="0" applyNumberFormat="1" applyFont="1" applyFill="1" applyBorder="1" applyAlignment="1">
      <alignment horizontal="center" vertical="center" wrapText="1"/>
    </xf>
    <xf numFmtId="0" fontId="56" fillId="0" borderId="299" xfId="0" applyFont="1" applyBorder="1" applyAlignment="1">
      <alignment horizontal="center" vertical="center" wrapText="1"/>
    </xf>
    <xf numFmtId="0" fontId="56" fillId="0" borderId="322" xfId="0" applyFont="1" applyBorder="1" applyAlignment="1">
      <alignment horizontal="center" vertical="center" wrapText="1"/>
    </xf>
    <xf numFmtId="0" fontId="56" fillId="0" borderId="196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23" fillId="0" borderId="298" xfId="0" applyFont="1" applyBorder="1" applyAlignment="1">
      <alignment horizontal="center" vertical="center" textRotation="90" wrapText="1"/>
    </xf>
    <xf numFmtId="0" fontId="123" fillId="0" borderId="198" xfId="0" applyFont="1" applyBorder="1" applyAlignment="1">
      <alignment horizontal="center" vertical="center" textRotation="90" wrapText="1"/>
    </xf>
    <xf numFmtId="0" fontId="123" fillId="0" borderId="232" xfId="0" applyFont="1" applyBorder="1" applyAlignment="1">
      <alignment horizontal="center" vertical="center" textRotation="90" wrapText="1"/>
    </xf>
    <xf numFmtId="0" fontId="57" fillId="0" borderId="299" xfId="0" applyFont="1" applyBorder="1" applyAlignment="1">
      <alignment horizontal="center" vertical="center" textRotation="90"/>
    </xf>
    <xf numFmtId="0" fontId="46" fillId="0" borderId="196" xfId="0" applyFont="1" applyBorder="1"/>
    <xf numFmtId="0" fontId="46" fillId="0" borderId="173" xfId="0" applyFont="1" applyBorder="1"/>
    <xf numFmtId="0" fontId="47" fillId="0" borderId="323" xfId="0" applyFont="1" applyBorder="1" applyAlignment="1">
      <alignment horizontal="center" vertical="center" textRotation="90" wrapText="1"/>
    </xf>
    <xf numFmtId="0" fontId="47" fillId="0" borderId="202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3" xfId="0" applyFont="1" applyBorder="1" applyAlignment="1">
      <alignment horizontal="center" vertical="center" textRotation="90" wrapText="1"/>
    </xf>
    <xf numFmtId="0" fontId="136" fillId="0" borderId="202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4" fontId="123" fillId="35" borderId="323" xfId="0" applyNumberFormat="1" applyFont="1" applyFill="1" applyBorder="1" applyAlignment="1">
      <alignment horizontal="center" vertical="center" textRotation="90" wrapText="1"/>
    </xf>
    <xf numFmtId="4" fontId="123" fillId="35" borderId="202" xfId="0" applyNumberFormat="1" applyFont="1" applyFill="1" applyBorder="1" applyAlignment="1">
      <alignment horizontal="center" vertical="center" textRotation="90" wrapText="1"/>
    </xf>
    <xf numFmtId="4" fontId="123" fillId="35" borderId="94" xfId="0" applyNumberFormat="1" applyFont="1" applyFill="1" applyBorder="1" applyAlignment="1">
      <alignment horizontal="center" vertical="center" textRotation="90" wrapText="1"/>
    </xf>
    <xf numFmtId="0" fontId="57" fillId="0" borderId="196" xfId="0" applyFont="1" applyBorder="1" applyAlignment="1">
      <alignment horizontal="center" vertical="center" textRotation="90" wrapText="1"/>
    </xf>
    <xf numFmtId="168" fontId="123" fillId="35" borderId="202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47" fillId="35" borderId="323" xfId="0" applyNumberFormat="1" applyFont="1" applyFill="1" applyBorder="1" applyAlignment="1">
      <alignment horizontal="center" vertical="center" textRotation="90" wrapText="1"/>
    </xf>
    <xf numFmtId="4" fontId="47" fillId="35" borderId="202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168" fontId="47" fillId="35" borderId="202" xfId="0" applyNumberFormat="1" applyFont="1" applyFill="1" applyBorder="1" applyAlignment="1">
      <alignment horizontal="center" vertical="center" textRotation="90" wrapText="1"/>
    </xf>
    <xf numFmtId="0" fontId="56" fillId="0" borderId="307" xfId="0" applyFont="1" applyBorder="1" applyAlignment="1">
      <alignment horizontal="center" vertical="center" wrapText="1"/>
    </xf>
    <xf numFmtId="4" fontId="46" fillId="0" borderId="322" xfId="0" applyNumberFormat="1" applyFont="1" applyBorder="1" applyAlignment="1">
      <alignment horizontal="right"/>
    </xf>
    <xf numFmtId="4" fontId="123" fillId="35" borderId="298" xfId="0" applyNumberFormat="1" applyFont="1" applyFill="1" applyBorder="1" applyAlignment="1">
      <alignment horizontal="center" vertical="center" wrapText="1"/>
    </xf>
    <xf numFmtId="4" fontId="123" fillId="35" borderId="232" xfId="0" applyNumberFormat="1" applyFont="1" applyFill="1" applyBorder="1" applyAlignment="1">
      <alignment horizontal="center" vertical="center" wrapText="1"/>
    </xf>
    <xf numFmtId="0" fontId="123" fillId="0" borderId="323" xfId="0" applyFont="1" applyBorder="1" applyAlignment="1">
      <alignment horizontal="center" vertical="center" wrapText="1"/>
    </xf>
    <xf numFmtId="0" fontId="123" fillId="0" borderId="94" xfId="0" applyFont="1" applyBorder="1" applyAlignment="1">
      <alignment horizontal="center" vertical="center" wrapText="1"/>
    </xf>
    <xf numFmtId="4" fontId="46" fillId="0" borderId="0" xfId="0" applyNumberFormat="1" applyFont="1" applyAlignment="1">
      <alignment horizontal="right"/>
    </xf>
    <xf numFmtId="0" fontId="126" fillId="0" borderId="0" xfId="0" applyFont="1" applyBorder="1" applyAlignment="1">
      <alignment horizontal="center" vertical="top" wrapText="1"/>
    </xf>
    <xf numFmtId="2" fontId="147" fillId="84" borderId="298" xfId="0" applyNumberFormat="1" applyFont="1" applyFill="1" applyBorder="1" applyAlignment="1">
      <alignment horizontal="center" vertical="center" wrapText="1"/>
    </xf>
    <xf numFmtId="2" fontId="147" fillId="84" borderId="198" xfId="0" applyNumberFormat="1" applyFont="1" applyFill="1" applyBorder="1" applyAlignment="1">
      <alignment horizontal="center" vertical="center" wrapText="1"/>
    </xf>
    <xf numFmtId="2" fontId="147" fillId="84" borderId="232" xfId="0" applyNumberFormat="1" applyFont="1" applyFill="1" applyBorder="1" applyAlignment="1">
      <alignment horizontal="center" vertical="center" wrapText="1"/>
    </xf>
    <xf numFmtId="2" fontId="136" fillId="62" borderId="290" xfId="0" applyNumberFormat="1" applyFont="1" applyFill="1" applyBorder="1" applyAlignment="1">
      <alignment horizontal="center" vertical="center"/>
    </xf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2" xfId="0" applyNumberFormat="1" applyFont="1" applyFill="1" applyBorder="1" applyAlignment="1">
      <alignment horizontal="center" vertical="center" wrapText="1"/>
    </xf>
    <xf numFmtId="2" fontId="47" fillId="60" borderId="194" xfId="0" applyNumberFormat="1" applyFont="1" applyFill="1" applyBorder="1" applyAlignment="1">
      <alignment horizontal="center" vertical="center" wrapText="1"/>
    </xf>
    <xf numFmtId="0" fontId="125" fillId="0" borderId="0" xfId="0" applyFont="1" applyAlignment="1">
      <alignment horizontal="center" vertical="center" wrapText="1"/>
    </xf>
    <xf numFmtId="4" fontId="147" fillId="84" borderId="365" xfId="0" applyNumberFormat="1" applyFont="1" applyFill="1" applyBorder="1" applyAlignment="1">
      <alignment horizontal="center" vertical="center" wrapText="1"/>
    </xf>
    <xf numFmtId="4" fontId="147" fillId="84" borderId="370" xfId="0" applyNumberFormat="1" applyFont="1" applyFill="1" applyBorder="1" applyAlignment="1">
      <alignment horizontal="center" vertical="center" wrapText="1"/>
    </xf>
    <xf numFmtId="4" fontId="147" fillId="84" borderId="375" xfId="0" applyNumberFormat="1" applyFont="1" applyFill="1" applyBorder="1" applyAlignment="1">
      <alignment horizontal="center" vertical="center" wrapText="1"/>
    </xf>
    <xf numFmtId="2" fontId="47" fillId="59" borderId="289" xfId="0" applyNumberFormat="1" applyFont="1" applyFill="1" applyBorder="1" applyAlignment="1">
      <alignment horizontal="center" vertical="center"/>
    </xf>
    <xf numFmtId="2" fontId="47" fillId="59" borderId="295" xfId="0" applyNumberFormat="1" applyFont="1" applyFill="1" applyBorder="1" applyAlignment="1">
      <alignment horizontal="center" vertical="center"/>
    </xf>
    <xf numFmtId="2" fontId="123" fillId="60" borderId="290" xfId="0" applyNumberFormat="1" applyFont="1" applyFill="1" applyBorder="1" applyAlignment="1">
      <alignment horizontal="center" vertical="center" wrapText="1"/>
    </xf>
    <xf numFmtId="2" fontId="123" fillId="60" borderId="296" xfId="0" applyNumberFormat="1" applyFont="1" applyFill="1" applyBorder="1" applyAlignment="1">
      <alignment horizontal="center" vertical="center" wrapText="1"/>
    </xf>
    <xf numFmtId="2" fontId="123" fillId="60" borderId="325" xfId="0" applyNumberFormat="1" applyFont="1" applyFill="1" applyBorder="1" applyAlignment="1">
      <alignment horizontal="center" vertical="center" wrapText="1"/>
    </xf>
    <xf numFmtId="0" fontId="125" fillId="63" borderId="323" xfId="0" applyFont="1" applyFill="1" applyBorder="1" applyAlignment="1">
      <alignment horizontal="center" vertical="center"/>
    </xf>
    <xf numFmtId="0" fontId="125" fillId="63" borderId="322" xfId="0" applyFont="1" applyFill="1" applyBorder="1" applyAlignment="1">
      <alignment horizontal="center" vertical="center"/>
    </xf>
    <xf numFmtId="0" fontId="125" fillId="63" borderId="304" xfId="0" applyFont="1" applyFill="1" applyBorder="1" applyAlignment="1">
      <alignment horizontal="center" vertical="center"/>
    </xf>
    <xf numFmtId="0" fontId="125" fillId="63" borderId="202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19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4" xfId="0" applyFont="1" applyFill="1" applyBorder="1" applyAlignment="1">
      <alignment horizontal="center" vertical="center"/>
    </xf>
    <xf numFmtId="0" fontId="125" fillId="63" borderId="189" xfId="0" applyFont="1" applyFill="1" applyBorder="1" applyAlignment="1">
      <alignment horizontal="center" vertical="center"/>
    </xf>
    <xf numFmtId="0" fontId="125" fillId="62" borderId="299" xfId="0" applyFont="1" applyFill="1" applyBorder="1" applyAlignment="1">
      <alignment horizontal="center" vertical="center"/>
    </xf>
    <xf numFmtId="0" fontId="125" fillId="62" borderId="322" xfId="0" applyFont="1" applyFill="1" applyBorder="1" applyAlignment="1">
      <alignment horizontal="center" vertical="center"/>
    </xf>
    <xf numFmtId="0" fontId="125" fillId="62" borderId="304" xfId="0" applyFont="1" applyFill="1" applyBorder="1" applyAlignment="1">
      <alignment horizontal="center" vertical="center"/>
    </xf>
    <xf numFmtId="0" fontId="125" fillId="62" borderId="196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4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47" fillId="59" borderId="299" xfId="0" applyNumberFormat="1" applyFont="1" applyFill="1" applyBorder="1" applyAlignment="1">
      <alignment horizontal="center" vertical="center" wrapText="1"/>
    </xf>
    <xf numFmtId="2" fontId="47" fillId="59" borderId="322" xfId="0" applyNumberFormat="1" applyFont="1" applyFill="1" applyBorder="1" applyAlignment="1">
      <alignment horizontal="center" vertical="center" wrapText="1"/>
    </xf>
    <xf numFmtId="2" fontId="47" fillId="59" borderId="324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47" fillId="59" borderId="195" xfId="0" applyNumberFormat="1" applyFont="1" applyFill="1" applyBorder="1" applyAlignment="1">
      <alignment horizontal="center" vertical="center" wrapText="1"/>
    </xf>
    <xf numFmtId="0" fontId="56" fillId="0" borderId="299" xfId="0" applyFont="1" applyFill="1" applyBorder="1" applyAlignment="1">
      <alignment horizontal="center" vertical="center" wrapText="1"/>
    </xf>
    <xf numFmtId="0" fontId="56" fillId="0" borderId="322" xfId="0" applyFont="1" applyFill="1" applyBorder="1" applyAlignment="1">
      <alignment horizontal="center" vertical="center" wrapText="1"/>
    </xf>
    <xf numFmtId="0" fontId="56" fillId="0" borderId="196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4" xfId="0" applyFont="1" applyFill="1" applyBorder="1" applyAlignment="1">
      <alignment horizontal="center" vertical="center" wrapText="1"/>
    </xf>
    <xf numFmtId="0" fontId="146" fillId="0" borderId="299" xfId="0" applyFont="1" applyBorder="1" applyAlignment="1">
      <alignment horizontal="center" vertical="center" wrapText="1"/>
    </xf>
    <xf numFmtId="0" fontId="146" fillId="0" borderId="324" xfId="0" applyFont="1" applyBorder="1" applyAlignment="1">
      <alignment horizontal="center" vertical="center" wrapText="1"/>
    </xf>
    <xf numFmtId="0" fontId="146" fillId="0" borderId="357" xfId="0" applyFont="1" applyBorder="1" applyAlignment="1">
      <alignment horizontal="center" vertical="center" wrapText="1"/>
    </xf>
    <xf numFmtId="0" fontId="146" fillId="0" borderId="358" xfId="0" applyFont="1" applyBorder="1" applyAlignment="1">
      <alignment horizontal="center" vertical="center" wrapText="1"/>
    </xf>
    <xf numFmtId="0" fontId="56" fillId="0" borderId="334" xfId="0" applyFont="1" applyBorder="1" applyAlignment="1">
      <alignment horizontal="center" wrapText="1"/>
    </xf>
    <xf numFmtId="0" fontId="56" fillId="0" borderId="325" xfId="0" applyFont="1" applyBorder="1" applyAlignment="1">
      <alignment horizontal="center" wrapText="1"/>
    </xf>
    <xf numFmtId="4" fontId="56" fillId="0" borderId="334" xfId="0" applyNumberFormat="1" applyFont="1" applyBorder="1" applyAlignment="1">
      <alignment horizontal="center" vertical="center" wrapText="1"/>
    </xf>
    <xf numFmtId="4" fontId="56" fillId="0" borderId="325" xfId="0" applyNumberFormat="1" applyFont="1" applyBorder="1" applyAlignment="1">
      <alignment horizontal="center" vertical="center" wrapText="1"/>
    </xf>
    <xf numFmtId="0" fontId="56" fillId="0" borderId="299" xfId="0" applyFont="1" applyFill="1" applyBorder="1" applyAlignment="1">
      <alignment horizontal="center" vertical="center"/>
    </xf>
    <xf numFmtId="0" fontId="56" fillId="0" borderId="322" xfId="0" applyFont="1" applyFill="1" applyBorder="1" applyAlignment="1">
      <alignment horizontal="center" vertical="center"/>
    </xf>
    <xf numFmtId="0" fontId="56" fillId="0" borderId="196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4" xfId="0" applyFont="1" applyFill="1" applyBorder="1" applyAlignment="1">
      <alignment horizontal="center" vertical="center"/>
    </xf>
    <xf numFmtId="0" fontId="56" fillId="0" borderId="369" xfId="0" applyFont="1" applyBorder="1" applyAlignment="1">
      <alignment horizontal="center" vertical="center"/>
    </xf>
    <xf numFmtId="0" fontId="56" fillId="0" borderId="325" xfId="0" applyFont="1" applyBorder="1" applyAlignment="1">
      <alignment horizontal="center" vertical="center"/>
    </xf>
    <xf numFmtId="0" fontId="56" fillId="0" borderId="324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0" fontId="123" fillId="0" borderId="33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4" fontId="123" fillId="35" borderId="299" xfId="0" applyNumberFormat="1" applyFont="1" applyFill="1" applyBorder="1" applyAlignment="1">
      <alignment horizontal="center" vertical="center"/>
    </xf>
    <xf numFmtId="4" fontId="123" fillId="35" borderId="322" xfId="0" applyNumberFormat="1" applyFont="1" applyFill="1" applyBorder="1" applyAlignment="1">
      <alignment horizontal="center" vertical="center"/>
    </xf>
    <xf numFmtId="4" fontId="123" fillId="35" borderId="324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4" fontId="123" fillId="35" borderId="195" xfId="0" applyNumberFormat="1" applyFont="1" applyFill="1" applyBorder="1" applyAlignment="1">
      <alignment horizontal="center" vertical="center"/>
    </xf>
    <xf numFmtId="0" fontId="123" fillId="0" borderId="323" xfId="0" applyFont="1" applyBorder="1" applyAlignment="1">
      <alignment horizontal="center" vertical="center"/>
    </xf>
    <xf numFmtId="0" fontId="123" fillId="0" borderId="322" xfId="0" applyFont="1" applyBorder="1" applyAlignment="1">
      <alignment horizontal="center" vertical="center"/>
    </xf>
    <xf numFmtId="0" fontId="123" fillId="0" borderId="324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195" xfId="0" applyFont="1" applyBorder="1" applyAlignment="1">
      <alignment horizontal="center" vertical="center"/>
    </xf>
    <xf numFmtId="0" fontId="123" fillId="0" borderId="298" xfId="0" applyFont="1" applyBorder="1" applyAlignment="1">
      <alignment horizontal="center" vertical="center"/>
    </xf>
    <xf numFmtId="0" fontId="123" fillId="0" borderId="232" xfId="0" applyFont="1" applyBorder="1" applyAlignment="1">
      <alignment horizontal="center" vertical="center"/>
    </xf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99"/>
      <color rgb="FFFF0066"/>
      <color rgb="FFFFFFCC"/>
      <color rgb="FFCC0000"/>
      <color rgb="FFFFFF00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5</xdr:row>
      <xdr:rowOff>150667</xdr:rowOff>
    </xdr:from>
    <xdr:to>
      <xdr:col>1</xdr:col>
      <xdr:colOff>946939</xdr:colOff>
      <xdr:row>6</xdr:row>
      <xdr:rowOff>351692</xdr:rowOff>
    </xdr:to>
    <xdr:pic>
      <xdr:nvPicPr>
        <xdr:cNvPr id="2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923" y="1305573"/>
          <a:ext cx="1859141" cy="748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655" t="s">
        <v>400</v>
      </c>
      <c r="B1" s="3655"/>
      <c r="C1" s="3655"/>
      <c r="D1" s="3655"/>
      <c r="E1" s="3655"/>
      <c r="F1" s="3655"/>
      <c r="G1" s="3655"/>
      <c r="H1" s="3655"/>
      <c r="I1" s="3655"/>
      <c r="J1" s="3655"/>
      <c r="K1" s="3655"/>
      <c r="L1" s="3655"/>
      <c r="M1" s="3655"/>
      <c r="N1" s="3655"/>
      <c r="O1" s="3655"/>
      <c r="P1" s="3655"/>
      <c r="Q1" s="3655"/>
      <c r="R1" s="3655"/>
      <c r="S1" s="3655"/>
      <c r="T1" s="3656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3553" t="s">
        <v>434</v>
      </c>
      <c r="V3" s="3553"/>
      <c r="W3" s="3553"/>
      <c r="X3" s="3553"/>
      <c r="Y3" s="3553"/>
      <c r="Z3" s="3553"/>
      <c r="AA3" s="3553"/>
      <c r="AB3" s="3553"/>
      <c r="AC3" s="3553"/>
      <c r="AD3" s="3553"/>
      <c r="AE3" s="3553"/>
      <c r="AF3" s="3553"/>
      <c r="AG3" s="3553"/>
      <c r="AH3" s="3553"/>
      <c r="AI3" s="3553"/>
      <c r="AJ3" s="3553"/>
      <c r="AK3" s="3554"/>
      <c r="AL3" s="3675" t="s">
        <v>449</v>
      </c>
      <c r="AM3" s="3675"/>
      <c r="AN3" s="3675"/>
      <c r="AO3" s="3675"/>
      <c r="AP3" s="3675"/>
      <c r="AQ3" s="3675"/>
      <c r="AR3" s="3675"/>
      <c r="AS3" s="3675"/>
      <c r="AT3" s="3675"/>
      <c r="AU3" s="3675"/>
      <c r="AV3" s="3675"/>
      <c r="AW3" s="3675"/>
      <c r="AX3" s="3675"/>
      <c r="AY3" s="3675"/>
      <c r="AZ3" s="3676"/>
      <c r="BA3" s="3553" t="s">
        <v>452</v>
      </c>
      <c r="BB3" s="3553"/>
      <c r="BC3" s="3553"/>
      <c r="BD3" s="3553"/>
      <c r="BE3" s="3553"/>
      <c r="BF3" s="3553"/>
      <c r="BG3" s="3553"/>
      <c r="BH3" s="3553"/>
      <c r="BI3" s="3553"/>
      <c r="BJ3" s="3553"/>
      <c r="BK3" s="3553"/>
      <c r="BL3" s="3553"/>
      <c r="BM3" s="3553"/>
      <c r="BN3" s="3553"/>
      <c r="BO3" s="3553"/>
      <c r="BP3" s="3553"/>
      <c r="BQ3" s="3554"/>
      <c r="BR3" s="3600" t="s">
        <v>470</v>
      </c>
      <c r="BS3" s="3600"/>
      <c r="BT3" s="3600"/>
      <c r="BU3" s="3600"/>
      <c r="BV3" s="3600"/>
      <c r="BW3" s="3600"/>
      <c r="BX3" s="3600"/>
      <c r="BY3" s="3600"/>
      <c r="BZ3" s="3600"/>
      <c r="CA3" s="3600"/>
      <c r="CB3" s="3600"/>
      <c r="CC3" s="3600"/>
      <c r="CD3" s="3600"/>
      <c r="CE3" s="3600"/>
      <c r="CF3" s="3601"/>
      <c r="CG3" s="3553" t="s">
        <v>469</v>
      </c>
      <c r="CH3" s="3553"/>
      <c r="CI3" s="3553"/>
      <c r="CJ3" s="3553"/>
      <c r="CK3" s="3553"/>
      <c r="CL3" s="3553"/>
      <c r="CM3" s="3553"/>
      <c r="CN3" s="3553"/>
      <c r="CO3" s="3553"/>
      <c r="CP3" s="3553"/>
      <c r="CQ3" s="3553"/>
      <c r="CR3" s="3553"/>
      <c r="CS3" s="3553"/>
      <c r="CT3" s="3553"/>
      <c r="CU3" s="3553"/>
      <c r="CV3" s="3553"/>
      <c r="CW3" s="3554"/>
      <c r="CX3" s="3600" t="s">
        <v>495</v>
      </c>
      <c r="CY3" s="3600"/>
      <c r="CZ3" s="3600"/>
      <c r="DA3" s="3600"/>
      <c r="DB3" s="3600"/>
      <c r="DC3" s="3600"/>
      <c r="DD3" s="3600"/>
      <c r="DE3" s="3600"/>
      <c r="DF3" s="3600"/>
      <c r="DG3" s="3600"/>
      <c r="DH3" s="3600"/>
      <c r="DI3" s="3600"/>
      <c r="DJ3" s="3600"/>
      <c r="DK3" s="3600"/>
      <c r="DL3" s="3601"/>
      <c r="DM3" s="3553" t="s">
        <v>496</v>
      </c>
      <c r="DN3" s="3553"/>
      <c r="DO3" s="3553"/>
      <c r="DP3" s="3553"/>
      <c r="DQ3" s="3553"/>
      <c r="DR3" s="3553"/>
      <c r="DS3" s="3553"/>
      <c r="DT3" s="3553"/>
      <c r="DU3" s="3553"/>
      <c r="DV3" s="3553"/>
      <c r="DW3" s="3553"/>
      <c r="DX3" s="3553"/>
      <c r="DY3" s="3553"/>
      <c r="DZ3" s="3553"/>
      <c r="EA3" s="3553"/>
      <c r="EB3" s="3553"/>
      <c r="EC3" s="3554"/>
      <c r="ED3" s="3600" t="s">
        <v>507</v>
      </c>
      <c r="EE3" s="3600"/>
      <c r="EF3" s="3600"/>
      <c r="EG3" s="3600"/>
      <c r="EH3" s="3600"/>
      <c r="EI3" s="3600"/>
      <c r="EJ3" s="3600"/>
      <c r="EK3" s="3600"/>
      <c r="EL3" s="3600"/>
      <c r="EM3" s="3600"/>
      <c r="EN3" s="3600"/>
      <c r="EO3" s="3600"/>
      <c r="EP3" s="3600"/>
      <c r="EQ3" s="3600"/>
      <c r="ER3" s="3601"/>
      <c r="ES3" s="3553" t="s">
        <v>508</v>
      </c>
      <c r="ET3" s="3553"/>
      <c r="EU3" s="3553"/>
      <c r="EV3" s="3553"/>
      <c r="EW3" s="3553"/>
      <c r="EX3" s="3553"/>
      <c r="EY3" s="3553"/>
      <c r="EZ3" s="3553"/>
      <c r="FA3" s="3553"/>
      <c r="FB3" s="3553"/>
      <c r="FC3" s="3553"/>
      <c r="FD3" s="3553"/>
      <c r="FE3" s="3553"/>
      <c r="FF3" s="3553"/>
      <c r="FG3" s="3553"/>
      <c r="FH3" s="3553"/>
      <c r="FI3" s="3554"/>
      <c r="FJ3" s="3600" t="s">
        <v>538</v>
      </c>
      <c r="FK3" s="3600"/>
      <c r="FL3" s="3600"/>
      <c r="FM3" s="3600"/>
      <c r="FN3" s="3600"/>
      <c r="FO3" s="3600"/>
      <c r="FP3" s="3600"/>
      <c r="FQ3" s="3600"/>
      <c r="FR3" s="3600"/>
      <c r="FS3" s="3600"/>
      <c r="FT3" s="3600"/>
      <c r="FU3" s="3600"/>
      <c r="FV3" s="3600"/>
      <c r="FW3" s="3600"/>
      <c r="FX3" s="3601"/>
      <c r="FY3" s="3553" t="s">
        <v>522</v>
      </c>
      <c r="FZ3" s="3553"/>
      <c r="GA3" s="3553"/>
      <c r="GB3" s="3553"/>
      <c r="GC3" s="3553"/>
      <c r="GD3" s="3553"/>
      <c r="GE3" s="3553"/>
      <c r="GF3" s="3553"/>
      <c r="GG3" s="3553"/>
      <c r="GH3" s="3553"/>
      <c r="GI3" s="3553"/>
      <c r="GJ3" s="3553"/>
      <c r="GK3" s="3553"/>
      <c r="GL3" s="3553"/>
      <c r="GM3" s="3553"/>
      <c r="GN3" s="3553"/>
      <c r="GO3" s="3554"/>
      <c r="GP3" s="3600" t="s">
        <v>537</v>
      </c>
      <c r="GQ3" s="3600"/>
      <c r="GR3" s="3600"/>
      <c r="GS3" s="3600"/>
      <c r="GT3" s="3600"/>
      <c r="GU3" s="3600"/>
      <c r="GV3" s="3600"/>
      <c r="GW3" s="3600"/>
      <c r="GX3" s="3600"/>
      <c r="GY3" s="3600"/>
      <c r="GZ3" s="3600"/>
      <c r="HA3" s="3600"/>
      <c r="HB3" s="3600"/>
      <c r="HC3" s="3600"/>
      <c r="HD3" s="3601"/>
      <c r="HE3" s="3553" t="s">
        <v>539</v>
      </c>
      <c r="HF3" s="3553"/>
      <c r="HG3" s="3553"/>
      <c r="HH3" s="3553"/>
      <c r="HI3" s="3553"/>
      <c r="HJ3" s="3553"/>
      <c r="HK3" s="3553"/>
      <c r="HL3" s="3553"/>
      <c r="HM3" s="3553"/>
      <c r="HN3" s="3553"/>
      <c r="HO3" s="3553"/>
      <c r="HP3" s="3553"/>
      <c r="HQ3" s="3553"/>
      <c r="HR3" s="3553"/>
      <c r="HS3" s="3553"/>
      <c r="HT3" s="3553"/>
      <c r="HU3" s="3554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555"/>
      <c r="V4" s="3555"/>
      <c r="W4" s="3555"/>
      <c r="X4" s="3555"/>
      <c r="Y4" s="3555"/>
      <c r="Z4" s="3555"/>
      <c r="AA4" s="3555"/>
      <c r="AB4" s="3555"/>
      <c r="AC4" s="3555"/>
      <c r="AD4" s="3555"/>
      <c r="AE4" s="3555"/>
      <c r="AF4" s="3555"/>
      <c r="AG4" s="3555"/>
      <c r="AH4" s="3555"/>
      <c r="AI4" s="3555"/>
      <c r="AJ4" s="3555"/>
      <c r="AK4" s="3556"/>
      <c r="AL4" s="3677"/>
      <c r="AM4" s="3677"/>
      <c r="AN4" s="3677"/>
      <c r="AO4" s="3677"/>
      <c r="AP4" s="3677"/>
      <c r="AQ4" s="3677"/>
      <c r="AR4" s="3677"/>
      <c r="AS4" s="3677"/>
      <c r="AT4" s="3677"/>
      <c r="AU4" s="3677"/>
      <c r="AV4" s="3677"/>
      <c r="AW4" s="3677"/>
      <c r="AX4" s="3677"/>
      <c r="AY4" s="3677"/>
      <c r="AZ4" s="3678"/>
      <c r="BA4" s="3555"/>
      <c r="BB4" s="3555"/>
      <c r="BC4" s="3555"/>
      <c r="BD4" s="3555"/>
      <c r="BE4" s="3555"/>
      <c r="BF4" s="3555"/>
      <c r="BG4" s="3555"/>
      <c r="BH4" s="3555"/>
      <c r="BI4" s="3555"/>
      <c r="BJ4" s="3555"/>
      <c r="BK4" s="3555"/>
      <c r="BL4" s="3555"/>
      <c r="BM4" s="3555"/>
      <c r="BN4" s="3555"/>
      <c r="BO4" s="3555"/>
      <c r="BP4" s="3555"/>
      <c r="BQ4" s="3556"/>
      <c r="BR4" s="3602"/>
      <c r="BS4" s="3602"/>
      <c r="BT4" s="3602"/>
      <c r="BU4" s="3602"/>
      <c r="BV4" s="3602"/>
      <c r="BW4" s="3602"/>
      <c r="BX4" s="3602"/>
      <c r="BY4" s="3602"/>
      <c r="BZ4" s="3602"/>
      <c r="CA4" s="3602"/>
      <c r="CB4" s="3602"/>
      <c r="CC4" s="3602"/>
      <c r="CD4" s="3602"/>
      <c r="CE4" s="3602"/>
      <c r="CF4" s="3603"/>
      <c r="CG4" s="3555"/>
      <c r="CH4" s="3555"/>
      <c r="CI4" s="3555"/>
      <c r="CJ4" s="3555"/>
      <c r="CK4" s="3555"/>
      <c r="CL4" s="3555"/>
      <c r="CM4" s="3555"/>
      <c r="CN4" s="3555"/>
      <c r="CO4" s="3555"/>
      <c r="CP4" s="3555"/>
      <c r="CQ4" s="3555"/>
      <c r="CR4" s="3555"/>
      <c r="CS4" s="3555"/>
      <c r="CT4" s="3555"/>
      <c r="CU4" s="3555"/>
      <c r="CV4" s="3555"/>
      <c r="CW4" s="3556"/>
      <c r="CX4" s="3602"/>
      <c r="CY4" s="3602"/>
      <c r="CZ4" s="3602"/>
      <c r="DA4" s="3602"/>
      <c r="DB4" s="3602"/>
      <c r="DC4" s="3602"/>
      <c r="DD4" s="3602"/>
      <c r="DE4" s="3602"/>
      <c r="DF4" s="3602"/>
      <c r="DG4" s="3602"/>
      <c r="DH4" s="3602"/>
      <c r="DI4" s="3602"/>
      <c r="DJ4" s="3602"/>
      <c r="DK4" s="3602"/>
      <c r="DL4" s="3603"/>
      <c r="DM4" s="3555"/>
      <c r="DN4" s="3555"/>
      <c r="DO4" s="3555"/>
      <c r="DP4" s="3555"/>
      <c r="DQ4" s="3555"/>
      <c r="DR4" s="3555"/>
      <c r="DS4" s="3555"/>
      <c r="DT4" s="3555"/>
      <c r="DU4" s="3555"/>
      <c r="DV4" s="3555"/>
      <c r="DW4" s="3555"/>
      <c r="DX4" s="3555"/>
      <c r="DY4" s="3555"/>
      <c r="DZ4" s="3555"/>
      <c r="EA4" s="3555"/>
      <c r="EB4" s="3555"/>
      <c r="EC4" s="3556"/>
      <c r="ED4" s="3602"/>
      <c r="EE4" s="3602"/>
      <c r="EF4" s="3602"/>
      <c r="EG4" s="3602"/>
      <c r="EH4" s="3602"/>
      <c r="EI4" s="3602"/>
      <c r="EJ4" s="3602"/>
      <c r="EK4" s="3602"/>
      <c r="EL4" s="3602"/>
      <c r="EM4" s="3602"/>
      <c r="EN4" s="3602"/>
      <c r="EO4" s="3602"/>
      <c r="EP4" s="3602"/>
      <c r="EQ4" s="3602"/>
      <c r="ER4" s="3603"/>
      <c r="ES4" s="3555"/>
      <c r="ET4" s="3555"/>
      <c r="EU4" s="3555"/>
      <c r="EV4" s="3555"/>
      <c r="EW4" s="3555"/>
      <c r="EX4" s="3555"/>
      <c r="EY4" s="3555"/>
      <c r="EZ4" s="3555"/>
      <c r="FA4" s="3555"/>
      <c r="FB4" s="3555"/>
      <c r="FC4" s="3555"/>
      <c r="FD4" s="3555"/>
      <c r="FE4" s="3555"/>
      <c r="FF4" s="3555"/>
      <c r="FG4" s="3555"/>
      <c r="FH4" s="3555"/>
      <c r="FI4" s="3556"/>
      <c r="FJ4" s="3602"/>
      <c r="FK4" s="3602"/>
      <c r="FL4" s="3602"/>
      <c r="FM4" s="3602"/>
      <c r="FN4" s="3602"/>
      <c r="FO4" s="3602"/>
      <c r="FP4" s="3602"/>
      <c r="FQ4" s="3602"/>
      <c r="FR4" s="3602"/>
      <c r="FS4" s="3602"/>
      <c r="FT4" s="3602"/>
      <c r="FU4" s="3602"/>
      <c r="FV4" s="3602"/>
      <c r="FW4" s="3602"/>
      <c r="FX4" s="3603"/>
      <c r="FY4" s="3555"/>
      <c r="FZ4" s="3555"/>
      <c r="GA4" s="3555"/>
      <c r="GB4" s="3555"/>
      <c r="GC4" s="3555"/>
      <c r="GD4" s="3555"/>
      <c r="GE4" s="3555"/>
      <c r="GF4" s="3555"/>
      <c r="GG4" s="3555"/>
      <c r="GH4" s="3555"/>
      <c r="GI4" s="3555"/>
      <c r="GJ4" s="3555"/>
      <c r="GK4" s="3555"/>
      <c r="GL4" s="3555"/>
      <c r="GM4" s="3555"/>
      <c r="GN4" s="3555"/>
      <c r="GO4" s="3556"/>
      <c r="GP4" s="3602"/>
      <c r="GQ4" s="3602"/>
      <c r="GR4" s="3602"/>
      <c r="GS4" s="3602"/>
      <c r="GT4" s="3602"/>
      <c r="GU4" s="3602"/>
      <c r="GV4" s="3602"/>
      <c r="GW4" s="3602"/>
      <c r="GX4" s="3602"/>
      <c r="GY4" s="3602"/>
      <c r="GZ4" s="3602"/>
      <c r="HA4" s="3602"/>
      <c r="HB4" s="3602"/>
      <c r="HC4" s="3602"/>
      <c r="HD4" s="3603"/>
      <c r="HE4" s="3555"/>
      <c r="HF4" s="3555"/>
      <c r="HG4" s="3555"/>
      <c r="HH4" s="3555"/>
      <c r="HI4" s="3555"/>
      <c r="HJ4" s="3555"/>
      <c r="HK4" s="3555"/>
      <c r="HL4" s="3555"/>
      <c r="HM4" s="3555"/>
      <c r="HN4" s="3555"/>
      <c r="HO4" s="3555"/>
      <c r="HP4" s="3555"/>
      <c r="HQ4" s="3555"/>
      <c r="HR4" s="3555"/>
      <c r="HS4" s="3555"/>
      <c r="HT4" s="3555"/>
      <c r="HU4" s="3556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557" t="s">
        <v>158</v>
      </c>
      <c r="V5" s="3558"/>
      <c r="W5" s="3561" t="s">
        <v>146</v>
      </c>
      <c r="X5" s="3562"/>
      <c r="Y5" s="3562"/>
      <c r="Z5" s="3562"/>
      <c r="AA5" s="3562"/>
      <c r="AB5" s="3562"/>
      <c r="AC5" s="3563"/>
      <c r="AD5" s="3564" t="s">
        <v>147</v>
      </c>
      <c r="AE5" s="3565"/>
      <c r="AF5" s="3565"/>
      <c r="AG5" s="3565"/>
      <c r="AH5" s="3565"/>
      <c r="AI5" s="3565"/>
      <c r="AJ5" s="3566"/>
      <c r="AK5" s="3567" t="s">
        <v>465</v>
      </c>
      <c r="AL5" s="3580" t="s">
        <v>158</v>
      </c>
      <c r="AM5" s="3580"/>
      <c r="AN5" s="3581"/>
      <c r="AO5" s="3584" t="s">
        <v>146</v>
      </c>
      <c r="AP5" s="3585"/>
      <c r="AQ5" s="3585"/>
      <c r="AR5" s="3585"/>
      <c r="AS5" s="3585"/>
      <c r="AT5" s="3586"/>
      <c r="AU5" s="3587" t="s">
        <v>147</v>
      </c>
      <c r="AV5" s="3588"/>
      <c r="AW5" s="3588"/>
      <c r="AX5" s="3588"/>
      <c r="AY5" s="3588"/>
      <c r="AZ5" s="3589"/>
      <c r="BA5" s="3557" t="s">
        <v>158</v>
      </c>
      <c r="BB5" s="3558"/>
      <c r="BC5" s="3561" t="s">
        <v>146</v>
      </c>
      <c r="BD5" s="3562"/>
      <c r="BE5" s="3562"/>
      <c r="BF5" s="3562"/>
      <c r="BG5" s="3562"/>
      <c r="BH5" s="3562"/>
      <c r="BI5" s="3563"/>
      <c r="BJ5" s="3564" t="s">
        <v>147</v>
      </c>
      <c r="BK5" s="3565"/>
      <c r="BL5" s="3565"/>
      <c r="BM5" s="3565"/>
      <c r="BN5" s="3565"/>
      <c r="BO5" s="3565"/>
      <c r="BP5" s="3566"/>
      <c r="BQ5" s="3567" t="s">
        <v>465</v>
      </c>
      <c r="BR5" s="3580" t="s">
        <v>158</v>
      </c>
      <c r="BS5" s="3580"/>
      <c r="BT5" s="3581"/>
      <c r="BU5" s="3584" t="s">
        <v>146</v>
      </c>
      <c r="BV5" s="3585"/>
      <c r="BW5" s="3585"/>
      <c r="BX5" s="3585"/>
      <c r="BY5" s="3585"/>
      <c r="BZ5" s="3586"/>
      <c r="CA5" s="3587" t="s">
        <v>147</v>
      </c>
      <c r="CB5" s="3588"/>
      <c r="CC5" s="3588"/>
      <c r="CD5" s="3588"/>
      <c r="CE5" s="3588"/>
      <c r="CF5" s="3589"/>
      <c r="CG5" s="3557" t="s">
        <v>158</v>
      </c>
      <c r="CH5" s="3558"/>
      <c r="CI5" s="3561" t="s">
        <v>146</v>
      </c>
      <c r="CJ5" s="3562"/>
      <c r="CK5" s="3562"/>
      <c r="CL5" s="3562"/>
      <c r="CM5" s="3562"/>
      <c r="CN5" s="3562"/>
      <c r="CO5" s="3563"/>
      <c r="CP5" s="3564" t="s">
        <v>147</v>
      </c>
      <c r="CQ5" s="3565"/>
      <c r="CR5" s="3565"/>
      <c r="CS5" s="3565"/>
      <c r="CT5" s="3565"/>
      <c r="CU5" s="3565"/>
      <c r="CV5" s="3566"/>
      <c r="CW5" s="3567" t="s">
        <v>465</v>
      </c>
      <c r="CX5" s="3580" t="s">
        <v>158</v>
      </c>
      <c r="CY5" s="3580"/>
      <c r="CZ5" s="3581"/>
      <c r="DA5" s="3584" t="s">
        <v>146</v>
      </c>
      <c r="DB5" s="3585"/>
      <c r="DC5" s="3585"/>
      <c r="DD5" s="3585"/>
      <c r="DE5" s="3585"/>
      <c r="DF5" s="3586"/>
      <c r="DG5" s="3587" t="s">
        <v>147</v>
      </c>
      <c r="DH5" s="3588"/>
      <c r="DI5" s="3588"/>
      <c r="DJ5" s="3588"/>
      <c r="DK5" s="3588"/>
      <c r="DL5" s="3589"/>
      <c r="DM5" s="3557" t="s">
        <v>158</v>
      </c>
      <c r="DN5" s="3558"/>
      <c r="DO5" s="3561" t="s">
        <v>146</v>
      </c>
      <c r="DP5" s="3562"/>
      <c r="DQ5" s="3562"/>
      <c r="DR5" s="3562"/>
      <c r="DS5" s="3562"/>
      <c r="DT5" s="3562"/>
      <c r="DU5" s="3563"/>
      <c r="DV5" s="3564" t="s">
        <v>147</v>
      </c>
      <c r="DW5" s="3565"/>
      <c r="DX5" s="3565"/>
      <c r="DY5" s="3565"/>
      <c r="DZ5" s="3565"/>
      <c r="EA5" s="3565"/>
      <c r="EB5" s="3566"/>
      <c r="EC5" s="3567" t="s">
        <v>465</v>
      </c>
      <c r="ED5" s="3580" t="s">
        <v>158</v>
      </c>
      <c r="EE5" s="3580"/>
      <c r="EF5" s="3581"/>
      <c r="EG5" s="3584" t="s">
        <v>146</v>
      </c>
      <c r="EH5" s="3585"/>
      <c r="EI5" s="3585"/>
      <c r="EJ5" s="3585"/>
      <c r="EK5" s="3585"/>
      <c r="EL5" s="3586"/>
      <c r="EM5" s="3587" t="s">
        <v>147</v>
      </c>
      <c r="EN5" s="3588"/>
      <c r="EO5" s="3588"/>
      <c r="EP5" s="3588"/>
      <c r="EQ5" s="3588"/>
      <c r="ER5" s="3589"/>
      <c r="ES5" s="3557" t="s">
        <v>158</v>
      </c>
      <c r="ET5" s="3558"/>
      <c r="EU5" s="3561" t="s">
        <v>146</v>
      </c>
      <c r="EV5" s="3562"/>
      <c r="EW5" s="3562"/>
      <c r="EX5" s="3562"/>
      <c r="EY5" s="3562"/>
      <c r="EZ5" s="3562"/>
      <c r="FA5" s="3563"/>
      <c r="FB5" s="3564" t="s">
        <v>147</v>
      </c>
      <c r="FC5" s="3565"/>
      <c r="FD5" s="3565"/>
      <c r="FE5" s="3565"/>
      <c r="FF5" s="3565"/>
      <c r="FG5" s="3565"/>
      <c r="FH5" s="3566"/>
      <c r="FI5" s="3567" t="s">
        <v>465</v>
      </c>
      <c r="FJ5" s="3580" t="s">
        <v>158</v>
      </c>
      <c r="FK5" s="3580"/>
      <c r="FL5" s="3581"/>
      <c r="FM5" s="3584" t="s">
        <v>146</v>
      </c>
      <c r="FN5" s="3585"/>
      <c r="FO5" s="3585"/>
      <c r="FP5" s="3585"/>
      <c r="FQ5" s="3585"/>
      <c r="FR5" s="3586"/>
      <c r="FS5" s="3587" t="s">
        <v>147</v>
      </c>
      <c r="FT5" s="3588"/>
      <c r="FU5" s="3588"/>
      <c r="FV5" s="3588"/>
      <c r="FW5" s="3588"/>
      <c r="FX5" s="3589"/>
      <c r="FY5" s="3557" t="s">
        <v>158</v>
      </c>
      <c r="FZ5" s="3558"/>
      <c r="GA5" s="3561" t="s">
        <v>146</v>
      </c>
      <c r="GB5" s="3562"/>
      <c r="GC5" s="3562"/>
      <c r="GD5" s="3562"/>
      <c r="GE5" s="3562"/>
      <c r="GF5" s="3562"/>
      <c r="GG5" s="3563"/>
      <c r="GH5" s="3564" t="s">
        <v>147</v>
      </c>
      <c r="GI5" s="3565"/>
      <c r="GJ5" s="3565"/>
      <c r="GK5" s="3565"/>
      <c r="GL5" s="3565"/>
      <c r="GM5" s="3565"/>
      <c r="GN5" s="3566"/>
      <c r="GO5" s="3567" t="s">
        <v>465</v>
      </c>
      <c r="GP5" s="3580" t="s">
        <v>158</v>
      </c>
      <c r="GQ5" s="3580"/>
      <c r="GR5" s="3581"/>
      <c r="GS5" s="3584" t="s">
        <v>146</v>
      </c>
      <c r="GT5" s="3585"/>
      <c r="GU5" s="3585"/>
      <c r="GV5" s="3585"/>
      <c r="GW5" s="3585"/>
      <c r="GX5" s="3586"/>
      <c r="GY5" s="3587" t="s">
        <v>147</v>
      </c>
      <c r="GZ5" s="3588"/>
      <c r="HA5" s="3588"/>
      <c r="HB5" s="3588"/>
      <c r="HC5" s="3588"/>
      <c r="HD5" s="3589"/>
      <c r="HE5" s="3557" t="s">
        <v>158</v>
      </c>
      <c r="HF5" s="3558"/>
      <c r="HG5" s="3561" t="s">
        <v>146</v>
      </c>
      <c r="HH5" s="3562"/>
      <c r="HI5" s="3562"/>
      <c r="HJ5" s="3562"/>
      <c r="HK5" s="3562"/>
      <c r="HL5" s="3562"/>
      <c r="HM5" s="3563"/>
      <c r="HN5" s="3564" t="s">
        <v>147</v>
      </c>
      <c r="HO5" s="3565"/>
      <c r="HP5" s="3565"/>
      <c r="HQ5" s="3565"/>
      <c r="HR5" s="3565"/>
      <c r="HS5" s="3565"/>
      <c r="HT5" s="3566"/>
      <c r="HU5" s="3567" t="s">
        <v>465</v>
      </c>
    </row>
    <row r="6" spans="1:229" s="191" customFormat="1" ht="31.5" customHeight="1" x14ac:dyDescent="0.2">
      <c r="A6" s="3669"/>
      <c r="B6" s="3670"/>
      <c r="C6" s="3665" t="s">
        <v>0</v>
      </c>
      <c r="D6" s="3616" t="s">
        <v>1</v>
      </c>
      <c r="E6" s="3679" t="s">
        <v>2</v>
      </c>
      <c r="F6" s="3680"/>
      <c r="G6" s="3680"/>
      <c r="H6" s="3680"/>
      <c r="I6" s="3680"/>
      <c r="J6" s="3680"/>
      <c r="K6" s="3680"/>
      <c r="L6" s="3680"/>
      <c r="M6" s="3680"/>
      <c r="N6" s="3681"/>
      <c r="O6" s="3659" t="s">
        <v>128</v>
      </c>
      <c r="P6" s="3660"/>
      <c r="Q6" s="409" t="s">
        <v>129</v>
      </c>
      <c r="R6" s="3657" t="s">
        <v>133</v>
      </c>
      <c r="S6" s="3658"/>
      <c r="T6" s="3618" t="s">
        <v>168</v>
      </c>
      <c r="U6" s="3559"/>
      <c r="V6" s="3560"/>
      <c r="W6" s="3570" t="s">
        <v>128</v>
      </c>
      <c r="X6" s="3571"/>
      <c r="Y6" s="3572" t="s">
        <v>129</v>
      </c>
      <c r="Z6" s="3571"/>
      <c r="AA6" s="3572" t="s">
        <v>162</v>
      </c>
      <c r="AB6" s="3573"/>
      <c r="AC6" s="3574"/>
      <c r="AD6" s="3578" t="s">
        <v>128</v>
      </c>
      <c r="AE6" s="3579"/>
      <c r="AF6" s="411"/>
      <c r="AG6" s="3575" t="s">
        <v>162</v>
      </c>
      <c r="AH6" s="3576"/>
      <c r="AI6" s="3576"/>
      <c r="AJ6" s="3577"/>
      <c r="AK6" s="3568"/>
      <c r="AL6" s="3582"/>
      <c r="AM6" s="3582"/>
      <c r="AN6" s="3583"/>
      <c r="AO6" s="3590" t="s">
        <v>128</v>
      </c>
      <c r="AP6" s="3591"/>
      <c r="AQ6" s="3592" t="s">
        <v>129</v>
      </c>
      <c r="AR6" s="3591"/>
      <c r="AS6" s="3592" t="s">
        <v>162</v>
      </c>
      <c r="AT6" s="3604"/>
      <c r="AU6" s="3593" t="s">
        <v>128</v>
      </c>
      <c r="AV6" s="3594"/>
      <c r="AW6" s="3595" t="s">
        <v>162</v>
      </c>
      <c r="AX6" s="3596"/>
      <c r="AY6" s="3596"/>
      <c r="AZ6" s="3597"/>
      <c r="BA6" s="3559"/>
      <c r="BB6" s="3560"/>
      <c r="BC6" s="3570" t="s">
        <v>128</v>
      </c>
      <c r="BD6" s="3571"/>
      <c r="BE6" s="3572" t="s">
        <v>129</v>
      </c>
      <c r="BF6" s="3571"/>
      <c r="BG6" s="3572" t="s">
        <v>162</v>
      </c>
      <c r="BH6" s="3573"/>
      <c r="BI6" s="3574"/>
      <c r="BJ6" s="3578" t="s">
        <v>128</v>
      </c>
      <c r="BK6" s="3579"/>
      <c r="BL6" s="411"/>
      <c r="BM6" s="3575" t="s">
        <v>162</v>
      </c>
      <c r="BN6" s="3576"/>
      <c r="BO6" s="3576"/>
      <c r="BP6" s="3577"/>
      <c r="BQ6" s="3568"/>
      <c r="BR6" s="3582"/>
      <c r="BS6" s="3582"/>
      <c r="BT6" s="3583"/>
      <c r="BU6" s="3590" t="s">
        <v>128</v>
      </c>
      <c r="BV6" s="3591"/>
      <c r="BW6" s="3592" t="s">
        <v>129</v>
      </c>
      <c r="BX6" s="3591"/>
      <c r="BY6" s="3592" t="s">
        <v>162</v>
      </c>
      <c r="BZ6" s="3604"/>
      <c r="CA6" s="3593" t="s">
        <v>128</v>
      </c>
      <c r="CB6" s="3594"/>
      <c r="CC6" s="3595" t="s">
        <v>162</v>
      </c>
      <c r="CD6" s="3596"/>
      <c r="CE6" s="3596"/>
      <c r="CF6" s="3597"/>
      <c r="CG6" s="3559"/>
      <c r="CH6" s="3560"/>
      <c r="CI6" s="3570" t="s">
        <v>128</v>
      </c>
      <c r="CJ6" s="3571"/>
      <c r="CK6" s="3572" t="s">
        <v>129</v>
      </c>
      <c r="CL6" s="3571"/>
      <c r="CM6" s="3572" t="s">
        <v>162</v>
      </c>
      <c r="CN6" s="3573"/>
      <c r="CO6" s="3574"/>
      <c r="CP6" s="3578" t="s">
        <v>128</v>
      </c>
      <c r="CQ6" s="3579"/>
      <c r="CR6" s="411"/>
      <c r="CS6" s="3575" t="s">
        <v>162</v>
      </c>
      <c r="CT6" s="3576"/>
      <c r="CU6" s="3576"/>
      <c r="CV6" s="3577"/>
      <c r="CW6" s="3568"/>
      <c r="CX6" s="3582"/>
      <c r="CY6" s="3582"/>
      <c r="CZ6" s="3583"/>
      <c r="DA6" s="3590" t="s">
        <v>128</v>
      </c>
      <c r="DB6" s="3591"/>
      <c r="DC6" s="3592" t="s">
        <v>129</v>
      </c>
      <c r="DD6" s="3591"/>
      <c r="DE6" s="3592" t="s">
        <v>162</v>
      </c>
      <c r="DF6" s="3604"/>
      <c r="DG6" s="3593" t="s">
        <v>128</v>
      </c>
      <c r="DH6" s="3594"/>
      <c r="DI6" s="3595" t="s">
        <v>162</v>
      </c>
      <c r="DJ6" s="3596"/>
      <c r="DK6" s="3596"/>
      <c r="DL6" s="3597"/>
      <c r="DM6" s="3559"/>
      <c r="DN6" s="3560"/>
      <c r="DO6" s="3570" t="s">
        <v>128</v>
      </c>
      <c r="DP6" s="3571"/>
      <c r="DQ6" s="3572" t="s">
        <v>129</v>
      </c>
      <c r="DR6" s="3571"/>
      <c r="DS6" s="3572" t="s">
        <v>162</v>
      </c>
      <c r="DT6" s="3573"/>
      <c r="DU6" s="3574"/>
      <c r="DV6" s="3578" t="s">
        <v>128</v>
      </c>
      <c r="DW6" s="3579"/>
      <c r="DX6" s="411"/>
      <c r="DY6" s="3575" t="s">
        <v>162</v>
      </c>
      <c r="DZ6" s="3576"/>
      <c r="EA6" s="3576"/>
      <c r="EB6" s="3577"/>
      <c r="EC6" s="3568"/>
      <c r="ED6" s="3582"/>
      <c r="EE6" s="3582"/>
      <c r="EF6" s="3583"/>
      <c r="EG6" s="3590" t="s">
        <v>128</v>
      </c>
      <c r="EH6" s="3591"/>
      <c r="EI6" s="3592" t="s">
        <v>129</v>
      </c>
      <c r="EJ6" s="3591"/>
      <c r="EK6" s="3592" t="s">
        <v>162</v>
      </c>
      <c r="EL6" s="3604"/>
      <c r="EM6" s="3593" t="s">
        <v>128</v>
      </c>
      <c r="EN6" s="3594"/>
      <c r="EO6" s="3595" t="s">
        <v>162</v>
      </c>
      <c r="EP6" s="3596"/>
      <c r="EQ6" s="3596"/>
      <c r="ER6" s="3597"/>
      <c r="ES6" s="3559"/>
      <c r="ET6" s="3560"/>
      <c r="EU6" s="3570" t="s">
        <v>128</v>
      </c>
      <c r="EV6" s="3571"/>
      <c r="EW6" s="3572" t="s">
        <v>129</v>
      </c>
      <c r="EX6" s="3571"/>
      <c r="EY6" s="3572" t="s">
        <v>162</v>
      </c>
      <c r="EZ6" s="3573"/>
      <c r="FA6" s="3574"/>
      <c r="FB6" s="3578" t="s">
        <v>128</v>
      </c>
      <c r="FC6" s="3579"/>
      <c r="FD6" s="411"/>
      <c r="FE6" s="3575" t="s">
        <v>162</v>
      </c>
      <c r="FF6" s="3576"/>
      <c r="FG6" s="3576"/>
      <c r="FH6" s="3577"/>
      <c r="FI6" s="3568"/>
      <c r="FJ6" s="3582"/>
      <c r="FK6" s="3582"/>
      <c r="FL6" s="3583"/>
      <c r="FM6" s="3590" t="s">
        <v>128</v>
      </c>
      <c r="FN6" s="3591"/>
      <c r="FO6" s="3592" t="s">
        <v>129</v>
      </c>
      <c r="FP6" s="3591"/>
      <c r="FQ6" s="3592" t="s">
        <v>162</v>
      </c>
      <c r="FR6" s="3604"/>
      <c r="FS6" s="3593" t="s">
        <v>128</v>
      </c>
      <c r="FT6" s="3594"/>
      <c r="FU6" s="3595" t="s">
        <v>162</v>
      </c>
      <c r="FV6" s="3596"/>
      <c r="FW6" s="3596"/>
      <c r="FX6" s="3597"/>
      <c r="FY6" s="3559"/>
      <c r="FZ6" s="3560"/>
      <c r="GA6" s="3570" t="s">
        <v>128</v>
      </c>
      <c r="GB6" s="3571"/>
      <c r="GC6" s="3572" t="s">
        <v>129</v>
      </c>
      <c r="GD6" s="3571"/>
      <c r="GE6" s="3572" t="s">
        <v>162</v>
      </c>
      <c r="GF6" s="3573"/>
      <c r="GG6" s="3574"/>
      <c r="GH6" s="3578" t="s">
        <v>128</v>
      </c>
      <c r="GI6" s="3579"/>
      <c r="GJ6" s="411"/>
      <c r="GK6" s="3575" t="s">
        <v>162</v>
      </c>
      <c r="GL6" s="3576"/>
      <c r="GM6" s="3576"/>
      <c r="GN6" s="3577"/>
      <c r="GO6" s="3568"/>
      <c r="GP6" s="3582"/>
      <c r="GQ6" s="3582"/>
      <c r="GR6" s="3583"/>
      <c r="GS6" s="3590" t="s">
        <v>128</v>
      </c>
      <c r="GT6" s="3591"/>
      <c r="GU6" s="3592" t="s">
        <v>129</v>
      </c>
      <c r="GV6" s="3591"/>
      <c r="GW6" s="3592" t="s">
        <v>162</v>
      </c>
      <c r="GX6" s="3604"/>
      <c r="GY6" s="3593" t="s">
        <v>128</v>
      </c>
      <c r="GZ6" s="3594"/>
      <c r="HA6" s="3595" t="s">
        <v>162</v>
      </c>
      <c r="HB6" s="3596"/>
      <c r="HC6" s="3596"/>
      <c r="HD6" s="3597"/>
      <c r="HE6" s="3559"/>
      <c r="HF6" s="3560"/>
      <c r="HG6" s="3570" t="s">
        <v>128</v>
      </c>
      <c r="HH6" s="3571"/>
      <c r="HI6" s="3572" t="s">
        <v>129</v>
      </c>
      <c r="HJ6" s="3571"/>
      <c r="HK6" s="3572" t="s">
        <v>162</v>
      </c>
      <c r="HL6" s="3573"/>
      <c r="HM6" s="3574"/>
      <c r="HN6" s="3578" t="s">
        <v>128</v>
      </c>
      <c r="HO6" s="3579"/>
      <c r="HP6" s="411"/>
      <c r="HQ6" s="3575" t="s">
        <v>162</v>
      </c>
      <c r="HR6" s="3576"/>
      <c r="HS6" s="3576"/>
      <c r="HT6" s="3577"/>
      <c r="HU6" s="3568"/>
    </row>
    <row r="7" spans="1:229" ht="46.5" customHeight="1" x14ac:dyDescent="0.2">
      <c r="A7" s="3671"/>
      <c r="B7" s="3672"/>
      <c r="C7" s="3666"/>
      <c r="D7" s="3617"/>
      <c r="E7" s="3667" t="s">
        <v>89</v>
      </c>
      <c r="F7" s="3668"/>
      <c r="G7" s="3668"/>
      <c r="H7" s="3668" t="s">
        <v>90</v>
      </c>
      <c r="I7" s="3668"/>
      <c r="J7" s="3668"/>
      <c r="K7" s="3668" t="s">
        <v>91</v>
      </c>
      <c r="L7" s="3668"/>
      <c r="M7" s="3668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417</v>
      </c>
      <c r="T7" s="3619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326</v>
      </c>
      <c r="Z7" s="422" t="s">
        <v>425</v>
      </c>
      <c r="AA7" s="423" t="s">
        <v>150</v>
      </c>
      <c r="AB7" s="3598" t="s">
        <v>156</v>
      </c>
      <c r="AC7" s="3599"/>
      <c r="AD7" s="424" t="s">
        <v>152</v>
      </c>
      <c r="AE7" s="418" t="s">
        <v>153</v>
      </c>
      <c r="AF7" s="418" t="s">
        <v>154</v>
      </c>
      <c r="AG7" s="425" t="s">
        <v>424</v>
      </c>
      <c r="AH7" s="426" t="s">
        <v>150</v>
      </c>
      <c r="AI7" s="1" t="s">
        <v>156</v>
      </c>
      <c r="AJ7" s="2"/>
      <c r="AK7" s="3569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326</v>
      </c>
      <c r="BF7" s="422" t="s">
        <v>425</v>
      </c>
      <c r="BG7" s="423" t="s">
        <v>150</v>
      </c>
      <c r="BH7" s="3598" t="s">
        <v>156</v>
      </c>
      <c r="BI7" s="3599"/>
      <c r="BJ7" s="424" t="s">
        <v>152</v>
      </c>
      <c r="BK7" s="418" t="s">
        <v>153</v>
      </c>
      <c r="BL7" s="418" t="s">
        <v>154</v>
      </c>
      <c r="BM7" s="425" t="s">
        <v>424</v>
      </c>
      <c r="BN7" s="426" t="s">
        <v>150</v>
      </c>
      <c r="BO7" s="1" t="s">
        <v>156</v>
      </c>
      <c r="BP7" s="2"/>
      <c r="BQ7" s="3569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326</v>
      </c>
      <c r="CL7" s="422" t="s">
        <v>425</v>
      </c>
      <c r="CM7" s="423" t="s">
        <v>150</v>
      </c>
      <c r="CN7" s="3598" t="s">
        <v>156</v>
      </c>
      <c r="CO7" s="3599"/>
      <c r="CP7" s="424" t="s">
        <v>152</v>
      </c>
      <c r="CQ7" s="418" t="s">
        <v>153</v>
      </c>
      <c r="CR7" s="418" t="s">
        <v>154</v>
      </c>
      <c r="CS7" s="425" t="s">
        <v>424</v>
      </c>
      <c r="CT7" s="426" t="s">
        <v>150</v>
      </c>
      <c r="CU7" s="1" t="s">
        <v>156</v>
      </c>
      <c r="CV7" s="2"/>
      <c r="CW7" s="3569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326</v>
      </c>
      <c r="DR7" s="422" t="s">
        <v>425</v>
      </c>
      <c r="DS7" s="423" t="s">
        <v>150</v>
      </c>
      <c r="DT7" s="3598" t="s">
        <v>156</v>
      </c>
      <c r="DU7" s="3599"/>
      <c r="DV7" s="424" t="s">
        <v>152</v>
      </c>
      <c r="DW7" s="418" t="s">
        <v>153</v>
      </c>
      <c r="DX7" s="418" t="s">
        <v>154</v>
      </c>
      <c r="DY7" s="425" t="s">
        <v>424</v>
      </c>
      <c r="DZ7" s="426" t="s">
        <v>150</v>
      </c>
      <c r="EA7" s="1" t="s">
        <v>156</v>
      </c>
      <c r="EB7" s="2"/>
      <c r="EC7" s="3569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326</v>
      </c>
      <c r="EX7" s="422" t="s">
        <v>425</v>
      </c>
      <c r="EY7" s="423" t="s">
        <v>150</v>
      </c>
      <c r="EZ7" s="3598" t="s">
        <v>156</v>
      </c>
      <c r="FA7" s="3599"/>
      <c r="FB7" s="424" t="s">
        <v>152</v>
      </c>
      <c r="FC7" s="418" t="s">
        <v>153</v>
      </c>
      <c r="FD7" s="418" t="s">
        <v>154</v>
      </c>
      <c r="FE7" s="425" t="s">
        <v>424</v>
      </c>
      <c r="FF7" s="426" t="s">
        <v>150</v>
      </c>
      <c r="FG7" s="1" t="s">
        <v>156</v>
      </c>
      <c r="FH7" s="2"/>
      <c r="FI7" s="3569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326</v>
      </c>
      <c r="GD7" s="422" t="s">
        <v>425</v>
      </c>
      <c r="GE7" s="423" t="s">
        <v>150</v>
      </c>
      <c r="GF7" s="3598" t="s">
        <v>156</v>
      </c>
      <c r="GG7" s="3599"/>
      <c r="GH7" s="424" t="s">
        <v>152</v>
      </c>
      <c r="GI7" s="418" t="s">
        <v>153</v>
      </c>
      <c r="GJ7" s="418" t="s">
        <v>154</v>
      </c>
      <c r="GK7" s="425" t="s">
        <v>424</v>
      </c>
      <c r="GL7" s="426" t="s">
        <v>150</v>
      </c>
      <c r="GM7" s="1" t="s">
        <v>156</v>
      </c>
      <c r="GN7" s="2"/>
      <c r="GO7" s="3569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326</v>
      </c>
      <c r="HJ7" s="422" t="s">
        <v>425</v>
      </c>
      <c r="HK7" s="423" t="s">
        <v>150</v>
      </c>
      <c r="HL7" s="3598" t="s">
        <v>156</v>
      </c>
      <c r="HM7" s="3599"/>
      <c r="HN7" s="424" t="s">
        <v>152</v>
      </c>
      <c r="HO7" s="418" t="s">
        <v>153</v>
      </c>
      <c r="HP7" s="418" t="s">
        <v>154</v>
      </c>
      <c r="HQ7" s="425" t="s">
        <v>424</v>
      </c>
      <c r="HR7" s="426" t="s">
        <v>150</v>
      </c>
      <c r="HS7" s="1" t="s">
        <v>156</v>
      </c>
      <c r="HT7" s="2"/>
      <c r="HU7" s="3569"/>
    </row>
    <row r="8" spans="1:229" ht="15" customHeight="1" thickBot="1" x14ac:dyDescent="0.25">
      <c r="A8" s="3671"/>
      <c r="B8" s="3672"/>
      <c r="C8" s="3666"/>
      <c r="D8" s="3617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673"/>
      <c r="B9" s="3674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279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329</v>
      </c>
      <c r="AB9" s="469" t="s">
        <v>406</v>
      </c>
      <c r="AC9" s="469" t="s">
        <v>280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334</v>
      </c>
      <c r="AI9" s="469" t="s">
        <v>407</v>
      </c>
      <c r="AJ9" s="469" t="s">
        <v>408</v>
      </c>
      <c r="AK9" s="470" t="s">
        <v>409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328</v>
      </c>
      <c r="AT9" s="469" t="s">
        <v>330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335</v>
      </c>
      <c r="AZ9" s="470" t="s">
        <v>410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333</v>
      </c>
      <c r="BH9" s="469" t="s">
        <v>411</v>
      </c>
      <c r="BI9" s="471" t="s">
        <v>412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332</v>
      </c>
      <c r="BO9" s="469" t="s">
        <v>413</v>
      </c>
      <c r="BP9" s="471" t="s">
        <v>414</v>
      </c>
      <c r="BQ9" s="472" t="s">
        <v>415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328</v>
      </c>
      <c r="BZ9" s="469" t="s">
        <v>330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335</v>
      </c>
      <c r="CF9" s="470" t="s">
        <v>410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333</v>
      </c>
      <c r="CN9" s="469" t="s">
        <v>411</v>
      </c>
      <c r="CO9" s="471" t="s">
        <v>412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332</v>
      </c>
      <c r="CU9" s="469" t="s">
        <v>413</v>
      </c>
      <c r="CV9" s="471" t="s">
        <v>414</v>
      </c>
      <c r="CW9" s="472" t="s">
        <v>415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328</v>
      </c>
      <c r="DF9" s="469" t="s">
        <v>330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335</v>
      </c>
      <c r="DL9" s="470" t="s">
        <v>410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333</v>
      </c>
      <c r="DT9" s="469" t="s">
        <v>411</v>
      </c>
      <c r="DU9" s="471" t="s">
        <v>412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332</v>
      </c>
      <c r="EA9" s="469" t="s">
        <v>413</v>
      </c>
      <c r="EB9" s="471" t="s">
        <v>414</v>
      </c>
      <c r="EC9" s="472" t="s">
        <v>415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328</v>
      </c>
      <c r="EL9" s="469" t="s">
        <v>330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335</v>
      </c>
      <c r="ER9" s="470" t="s">
        <v>410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333</v>
      </c>
      <c r="EZ9" s="469" t="s">
        <v>411</v>
      </c>
      <c r="FA9" s="471" t="s">
        <v>412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332</v>
      </c>
      <c r="FG9" s="469" t="s">
        <v>413</v>
      </c>
      <c r="FH9" s="471" t="s">
        <v>414</v>
      </c>
      <c r="FI9" s="472" t="s">
        <v>415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328</v>
      </c>
      <c r="FR9" s="469" t="s">
        <v>330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335</v>
      </c>
      <c r="FX9" s="470" t="s">
        <v>410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333</v>
      </c>
      <c r="GF9" s="469" t="s">
        <v>411</v>
      </c>
      <c r="GG9" s="471" t="s">
        <v>412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332</v>
      </c>
      <c r="GM9" s="469" t="s">
        <v>413</v>
      </c>
      <c r="GN9" s="471" t="s">
        <v>414</v>
      </c>
      <c r="GO9" s="472" t="s">
        <v>415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328</v>
      </c>
      <c r="GX9" s="469" t="s">
        <v>330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335</v>
      </c>
      <c r="HD9" s="470" t="s">
        <v>410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333</v>
      </c>
      <c r="HL9" s="469" t="s">
        <v>411</v>
      </c>
      <c r="HM9" s="471" t="s">
        <v>412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332</v>
      </c>
      <c r="HS9" s="469" t="s">
        <v>413</v>
      </c>
      <c r="HT9" s="471" t="s">
        <v>414</v>
      </c>
      <c r="HU9" s="472" t="s">
        <v>415</v>
      </c>
    </row>
    <row r="10" spans="1:229" ht="13.5" customHeight="1" outlineLevel="1" x14ac:dyDescent="0.2">
      <c r="A10" s="474"/>
      <c r="B10" s="1411" t="s">
        <v>399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611" t="s">
        <v>397</v>
      </c>
      <c r="B123" s="3661" t="s">
        <v>484</v>
      </c>
      <c r="C123" s="1414">
        <v>1</v>
      </c>
      <c r="D123" s="1406" t="s">
        <v>483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611"/>
      <c r="B124" s="3662"/>
      <c r="C124" s="1548" t="s">
        <v>475</v>
      </c>
      <c r="D124" s="1549" t="s">
        <v>485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611"/>
      <c r="B125" s="3662"/>
      <c r="C125" s="475"/>
      <c r="D125" s="580" t="s">
        <v>227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611"/>
      <c r="B126" s="3663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611"/>
      <c r="B127" s="3663"/>
      <c r="C127" s="511"/>
      <c r="D127" s="584" t="s">
        <v>316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611"/>
      <c r="B128" s="3663"/>
      <c r="C128" s="801">
        <v>2</v>
      </c>
      <c r="D128" s="1400" t="s">
        <v>482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611"/>
      <c r="B129" s="3664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611"/>
      <c r="B130" s="3614" t="s">
        <v>501</v>
      </c>
      <c r="C130" s="1737">
        <v>1</v>
      </c>
      <c r="D130" s="1738" t="s">
        <v>337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611"/>
      <c r="B131" s="3615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611"/>
      <c r="B132" s="3613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611"/>
      <c r="B133" s="3614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611"/>
      <c r="B134" s="3614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611"/>
      <c r="B135" s="3614"/>
      <c r="C135" s="661">
        <v>4</v>
      </c>
      <c r="D135" s="674" t="s">
        <v>292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611"/>
      <c r="B136" s="3614"/>
      <c r="C136" s="661">
        <v>5</v>
      </c>
      <c r="D136" s="674" t="s">
        <v>293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611"/>
      <c r="B137" s="3614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336</v>
      </c>
      <c r="U137" s="687" t="s">
        <v>336</v>
      </c>
      <c r="V137" s="688" t="s">
        <v>336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336</v>
      </c>
      <c r="AL137" s="96"/>
      <c r="AM137" s="87" t="s">
        <v>299</v>
      </c>
      <c r="AN137" s="86" t="s">
        <v>299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336</v>
      </c>
      <c r="BB137" s="91" t="s">
        <v>336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336</v>
      </c>
      <c r="BR137" s="96"/>
      <c r="BS137" s="87" t="s">
        <v>299</v>
      </c>
      <c r="BT137" s="86" t="s">
        <v>299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336</v>
      </c>
      <c r="CH137" s="91" t="s">
        <v>336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336</v>
      </c>
      <c r="CX137" s="96"/>
      <c r="CY137" s="87" t="s">
        <v>299</v>
      </c>
      <c r="CZ137" s="86" t="s">
        <v>299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336</v>
      </c>
      <c r="DN137" s="91" t="s">
        <v>336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336</v>
      </c>
      <c r="ED137" s="96"/>
      <c r="EE137" s="87" t="s">
        <v>299</v>
      </c>
      <c r="EF137" s="86" t="s">
        <v>299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336</v>
      </c>
      <c r="ET137" s="91" t="s">
        <v>336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336</v>
      </c>
      <c r="FJ137" s="96"/>
      <c r="FK137" s="87" t="s">
        <v>299</v>
      </c>
      <c r="FL137" s="86" t="s">
        <v>299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336</v>
      </c>
      <c r="FZ137" s="91" t="s">
        <v>336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336</v>
      </c>
      <c r="GP137" s="96"/>
      <c r="GQ137" s="87" t="s">
        <v>299</v>
      </c>
      <c r="GR137" s="86" t="s">
        <v>299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336</v>
      </c>
      <c r="HF137" s="91" t="s">
        <v>336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336</v>
      </c>
    </row>
    <row r="138" spans="1:231" s="101" customFormat="1" ht="17.25" customHeight="1" thickBot="1" x14ac:dyDescent="0.25">
      <c r="A138" s="3611"/>
      <c r="B138" s="3615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612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605" t="s">
        <v>396</v>
      </c>
      <c r="B140" s="3606"/>
      <c r="C140" s="624">
        <v>1</v>
      </c>
      <c r="D140" s="625" t="s">
        <v>322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607"/>
      <c r="B141" s="3608"/>
      <c r="C141" s="511">
        <v>2</v>
      </c>
      <c r="D141" s="585" t="s">
        <v>391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607"/>
      <c r="B142" s="3608"/>
      <c r="C142" s="475">
        <v>3</v>
      </c>
      <c r="D142" s="655" t="s">
        <v>401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607"/>
      <c r="B143" s="3608"/>
      <c r="C143" s="511">
        <v>4</v>
      </c>
      <c r="D143" s="585" t="s">
        <v>393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607"/>
      <c r="B144" s="3608"/>
      <c r="C144" s="475">
        <v>5</v>
      </c>
      <c r="D144" s="655" t="s">
        <v>324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607"/>
      <c r="B145" s="3608"/>
      <c r="C145" s="475">
        <v>6</v>
      </c>
      <c r="D145" s="655" t="s">
        <v>320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607"/>
      <c r="B146" s="3608"/>
      <c r="C146" s="716">
        <v>7</v>
      </c>
      <c r="D146" s="717" t="s">
        <v>317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609"/>
      <c r="B147" s="3610"/>
      <c r="C147" s="723"/>
      <c r="D147" s="724" t="s">
        <v>377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607" t="s">
        <v>534</v>
      </c>
      <c r="B148" s="3608"/>
      <c r="C148" s="511">
        <v>1</v>
      </c>
      <c r="D148" s="585" t="s">
        <v>392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607"/>
      <c r="B149" s="3608"/>
      <c r="C149" s="511">
        <v>2</v>
      </c>
      <c r="D149" s="585" t="s">
        <v>342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607"/>
      <c r="B150" s="3608"/>
      <c r="C150" s="511">
        <v>3</v>
      </c>
      <c r="D150" s="585" t="s">
        <v>318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607"/>
      <c r="B151" s="3608"/>
      <c r="C151" s="511">
        <v>4</v>
      </c>
      <c r="D151" s="585" t="s">
        <v>394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607"/>
      <c r="B152" s="3608"/>
      <c r="C152" s="511">
        <v>5</v>
      </c>
      <c r="D152" s="585" t="s">
        <v>319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607"/>
      <c r="B153" s="3608"/>
      <c r="C153" s="593">
        <v>6</v>
      </c>
      <c r="D153" s="629" t="s">
        <v>321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609"/>
      <c r="B154" s="3610"/>
      <c r="C154" s="738"/>
      <c r="D154" s="739" t="s">
        <v>376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605" t="s">
        <v>398</v>
      </c>
      <c r="B155" s="3606"/>
      <c r="C155" s="475">
        <v>1</v>
      </c>
      <c r="D155" s="580" t="s">
        <v>395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607"/>
      <c r="B156" s="3608"/>
      <c r="C156" s="511">
        <v>2</v>
      </c>
      <c r="D156" s="585" t="s">
        <v>323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607"/>
      <c r="B157" s="3608"/>
      <c r="C157" s="475">
        <v>3</v>
      </c>
      <c r="D157" s="580" t="s">
        <v>325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607"/>
      <c r="B158" s="3608"/>
      <c r="C158" s="511">
        <v>4</v>
      </c>
      <c r="D158" s="585" t="s">
        <v>390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607"/>
      <c r="B159" s="3608"/>
      <c r="C159" s="593">
        <v>5</v>
      </c>
      <c r="D159" s="746" t="s">
        <v>166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607"/>
      <c r="B160" s="3608"/>
      <c r="C160" s="755"/>
      <c r="D160" s="724" t="s">
        <v>338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375</v>
      </c>
      <c r="D161" s="758" t="s">
        <v>167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336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336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336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336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336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336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336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605" t="s">
        <v>402</v>
      </c>
      <c r="B163" s="3623"/>
      <c r="C163" s="624">
        <v>1</v>
      </c>
      <c r="D163" s="767" t="s">
        <v>467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336</v>
      </c>
      <c r="P163" s="1356" t="s">
        <v>336</v>
      </c>
      <c r="Q163" s="1356" t="s">
        <v>336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607"/>
      <c r="B164" s="3624"/>
      <c r="C164" s="1182">
        <v>1</v>
      </c>
      <c r="D164" s="1516" t="s">
        <v>343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336</v>
      </c>
      <c r="P164" s="1358" t="s">
        <v>336</v>
      </c>
      <c r="Q164" s="1358" t="s">
        <v>336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607"/>
      <c r="B165" s="3624"/>
      <c r="C165" s="1201">
        <v>2</v>
      </c>
      <c r="D165" s="1167" t="s">
        <v>344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336</v>
      </c>
      <c r="P165" s="1360" t="s">
        <v>336</v>
      </c>
      <c r="Q165" s="1360" t="s">
        <v>336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607"/>
      <c r="B166" s="3624"/>
      <c r="C166" s="1201">
        <v>3</v>
      </c>
      <c r="D166" s="1167" t="s">
        <v>340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336</v>
      </c>
      <c r="P166" s="1360" t="s">
        <v>336</v>
      </c>
      <c r="Q166" s="1360" t="s">
        <v>336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607"/>
      <c r="B167" s="3624"/>
      <c r="C167" s="1201">
        <v>4</v>
      </c>
      <c r="D167" s="1169" t="s">
        <v>468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336</v>
      </c>
      <c r="P167" s="1360" t="s">
        <v>336</v>
      </c>
      <c r="Q167" s="1360" t="s">
        <v>336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607"/>
      <c r="B168" s="3624"/>
      <c r="C168" s="511" t="s">
        <v>475</v>
      </c>
      <c r="D168" s="667" t="s">
        <v>477</v>
      </c>
      <c r="E168" s="1731" t="s">
        <v>336</v>
      </c>
      <c r="F168" s="1372" t="s">
        <v>336</v>
      </c>
      <c r="G168" s="1372" t="s">
        <v>336</v>
      </c>
      <c r="H168" s="1372" t="s">
        <v>336</v>
      </c>
      <c r="I168" s="1372" t="s">
        <v>336</v>
      </c>
      <c r="J168" s="1372" t="s">
        <v>336</v>
      </c>
      <c r="K168" s="1372" t="s">
        <v>336</v>
      </c>
      <c r="L168" s="1372" t="s">
        <v>336</v>
      </c>
      <c r="M168" s="1372" t="s">
        <v>336</v>
      </c>
      <c r="N168" s="1373" t="s">
        <v>336</v>
      </c>
      <c r="O168" s="1361" t="s">
        <v>336</v>
      </c>
      <c r="P168" s="1362" t="s">
        <v>336</v>
      </c>
      <c r="Q168" s="1362" t="s">
        <v>336</v>
      </c>
      <c r="R168" s="519">
        <f>SUM(R169:R172)</f>
        <v>1093185.27</v>
      </c>
      <c r="S168" s="520">
        <f>R168</f>
        <v>1093185.27</v>
      </c>
      <c r="T168" s="1345" t="s">
        <v>336</v>
      </c>
      <c r="U168" s="1346" t="s">
        <v>336</v>
      </c>
      <c r="V168" s="1347" t="s">
        <v>336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336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336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336</v>
      </c>
      <c r="CH168" s="1377" t="s">
        <v>336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336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336</v>
      </c>
      <c r="DN168" s="1377" t="s">
        <v>336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336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336</v>
      </c>
      <c r="ET168" s="1463" t="s">
        <v>336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336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336</v>
      </c>
      <c r="FZ168" s="1463" t="s">
        <v>336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336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336</v>
      </c>
      <c r="HF168" s="1463" t="s">
        <v>336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336</v>
      </c>
    </row>
    <row r="169" spans="1:229" s="1170" customFormat="1" ht="18" customHeight="1" outlineLevel="1" x14ac:dyDescent="0.2">
      <c r="A169" s="3607"/>
      <c r="B169" s="3624"/>
      <c r="C169" s="1182">
        <v>1</v>
      </c>
      <c r="D169" s="1516" t="s">
        <v>343</v>
      </c>
      <c r="E169" s="1732" t="s">
        <v>336</v>
      </c>
      <c r="F169" s="1517" t="s">
        <v>336</v>
      </c>
      <c r="G169" s="1517" t="s">
        <v>336</v>
      </c>
      <c r="H169" s="1517" t="s">
        <v>336</v>
      </c>
      <c r="I169" s="1517" t="s">
        <v>336</v>
      </c>
      <c r="J169" s="1517" t="s">
        <v>336</v>
      </c>
      <c r="K169" s="1517" t="s">
        <v>336</v>
      </c>
      <c r="L169" s="1517" t="s">
        <v>336</v>
      </c>
      <c r="M169" s="1517" t="s">
        <v>336</v>
      </c>
      <c r="N169" s="1518" t="s">
        <v>336</v>
      </c>
      <c r="O169" s="1359" t="s">
        <v>336</v>
      </c>
      <c r="P169" s="1360" t="s">
        <v>336</v>
      </c>
      <c r="Q169" s="1360" t="s">
        <v>336</v>
      </c>
      <c r="R169" s="1171">
        <v>361945.41</v>
      </c>
      <c r="S169" s="1240">
        <f>R169</f>
        <v>361945.41</v>
      </c>
      <c r="T169" s="1350" t="s">
        <v>336</v>
      </c>
      <c r="U169" s="1351" t="s">
        <v>336</v>
      </c>
      <c r="V169" s="1352" t="s">
        <v>336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336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336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336</v>
      </c>
      <c r="CH169" s="1521" t="s">
        <v>336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336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336</v>
      </c>
      <c r="DN169" s="1521" t="s">
        <v>336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336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336</v>
      </c>
      <c r="ET169" s="1524" t="s">
        <v>336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336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336</v>
      </c>
      <c r="FZ169" s="1524" t="s">
        <v>336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336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336</v>
      </c>
      <c r="HF169" s="1524" t="s">
        <v>336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336</v>
      </c>
    </row>
    <row r="170" spans="1:229" s="1170" customFormat="1" ht="18" customHeight="1" outlineLevel="1" x14ac:dyDescent="0.2">
      <c r="A170" s="3607"/>
      <c r="B170" s="3624"/>
      <c r="C170" s="1201">
        <v>2</v>
      </c>
      <c r="D170" s="1167" t="s">
        <v>344</v>
      </c>
      <c r="E170" s="1732" t="s">
        <v>336</v>
      </c>
      <c r="F170" s="1517" t="s">
        <v>336</v>
      </c>
      <c r="G170" s="1517" t="s">
        <v>336</v>
      </c>
      <c r="H170" s="1517" t="s">
        <v>336</v>
      </c>
      <c r="I170" s="1517" t="s">
        <v>336</v>
      </c>
      <c r="J170" s="1517" t="s">
        <v>336</v>
      </c>
      <c r="K170" s="1517" t="s">
        <v>336</v>
      </c>
      <c r="L170" s="1517" t="s">
        <v>336</v>
      </c>
      <c r="M170" s="1517" t="s">
        <v>336</v>
      </c>
      <c r="N170" s="1518" t="s">
        <v>336</v>
      </c>
      <c r="O170" s="1359" t="s">
        <v>336</v>
      </c>
      <c r="P170" s="1360" t="s">
        <v>336</v>
      </c>
      <c r="Q170" s="1360" t="s">
        <v>336</v>
      </c>
      <c r="R170" s="1171">
        <v>430717.45</v>
      </c>
      <c r="S170" s="1240">
        <f>R170</f>
        <v>430717.45</v>
      </c>
      <c r="T170" s="1350" t="s">
        <v>336</v>
      </c>
      <c r="U170" s="1351" t="s">
        <v>336</v>
      </c>
      <c r="V170" s="1352" t="s">
        <v>336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336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336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336</v>
      </c>
      <c r="CH170" s="1526" t="s">
        <v>336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336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336</v>
      </c>
      <c r="DN170" s="1526" t="s">
        <v>336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336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336</v>
      </c>
      <c r="ET170" s="1527" t="s">
        <v>336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336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336</v>
      </c>
      <c r="FZ170" s="1527" t="s">
        <v>336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336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336</v>
      </c>
      <c r="HF170" s="1527" t="s">
        <v>336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336</v>
      </c>
    </row>
    <row r="171" spans="1:229" s="1170" customFormat="1" ht="18" customHeight="1" outlineLevel="1" x14ac:dyDescent="0.2">
      <c r="A171" s="3607"/>
      <c r="B171" s="3624"/>
      <c r="C171" s="1201">
        <v>3</v>
      </c>
      <c r="D171" s="1167" t="s">
        <v>340</v>
      </c>
      <c r="E171" s="1732" t="s">
        <v>336</v>
      </c>
      <c r="F171" s="1517" t="s">
        <v>336</v>
      </c>
      <c r="G171" s="1517" t="s">
        <v>336</v>
      </c>
      <c r="H171" s="1517" t="s">
        <v>336</v>
      </c>
      <c r="I171" s="1517" t="s">
        <v>336</v>
      </c>
      <c r="J171" s="1517" t="s">
        <v>336</v>
      </c>
      <c r="K171" s="1517" t="s">
        <v>336</v>
      </c>
      <c r="L171" s="1517" t="s">
        <v>336</v>
      </c>
      <c r="M171" s="1517" t="s">
        <v>336</v>
      </c>
      <c r="N171" s="1518" t="s">
        <v>336</v>
      </c>
      <c r="O171" s="1359" t="s">
        <v>336</v>
      </c>
      <c r="P171" s="1360" t="s">
        <v>336</v>
      </c>
      <c r="Q171" s="1360" t="s">
        <v>336</v>
      </c>
      <c r="R171" s="1171">
        <v>0</v>
      </c>
      <c r="S171" s="1240">
        <f>R171</f>
        <v>0</v>
      </c>
      <c r="T171" s="1350" t="s">
        <v>336</v>
      </c>
      <c r="U171" s="1351" t="s">
        <v>336</v>
      </c>
      <c r="V171" s="1352" t="s">
        <v>336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336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336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336</v>
      </c>
      <c r="CH171" s="1521" t="s">
        <v>336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336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336</v>
      </c>
      <c r="DN171" s="1521" t="s">
        <v>336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336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336</v>
      </c>
      <c r="ET171" s="1524" t="s">
        <v>336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336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336</v>
      </c>
      <c r="FZ171" s="1524" t="s">
        <v>336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336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336</v>
      </c>
      <c r="HF171" s="1524" t="s">
        <v>336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336</v>
      </c>
    </row>
    <row r="172" spans="1:229" s="1170" customFormat="1" ht="18" customHeight="1" outlineLevel="1" x14ac:dyDescent="0.2">
      <c r="A172" s="3607"/>
      <c r="B172" s="3624"/>
      <c r="C172" s="1201">
        <v>4</v>
      </c>
      <c r="D172" s="1169" t="s">
        <v>468</v>
      </c>
      <c r="E172" s="1732" t="s">
        <v>336</v>
      </c>
      <c r="F172" s="1517" t="s">
        <v>336</v>
      </c>
      <c r="G172" s="1517" t="s">
        <v>336</v>
      </c>
      <c r="H172" s="1517" t="s">
        <v>336</v>
      </c>
      <c r="I172" s="1517" t="s">
        <v>336</v>
      </c>
      <c r="J172" s="1517" t="s">
        <v>336</v>
      </c>
      <c r="K172" s="1517" t="s">
        <v>336</v>
      </c>
      <c r="L172" s="1517" t="s">
        <v>336</v>
      </c>
      <c r="M172" s="1517" t="s">
        <v>336</v>
      </c>
      <c r="N172" s="1518" t="s">
        <v>336</v>
      </c>
      <c r="O172" s="1359" t="s">
        <v>336</v>
      </c>
      <c r="P172" s="1360" t="s">
        <v>336</v>
      </c>
      <c r="Q172" s="1360" t="s">
        <v>336</v>
      </c>
      <c r="R172" s="1316">
        <v>300522.40999999997</v>
      </c>
      <c r="S172" s="1240">
        <f>R172</f>
        <v>300522.40999999997</v>
      </c>
      <c r="T172" s="1350" t="s">
        <v>336</v>
      </c>
      <c r="U172" s="1351" t="s">
        <v>336</v>
      </c>
      <c r="V172" s="1352" t="s">
        <v>336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336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336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336</v>
      </c>
      <c r="CH172" s="1526" t="s">
        <v>336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336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336</v>
      </c>
      <c r="DN172" s="1526" t="s">
        <v>336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336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336</v>
      </c>
      <c r="ET172" s="1527" t="s">
        <v>336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336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336</v>
      </c>
      <c r="FZ172" s="1527" t="s">
        <v>336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336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336</v>
      </c>
      <c r="HF172" s="1527" t="s">
        <v>336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336</v>
      </c>
    </row>
    <row r="173" spans="1:229" ht="18" customHeight="1" x14ac:dyDescent="0.2">
      <c r="A173" s="3625"/>
      <c r="B173" s="3624"/>
      <c r="C173" s="511">
        <v>2</v>
      </c>
      <c r="D173" s="667" t="s">
        <v>352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336</v>
      </c>
      <c r="P173" s="1362" t="s">
        <v>336</v>
      </c>
      <c r="Q173" s="1362" t="s">
        <v>336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625"/>
      <c r="B174" s="3624"/>
      <c r="C174" s="3628" t="s">
        <v>354</v>
      </c>
      <c r="D174" s="1168" t="s">
        <v>339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336</v>
      </c>
      <c r="P174" s="1364" t="s">
        <v>336</v>
      </c>
      <c r="Q174" s="1364" t="s">
        <v>336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625"/>
      <c r="B175" s="3624"/>
      <c r="C175" s="3629"/>
      <c r="D175" s="1167" t="s">
        <v>341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336</v>
      </c>
      <c r="P175" s="1360" t="s">
        <v>336</v>
      </c>
      <c r="Q175" s="1360" t="s">
        <v>336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625"/>
      <c r="B176" s="3624"/>
      <c r="C176" s="3645" t="s">
        <v>331</v>
      </c>
      <c r="D176" s="1168" t="s">
        <v>466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336</v>
      </c>
      <c r="P176" s="1360" t="s">
        <v>336</v>
      </c>
      <c r="Q176" s="1360" t="s">
        <v>336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625"/>
      <c r="B177" s="3624"/>
      <c r="C177" s="3646"/>
      <c r="D177" s="1168" t="s">
        <v>500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336</v>
      </c>
      <c r="P177" s="1360" t="s">
        <v>336</v>
      </c>
      <c r="Q177" s="1360" t="s">
        <v>336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625"/>
      <c r="B178" s="3624"/>
      <c r="C178" s="3646"/>
      <c r="D178" s="1168" t="s">
        <v>516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336</v>
      </c>
      <c r="P178" s="1360" t="s">
        <v>336</v>
      </c>
      <c r="Q178" s="1360" t="s">
        <v>336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625"/>
      <c r="B179" s="3624"/>
      <c r="C179" s="3646"/>
      <c r="D179" s="1168" t="s">
        <v>535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336</v>
      </c>
      <c r="P179" s="1360" t="s">
        <v>336</v>
      </c>
      <c r="Q179" s="1360" t="s">
        <v>336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625"/>
      <c r="B180" s="3624"/>
      <c r="C180" s="3646"/>
      <c r="D180" s="1167" t="s">
        <v>345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336</v>
      </c>
      <c r="P180" s="1360" t="s">
        <v>336</v>
      </c>
      <c r="Q180" s="1360" t="s">
        <v>336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625"/>
      <c r="B181" s="3624"/>
      <c r="C181" s="3646"/>
      <c r="D181" s="1167" t="s">
        <v>418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336</v>
      </c>
      <c r="P181" s="1360" t="s">
        <v>336</v>
      </c>
      <c r="Q181" s="1360" t="s">
        <v>336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625"/>
      <c r="B182" s="3624"/>
      <c r="C182" s="3646"/>
      <c r="D182" s="1167" t="s">
        <v>517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336</v>
      </c>
      <c r="P182" s="1360" t="s">
        <v>336</v>
      </c>
      <c r="Q182" s="1360" t="s">
        <v>336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625"/>
      <c r="B183" s="3624"/>
      <c r="C183" s="3646"/>
      <c r="D183" s="1167" t="s">
        <v>541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336</v>
      </c>
      <c r="P183" s="1360" t="s">
        <v>336</v>
      </c>
      <c r="Q183" s="1360" t="s">
        <v>336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625"/>
      <c r="B184" s="3624"/>
      <c r="C184" s="3646"/>
      <c r="D184" s="1167" t="s">
        <v>506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336</v>
      </c>
      <c r="P184" s="1360" t="s">
        <v>336</v>
      </c>
      <c r="Q184" s="1360" t="s">
        <v>336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625"/>
      <c r="B185" s="3624"/>
      <c r="C185" s="3646"/>
      <c r="D185" s="1167" t="s">
        <v>348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336</v>
      </c>
      <c r="P185" s="1360" t="s">
        <v>336</v>
      </c>
      <c r="Q185" s="1360" t="s">
        <v>336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625"/>
      <c r="B186" s="3624"/>
      <c r="C186" s="3646"/>
      <c r="D186" s="1167" t="s">
        <v>419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336</v>
      </c>
      <c r="P186" s="1360" t="s">
        <v>336</v>
      </c>
      <c r="Q186" s="1360" t="s">
        <v>336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625"/>
      <c r="B187" s="3624"/>
      <c r="C187" s="3646"/>
      <c r="D187" s="1167" t="s">
        <v>542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336</v>
      </c>
      <c r="P187" s="1360" t="s">
        <v>336</v>
      </c>
      <c r="Q187" s="1360" t="s">
        <v>336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625"/>
      <c r="B188" s="3624"/>
      <c r="C188" s="3646"/>
      <c r="D188" s="1167" t="s">
        <v>346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336</v>
      </c>
      <c r="P188" s="1360" t="s">
        <v>336</v>
      </c>
      <c r="Q188" s="1360" t="s">
        <v>336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625"/>
      <c r="B189" s="3624"/>
      <c r="C189" s="3646"/>
      <c r="D189" s="1167" t="s">
        <v>347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336</v>
      </c>
      <c r="P189" s="1360" t="s">
        <v>336</v>
      </c>
      <c r="Q189" s="1360" t="s">
        <v>336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625"/>
      <c r="B190" s="3624"/>
      <c r="C190" s="3647"/>
      <c r="D190" s="1167" t="s">
        <v>518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336</v>
      </c>
      <c r="P190" s="1360" t="s">
        <v>336</v>
      </c>
      <c r="Q190" s="1360" t="s">
        <v>336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625"/>
      <c r="B191" s="3624"/>
      <c r="C191" s="1368" t="s">
        <v>476</v>
      </c>
      <c r="D191" s="667" t="s">
        <v>478</v>
      </c>
      <c r="E191" s="1150" t="s">
        <v>336</v>
      </c>
      <c r="F191" s="1151" t="s">
        <v>336</v>
      </c>
      <c r="G191" s="1151" t="s">
        <v>336</v>
      </c>
      <c r="H191" s="1151" t="s">
        <v>336</v>
      </c>
      <c r="I191" s="1151" t="s">
        <v>336</v>
      </c>
      <c r="J191" s="1151" t="s">
        <v>336</v>
      </c>
      <c r="K191" s="1151" t="s">
        <v>336</v>
      </c>
      <c r="L191" s="1151" t="s">
        <v>336</v>
      </c>
      <c r="M191" s="1151" t="s">
        <v>336</v>
      </c>
      <c r="N191" s="1152" t="s">
        <v>336</v>
      </c>
      <c r="O191" s="1150" t="s">
        <v>336</v>
      </c>
      <c r="P191" s="1151" t="s">
        <v>336</v>
      </c>
      <c r="Q191" s="1151" t="s">
        <v>336</v>
      </c>
      <c r="R191" s="258">
        <f>SUM(R192:R208)</f>
        <v>3422496.1600000006</v>
      </c>
      <c r="S191" s="258">
        <f>SUM(S192:S208)</f>
        <v>3422496.1600000006</v>
      </c>
      <c r="T191" s="1345" t="s">
        <v>336</v>
      </c>
      <c r="U191" s="1346" t="s">
        <v>336</v>
      </c>
      <c r="V191" s="1347" t="s">
        <v>336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336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336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336</v>
      </c>
      <c r="CH191" s="1347" t="s">
        <v>336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336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336</v>
      </c>
      <c r="DN191" s="1347" t="s">
        <v>336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336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336</v>
      </c>
      <c r="ET191" s="1464" t="s">
        <v>336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336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336</v>
      </c>
      <c r="FZ191" s="1347" t="s">
        <v>336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336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336</v>
      </c>
      <c r="HF191" s="1347" t="s">
        <v>336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336</v>
      </c>
    </row>
    <row r="192" spans="1:229" s="1170" customFormat="1" ht="18" hidden="1" customHeight="1" outlineLevel="1" x14ac:dyDescent="0.2">
      <c r="A192" s="3625"/>
      <c r="B192" s="3624"/>
      <c r="C192" s="3628" t="s">
        <v>354</v>
      </c>
      <c r="D192" s="1168" t="s">
        <v>339</v>
      </c>
      <c r="E192" s="1528" t="s">
        <v>336</v>
      </c>
      <c r="F192" s="1529" t="s">
        <v>336</v>
      </c>
      <c r="G192" s="1529" t="s">
        <v>336</v>
      </c>
      <c r="H192" s="1529" t="s">
        <v>336</v>
      </c>
      <c r="I192" s="1529" t="s">
        <v>336</v>
      </c>
      <c r="J192" s="1529" t="s">
        <v>336</v>
      </c>
      <c r="K192" s="1529" t="s">
        <v>336</v>
      </c>
      <c r="L192" s="1529" t="s">
        <v>336</v>
      </c>
      <c r="M192" s="1529" t="s">
        <v>336</v>
      </c>
      <c r="N192" s="1530" t="s">
        <v>336</v>
      </c>
      <c r="O192" s="1528" t="s">
        <v>336</v>
      </c>
      <c r="P192" s="1529" t="s">
        <v>336</v>
      </c>
      <c r="Q192" s="1529" t="s">
        <v>336</v>
      </c>
      <c r="R192" s="1203">
        <v>348250.09</v>
      </c>
      <c r="S192" s="1349">
        <f>R192</f>
        <v>348250.09</v>
      </c>
      <c r="T192" s="1350" t="s">
        <v>336</v>
      </c>
      <c r="U192" s="1351" t="s">
        <v>336</v>
      </c>
      <c r="V192" s="1352" t="s">
        <v>336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336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336</v>
      </c>
      <c r="CH192" s="1352" t="s">
        <v>336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336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336</v>
      </c>
      <c r="DN192" s="1352" t="s">
        <v>336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336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336</v>
      </c>
      <c r="ET192" s="1465" t="s">
        <v>336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336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336</v>
      </c>
      <c r="FZ192" s="1465" t="s">
        <v>336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336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336</v>
      </c>
      <c r="HF192" s="1465" t="s">
        <v>336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336</v>
      </c>
    </row>
    <row r="193" spans="1:229" s="1170" customFormat="1" ht="18" hidden="1" customHeight="1" outlineLevel="1" x14ac:dyDescent="0.2">
      <c r="A193" s="3625"/>
      <c r="B193" s="3624"/>
      <c r="C193" s="3629"/>
      <c r="D193" s="1167" t="s">
        <v>341</v>
      </c>
      <c r="E193" s="1528" t="s">
        <v>336</v>
      </c>
      <c r="F193" s="1529" t="s">
        <v>336</v>
      </c>
      <c r="G193" s="1529" t="s">
        <v>336</v>
      </c>
      <c r="H193" s="1529" t="s">
        <v>336</v>
      </c>
      <c r="I193" s="1529" t="s">
        <v>336</v>
      </c>
      <c r="J193" s="1529" t="s">
        <v>336</v>
      </c>
      <c r="K193" s="1529" t="s">
        <v>336</v>
      </c>
      <c r="L193" s="1529" t="s">
        <v>336</v>
      </c>
      <c r="M193" s="1529" t="s">
        <v>336</v>
      </c>
      <c r="N193" s="1530" t="s">
        <v>336</v>
      </c>
      <c r="O193" s="1528" t="s">
        <v>336</v>
      </c>
      <c r="P193" s="1529" t="s">
        <v>336</v>
      </c>
      <c r="Q193" s="1529" t="s">
        <v>336</v>
      </c>
      <c r="R193" s="1203">
        <v>308107.8</v>
      </c>
      <c r="S193" s="1349">
        <f t="shared" ref="S193:S208" si="1194">R193</f>
        <v>308107.8</v>
      </c>
      <c r="T193" s="1350" t="s">
        <v>336</v>
      </c>
      <c r="U193" s="1351" t="s">
        <v>336</v>
      </c>
      <c r="V193" s="1352" t="s">
        <v>336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336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336</v>
      </c>
      <c r="CH193" s="1352" t="s">
        <v>336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336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336</v>
      </c>
      <c r="DN193" s="1352" t="s">
        <v>336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336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336</v>
      </c>
      <c r="ET193" s="1465" t="s">
        <v>336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336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336</v>
      </c>
      <c r="FZ193" s="1465" t="s">
        <v>336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336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336</v>
      </c>
      <c r="HF193" s="1465" t="s">
        <v>336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336</v>
      </c>
    </row>
    <row r="194" spans="1:229" s="1170" customFormat="1" ht="18" hidden="1" customHeight="1" outlineLevel="1" x14ac:dyDescent="0.2">
      <c r="A194" s="3625"/>
      <c r="B194" s="3624"/>
      <c r="C194" s="3645" t="s">
        <v>331</v>
      </c>
      <c r="D194" s="1168" t="s">
        <v>466</v>
      </c>
      <c r="E194" s="1528" t="s">
        <v>336</v>
      </c>
      <c r="F194" s="1529" t="s">
        <v>336</v>
      </c>
      <c r="G194" s="1529" t="s">
        <v>336</v>
      </c>
      <c r="H194" s="1529" t="s">
        <v>336</v>
      </c>
      <c r="I194" s="1529" t="s">
        <v>336</v>
      </c>
      <c r="J194" s="1529" t="s">
        <v>336</v>
      </c>
      <c r="K194" s="1529" t="s">
        <v>336</v>
      </c>
      <c r="L194" s="1529" t="s">
        <v>336</v>
      </c>
      <c r="M194" s="1529" t="s">
        <v>336</v>
      </c>
      <c r="N194" s="1530" t="s">
        <v>336</v>
      </c>
      <c r="O194" s="1528" t="s">
        <v>336</v>
      </c>
      <c r="P194" s="1529" t="s">
        <v>336</v>
      </c>
      <c r="Q194" s="1529" t="s">
        <v>336</v>
      </c>
      <c r="R194" s="1203">
        <v>0</v>
      </c>
      <c r="S194" s="1349">
        <f t="shared" si="1194"/>
        <v>0</v>
      </c>
      <c r="T194" s="1350" t="s">
        <v>336</v>
      </c>
      <c r="U194" s="1351" t="s">
        <v>336</v>
      </c>
      <c r="V194" s="1352" t="s">
        <v>336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336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336</v>
      </c>
      <c r="CH194" s="1352" t="s">
        <v>336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336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336</v>
      </c>
      <c r="DN194" s="1352" t="s">
        <v>336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336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336</v>
      </c>
      <c r="ET194" s="1465" t="s">
        <v>336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336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336</v>
      </c>
      <c r="FZ194" s="1465" t="s">
        <v>336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336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336</v>
      </c>
      <c r="HF194" s="1465" t="s">
        <v>336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336</v>
      </c>
    </row>
    <row r="195" spans="1:229" s="1170" customFormat="1" ht="18" hidden="1" customHeight="1" outlineLevel="1" x14ac:dyDescent="0.2">
      <c r="A195" s="3625"/>
      <c r="B195" s="3624"/>
      <c r="C195" s="3646"/>
      <c r="D195" s="1168" t="s">
        <v>500</v>
      </c>
      <c r="E195" s="1528" t="s">
        <v>336</v>
      </c>
      <c r="F195" s="1529" t="s">
        <v>336</v>
      </c>
      <c r="G195" s="1529" t="s">
        <v>336</v>
      </c>
      <c r="H195" s="1529" t="s">
        <v>336</v>
      </c>
      <c r="I195" s="1529" t="s">
        <v>336</v>
      </c>
      <c r="J195" s="1529" t="s">
        <v>336</v>
      </c>
      <c r="K195" s="1529" t="s">
        <v>336</v>
      </c>
      <c r="L195" s="1529" t="s">
        <v>336</v>
      </c>
      <c r="M195" s="1529" t="s">
        <v>336</v>
      </c>
      <c r="N195" s="1530" t="s">
        <v>336</v>
      </c>
      <c r="O195" s="1528" t="s">
        <v>336</v>
      </c>
      <c r="P195" s="1529" t="s">
        <v>336</v>
      </c>
      <c r="Q195" s="1529" t="s">
        <v>336</v>
      </c>
      <c r="R195" s="1203">
        <v>275307.90999999997</v>
      </c>
      <c r="S195" s="1349">
        <f t="shared" si="1194"/>
        <v>275307.90999999997</v>
      </c>
      <c r="T195" s="1350" t="s">
        <v>336</v>
      </c>
      <c r="U195" s="1351" t="s">
        <v>336</v>
      </c>
      <c r="V195" s="1352" t="s">
        <v>336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336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336</v>
      </c>
      <c r="CH195" s="1352" t="s">
        <v>336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336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336</v>
      </c>
      <c r="DN195" s="1352" t="s">
        <v>336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336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336</v>
      </c>
      <c r="ET195" s="1465" t="s">
        <v>336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336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336</v>
      </c>
      <c r="FZ195" s="1465" t="s">
        <v>336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336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336</v>
      </c>
      <c r="HF195" s="1465" t="s">
        <v>336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336</v>
      </c>
    </row>
    <row r="196" spans="1:229" s="1170" customFormat="1" ht="18" hidden="1" customHeight="1" outlineLevel="1" x14ac:dyDescent="0.2">
      <c r="A196" s="3625"/>
      <c r="B196" s="3624"/>
      <c r="C196" s="3646"/>
      <c r="D196" s="1168" t="s">
        <v>516</v>
      </c>
      <c r="E196" s="1528" t="s">
        <v>336</v>
      </c>
      <c r="F196" s="1529" t="s">
        <v>336</v>
      </c>
      <c r="G196" s="1529" t="s">
        <v>336</v>
      </c>
      <c r="H196" s="1529" t="s">
        <v>336</v>
      </c>
      <c r="I196" s="1529" t="s">
        <v>336</v>
      </c>
      <c r="J196" s="1529" t="s">
        <v>336</v>
      </c>
      <c r="K196" s="1529" t="s">
        <v>336</v>
      </c>
      <c r="L196" s="1529" t="s">
        <v>336</v>
      </c>
      <c r="M196" s="1529" t="s">
        <v>336</v>
      </c>
      <c r="N196" s="1530" t="s">
        <v>336</v>
      </c>
      <c r="O196" s="1528" t="s">
        <v>336</v>
      </c>
      <c r="P196" s="1529" t="s">
        <v>336</v>
      </c>
      <c r="Q196" s="1529" t="s">
        <v>336</v>
      </c>
      <c r="R196" s="1203">
        <v>183560.59</v>
      </c>
      <c r="S196" s="1349">
        <f t="shared" si="1194"/>
        <v>183560.59</v>
      </c>
      <c r="T196" s="1350" t="s">
        <v>336</v>
      </c>
      <c r="U196" s="1351" t="s">
        <v>336</v>
      </c>
      <c r="V196" s="1352" t="s">
        <v>336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336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336</v>
      </c>
      <c r="CH196" s="1352" t="s">
        <v>336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336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336</v>
      </c>
      <c r="DN196" s="1352" t="s">
        <v>336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336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336</v>
      </c>
      <c r="ET196" s="1465" t="s">
        <v>336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336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336</v>
      </c>
      <c r="FZ196" s="1465" t="s">
        <v>336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336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336</v>
      </c>
      <c r="HF196" s="1465" t="s">
        <v>336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336</v>
      </c>
    </row>
    <row r="197" spans="1:229" s="1170" customFormat="1" ht="18" hidden="1" customHeight="1" outlineLevel="1" x14ac:dyDescent="0.2">
      <c r="A197" s="3625"/>
      <c r="B197" s="3624"/>
      <c r="C197" s="3646"/>
      <c r="D197" s="1168" t="s">
        <v>535</v>
      </c>
      <c r="E197" s="1528" t="s">
        <v>336</v>
      </c>
      <c r="F197" s="1529" t="s">
        <v>336</v>
      </c>
      <c r="G197" s="1529" t="s">
        <v>336</v>
      </c>
      <c r="H197" s="1529" t="s">
        <v>336</v>
      </c>
      <c r="I197" s="1529" t="s">
        <v>336</v>
      </c>
      <c r="J197" s="1529" t="s">
        <v>336</v>
      </c>
      <c r="K197" s="1529" t="s">
        <v>336</v>
      </c>
      <c r="L197" s="1529" t="s">
        <v>336</v>
      </c>
      <c r="M197" s="1529" t="s">
        <v>336</v>
      </c>
      <c r="N197" s="1530" t="s">
        <v>336</v>
      </c>
      <c r="O197" s="1528" t="s">
        <v>336</v>
      </c>
      <c r="P197" s="1529" t="s">
        <v>336</v>
      </c>
      <c r="Q197" s="1529" t="s">
        <v>336</v>
      </c>
      <c r="R197" s="1203">
        <v>0</v>
      </c>
      <c r="S197" s="1349">
        <v>0</v>
      </c>
      <c r="T197" s="1350" t="s">
        <v>336</v>
      </c>
      <c r="U197" s="1351" t="s">
        <v>336</v>
      </c>
      <c r="V197" s="1352" t="s">
        <v>336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336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336</v>
      </c>
      <c r="CH197" s="1352" t="s">
        <v>336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336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336</v>
      </c>
      <c r="DN197" s="1352" t="s">
        <v>336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336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336</v>
      </c>
      <c r="ET197" s="1465" t="s">
        <v>336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336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336</v>
      </c>
      <c r="FZ197" s="1465" t="s">
        <v>336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336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336</v>
      </c>
      <c r="HF197" s="1465" t="s">
        <v>336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336</v>
      </c>
    </row>
    <row r="198" spans="1:229" s="1170" customFormat="1" ht="18" hidden="1" customHeight="1" outlineLevel="1" x14ac:dyDescent="0.2">
      <c r="A198" s="3625"/>
      <c r="B198" s="3624"/>
      <c r="C198" s="3646"/>
      <c r="D198" s="1167" t="s">
        <v>345</v>
      </c>
      <c r="E198" s="1528" t="s">
        <v>336</v>
      </c>
      <c r="F198" s="1529" t="s">
        <v>336</v>
      </c>
      <c r="G198" s="1529" t="s">
        <v>336</v>
      </c>
      <c r="H198" s="1529" t="s">
        <v>336</v>
      </c>
      <c r="I198" s="1529" t="s">
        <v>336</v>
      </c>
      <c r="J198" s="1529" t="s">
        <v>336</v>
      </c>
      <c r="K198" s="1529" t="s">
        <v>336</v>
      </c>
      <c r="L198" s="1529" t="s">
        <v>336</v>
      </c>
      <c r="M198" s="1529" t="s">
        <v>336</v>
      </c>
      <c r="N198" s="1530" t="s">
        <v>336</v>
      </c>
      <c r="O198" s="1528" t="s">
        <v>336</v>
      </c>
      <c r="P198" s="1529" t="s">
        <v>336</v>
      </c>
      <c r="Q198" s="1529" t="s">
        <v>336</v>
      </c>
      <c r="R198" s="1203">
        <v>351447.48</v>
      </c>
      <c r="S198" s="1349">
        <f t="shared" si="1194"/>
        <v>351447.48</v>
      </c>
      <c r="T198" s="1350" t="s">
        <v>336</v>
      </c>
      <c r="U198" s="1351" t="s">
        <v>336</v>
      </c>
      <c r="V198" s="1352" t="s">
        <v>336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336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336</v>
      </c>
      <c r="CH198" s="1352" t="s">
        <v>336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336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336</v>
      </c>
      <c r="DN198" s="1352" t="s">
        <v>336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336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336</v>
      </c>
      <c r="ET198" s="1465" t="s">
        <v>336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336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336</v>
      </c>
      <c r="FZ198" s="1465" t="s">
        <v>336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336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336</v>
      </c>
      <c r="HF198" s="1465" t="s">
        <v>336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336</v>
      </c>
    </row>
    <row r="199" spans="1:229" s="1170" customFormat="1" ht="18" hidden="1" customHeight="1" outlineLevel="1" x14ac:dyDescent="0.2">
      <c r="A199" s="3625"/>
      <c r="B199" s="3624"/>
      <c r="C199" s="3646"/>
      <c r="D199" s="1167" t="s">
        <v>418</v>
      </c>
      <c r="E199" s="1528" t="s">
        <v>336</v>
      </c>
      <c r="F199" s="1529" t="s">
        <v>336</v>
      </c>
      <c r="G199" s="1529" t="s">
        <v>336</v>
      </c>
      <c r="H199" s="1529" t="s">
        <v>336</v>
      </c>
      <c r="I199" s="1529" t="s">
        <v>336</v>
      </c>
      <c r="J199" s="1529" t="s">
        <v>336</v>
      </c>
      <c r="K199" s="1529" t="s">
        <v>336</v>
      </c>
      <c r="L199" s="1529" t="s">
        <v>336</v>
      </c>
      <c r="M199" s="1529" t="s">
        <v>336</v>
      </c>
      <c r="N199" s="1530" t="s">
        <v>336</v>
      </c>
      <c r="O199" s="1528" t="s">
        <v>336</v>
      </c>
      <c r="P199" s="1529" t="s">
        <v>336</v>
      </c>
      <c r="Q199" s="1529" t="s">
        <v>336</v>
      </c>
      <c r="R199" s="1203">
        <v>260729.91</v>
      </c>
      <c r="S199" s="1349">
        <f t="shared" si="1194"/>
        <v>260729.91</v>
      </c>
      <c r="T199" s="1350" t="s">
        <v>336</v>
      </c>
      <c r="U199" s="1351" t="s">
        <v>336</v>
      </c>
      <c r="V199" s="1352" t="s">
        <v>336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336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336</v>
      </c>
      <c r="CH199" s="1352" t="s">
        <v>336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336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336</v>
      </c>
      <c r="DN199" s="1352" t="s">
        <v>336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336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336</v>
      </c>
      <c r="ET199" s="1465" t="s">
        <v>336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336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336</v>
      </c>
      <c r="FZ199" s="1465" t="s">
        <v>336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336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336</v>
      </c>
      <c r="HF199" s="1465" t="s">
        <v>336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336</v>
      </c>
    </row>
    <row r="200" spans="1:229" s="1170" customFormat="1" ht="18" hidden="1" customHeight="1" outlineLevel="1" x14ac:dyDescent="0.2">
      <c r="A200" s="3625"/>
      <c r="B200" s="3624"/>
      <c r="C200" s="3646"/>
      <c r="D200" s="1167" t="s">
        <v>517</v>
      </c>
      <c r="E200" s="1528" t="s">
        <v>336</v>
      </c>
      <c r="F200" s="1529" t="s">
        <v>336</v>
      </c>
      <c r="G200" s="1529" t="s">
        <v>336</v>
      </c>
      <c r="H200" s="1529" t="s">
        <v>336</v>
      </c>
      <c r="I200" s="1529" t="s">
        <v>336</v>
      </c>
      <c r="J200" s="1529" t="s">
        <v>336</v>
      </c>
      <c r="K200" s="1529" t="s">
        <v>336</v>
      </c>
      <c r="L200" s="1529" t="s">
        <v>336</v>
      </c>
      <c r="M200" s="1529" t="s">
        <v>336</v>
      </c>
      <c r="N200" s="1530" t="s">
        <v>336</v>
      </c>
      <c r="O200" s="1528" t="s">
        <v>336</v>
      </c>
      <c r="P200" s="1529" t="s">
        <v>336</v>
      </c>
      <c r="Q200" s="1529" t="s">
        <v>336</v>
      </c>
      <c r="R200" s="1203">
        <v>190815.52</v>
      </c>
      <c r="S200" s="1349">
        <f t="shared" si="1194"/>
        <v>190815.52</v>
      </c>
      <c r="T200" s="1350" t="s">
        <v>336</v>
      </c>
      <c r="U200" s="1351" t="s">
        <v>336</v>
      </c>
      <c r="V200" s="1352" t="s">
        <v>336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336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336</v>
      </c>
      <c r="CH200" s="1352" t="s">
        <v>336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336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336</v>
      </c>
      <c r="DN200" s="1352" t="s">
        <v>336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336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336</v>
      </c>
      <c r="ET200" s="1465" t="s">
        <v>336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336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336</v>
      </c>
      <c r="FZ200" s="1465" t="s">
        <v>336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336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336</v>
      </c>
      <c r="HF200" s="1465" t="s">
        <v>336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336</v>
      </c>
    </row>
    <row r="201" spans="1:229" s="1170" customFormat="1" ht="18" hidden="1" customHeight="1" outlineLevel="1" x14ac:dyDescent="0.2">
      <c r="A201" s="3625"/>
      <c r="B201" s="3624"/>
      <c r="C201" s="3646"/>
      <c r="D201" s="1167" t="s">
        <v>541</v>
      </c>
      <c r="E201" s="1528" t="s">
        <v>336</v>
      </c>
      <c r="F201" s="1529" t="s">
        <v>336</v>
      </c>
      <c r="G201" s="1529" t="s">
        <v>336</v>
      </c>
      <c r="H201" s="1529" t="s">
        <v>336</v>
      </c>
      <c r="I201" s="1529" t="s">
        <v>336</v>
      </c>
      <c r="J201" s="1529" t="s">
        <v>336</v>
      </c>
      <c r="K201" s="1529" t="s">
        <v>336</v>
      </c>
      <c r="L201" s="1529" t="s">
        <v>336</v>
      </c>
      <c r="M201" s="1529" t="s">
        <v>336</v>
      </c>
      <c r="N201" s="1530" t="s">
        <v>336</v>
      </c>
      <c r="O201" s="1528" t="s">
        <v>336</v>
      </c>
      <c r="P201" s="1529" t="s">
        <v>336</v>
      </c>
      <c r="Q201" s="1529" t="s">
        <v>336</v>
      </c>
      <c r="R201" s="1203">
        <v>113565.99</v>
      </c>
      <c r="S201" s="1349">
        <f>R201</f>
        <v>113565.99</v>
      </c>
      <c r="T201" s="1350" t="s">
        <v>336</v>
      </c>
      <c r="U201" s="1351" t="s">
        <v>336</v>
      </c>
      <c r="V201" s="1352" t="s">
        <v>336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336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336</v>
      </c>
      <c r="CH201" s="1352" t="s">
        <v>336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336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336</v>
      </c>
      <c r="DN201" s="1352" t="s">
        <v>336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336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336</v>
      </c>
      <c r="ET201" s="1465" t="s">
        <v>336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336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336</v>
      </c>
      <c r="FZ201" s="1465" t="s">
        <v>336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336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336</v>
      </c>
      <c r="HF201" s="1465" t="s">
        <v>336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336</v>
      </c>
    </row>
    <row r="202" spans="1:229" s="1170" customFormat="1" ht="18" hidden="1" customHeight="1" outlineLevel="1" x14ac:dyDescent="0.2">
      <c r="A202" s="3625"/>
      <c r="B202" s="3624"/>
      <c r="C202" s="3646"/>
      <c r="D202" s="1167" t="s">
        <v>506</v>
      </c>
      <c r="E202" s="1528" t="s">
        <v>336</v>
      </c>
      <c r="F202" s="1529" t="s">
        <v>336</v>
      </c>
      <c r="G202" s="1529" t="s">
        <v>336</v>
      </c>
      <c r="H202" s="1529" t="s">
        <v>336</v>
      </c>
      <c r="I202" s="1529" t="s">
        <v>336</v>
      </c>
      <c r="J202" s="1529" t="s">
        <v>336</v>
      </c>
      <c r="K202" s="1529" t="s">
        <v>336</v>
      </c>
      <c r="L202" s="1529" t="s">
        <v>336</v>
      </c>
      <c r="M202" s="1529" t="s">
        <v>336</v>
      </c>
      <c r="N202" s="1530" t="s">
        <v>336</v>
      </c>
      <c r="O202" s="1528" t="s">
        <v>336</v>
      </c>
      <c r="P202" s="1529" t="s">
        <v>336</v>
      </c>
      <c r="Q202" s="1529" t="s">
        <v>336</v>
      </c>
      <c r="R202" s="1203">
        <v>159471.74</v>
      </c>
      <c r="S202" s="1349">
        <f t="shared" si="1194"/>
        <v>159471.74</v>
      </c>
      <c r="T202" s="1350" t="s">
        <v>336</v>
      </c>
      <c r="U202" s="1351" t="s">
        <v>336</v>
      </c>
      <c r="V202" s="1352" t="s">
        <v>336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336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336</v>
      </c>
      <c r="CH202" s="1352" t="s">
        <v>336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336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336</v>
      </c>
      <c r="DN202" s="1352" t="s">
        <v>336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336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336</v>
      </c>
      <c r="ET202" s="1465" t="s">
        <v>336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336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336</v>
      </c>
      <c r="FZ202" s="1465" t="s">
        <v>336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336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336</v>
      </c>
      <c r="HF202" s="1465" t="s">
        <v>336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336</v>
      </c>
    </row>
    <row r="203" spans="1:229" s="1170" customFormat="1" ht="18" hidden="1" customHeight="1" outlineLevel="1" x14ac:dyDescent="0.2">
      <c r="A203" s="3625"/>
      <c r="B203" s="3624"/>
      <c r="C203" s="3646"/>
      <c r="D203" s="1167" t="s">
        <v>348</v>
      </c>
      <c r="E203" s="1528" t="s">
        <v>336</v>
      </c>
      <c r="F203" s="1529" t="s">
        <v>336</v>
      </c>
      <c r="G203" s="1529" t="s">
        <v>336</v>
      </c>
      <c r="H203" s="1529" t="s">
        <v>336</v>
      </c>
      <c r="I203" s="1529" t="s">
        <v>336</v>
      </c>
      <c r="J203" s="1529" t="s">
        <v>336</v>
      </c>
      <c r="K203" s="1529" t="s">
        <v>336</v>
      </c>
      <c r="L203" s="1529" t="s">
        <v>336</v>
      </c>
      <c r="M203" s="1529" t="s">
        <v>336</v>
      </c>
      <c r="N203" s="1530" t="s">
        <v>336</v>
      </c>
      <c r="O203" s="1528" t="s">
        <v>336</v>
      </c>
      <c r="P203" s="1529" t="s">
        <v>336</v>
      </c>
      <c r="Q203" s="1529" t="s">
        <v>336</v>
      </c>
      <c r="R203" s="1203">
        <v>259162.18</v>
      </c>
      <c r="S203" s="1349">
        <f t="shared" si="1194"/>
        <v>259162.18</v>
      </c>
      <c r="T203" s="1350" t="s">
        <v>336</v>
      </c>
      <c r="U203" s="1351" t="s">
        <v>336</v>
      </c>
      <c r="V203" s="1352" t="s">
        <v>336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336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336</v>
      </c>
      <c r="CH203" s="1352" t="s">
        <v>336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336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336</v>
      </c>
      <c r="DN203" s="1352" t="s">
        <v>336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336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336</v>
      </c>
      <c r="ET203" s="1465" t="s">
        <v>336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336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336</v>
      </c>
      <c r="FZ203" s="1465" t="s">
        <v>336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336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336</v>
      </c>
      <c r="HF203" s="1465" t="s">
        <v>336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336</v>
      </c>
    </row>
    <row r="204" spans="1:229" s="1170" customFormat="1" ht="18" hidden="1" customHeight="1" outlineLevel="1" x14ac:dyDescent="0.2">
      <c r="A204" s="3625"/>
      <c r="B204" s="3624"/>
      <c r="C204" s="3646"/>
      <c r="D204" s="1167" t="s">
        <v>419</v>
      </c>
      <c r="E204" s="1528" t="s">
        <v>336</v>
      </c>
      <c r="F204" s="1529" t="s">
        <v>336</v>
      </c>
      <c r="G204" s="1529" t="s">
        <v>336</v>
      </c>
      <c r="H204" s="1529" t="s">
        <v>336</v>
      </c>
      <c r="I204" s="1529" t="s">
        <v>336</v>
      </c>
      <c r="J204" s="1529" t="s">
        <v>336</v>
      </c>
      <c r="K204" s="1529" t="s">
        <v>336</v>
      </c>
      <c r="L204" s="1529" t="s">
        <v>336</v>
      </c>
      <c r="M204" s="1529" t="s">
        <v>336</v>
      </c>
      <c r="N204" s="1530" t="s">
        <v>336</v>
      </c>
      <c r="O204" s="1528" t="s">
        <v>336</v>
      </c>
      <c r="P204" s="1529" t="s">
        <v>336</v>
      </c>
      <c r="Q204" s="1529" t="s">
        <v>336</v>
      </c>
      <c r="R204" s="1203">
        <v>335103.14</v>
      </c>
      <c r="S204" s="1349">
        <f t="shared" si="1194"/>
        <v>335103.14</v>
      </c>
      <c r="T204" s="1350" t="s">
        <v>336</v>
      </c>
      <c r="U204" s="1351" t="s">
        <v>336</v>
      </c>
      <c r="V204" s="1352" t="s">
        <v>336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336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336</v>
      </c>
      <c r="CH204" s="1352" t="s">
        <v>336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336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336</v>
      </c>
      <c r="DN204" s="1352" t="s">
        <v>336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336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336</v>
      </c>
      <c r="ET204" s="1465" t="s">
        <v>336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336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336</v>
      </c>
      <c r="FZ204" s="1465" t="s">
        <v>336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336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336</v>
      </c>
      <c r="HF204" s="1465" t="s">
        <v>336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336</v>
      </c>
    </row>
    <row r="205" spans="1:229" s="1170" customFormat="1" ht="18" hidden="1" customHeight="1" outlineLevel="1" x14ac:dyDescent="0.2">
      <c r="A205" s="3625"/>
      <c r="B205" s="3624"/>
      <c r="C205" s="3646"/>
      <c r="D205" s="1167" t="s">
        <v>542</v>
      </c>
      <c r="E205" s="1528" t="s">
        <v>336</v>
      </c>
      <c r="F205" s="1529" t="s">
        <v>336</v>
      </c>
      <c r="G205" s="1529" t="s">
        <v>336</v>
      </c>
      <c r="H205" s="1529" t="s">
        <v>336</v>
      </c>
      <c r="I205" s="1529" t="s">
        <v>336</v>
      </c>
      <c r="J205" s="1529" t="s">
        <v>336</v>
      </c>
      <c r="K205" s="1529" t="s">
        <v>336</v>
      </c>
      <c r="L205" s="1529" t="s">
        <v>336</v>
      </c>
      <c r="M205" s="1529" t="s">
        <v>336</v>
      </c>
      <c r="N205" s="1530" t="s">
        <v>336</v>
      </c>
      <c r="O205" s="1528" t="s">
        <v>336</v>
      </c>
      <c r="P205" s="1529" t="s">
        <v>336</v>
      </c>
      <c r="Q205" s="1529" t="s">
        <v>336</v>
      </c>
      <c r="R205" s="1203">
        <v>125728.63</v>
      </c>
      <c r="S205" s="1349">
        <f t="shared" si="1194"/>
        <v>125728.63</v>
      </c>
      <c r="T205" s="1350" t="s">
        <v>336</v>
      </c>
      <c r="U205" s="1351" t="s">
        <v>336</v>
      </c>
      <c r="V205" s="1352" t="s">
        <v>336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336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336</v>
      </c>
      <c r="CH205" s="1352" t="s">
        <v>336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336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336</v>
      </c>
      <c r="DN205" s="1352" t="s">
        <v>336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336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336</v>
      </c>
      <c r="ET205" s="1465" t="s">
        <v>336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336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336</v>
      </c>
      <c r="FZ205" s="1465" t="s">
        <v>336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336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336</v>
      </c>
      <c r="HF205" s="1465" t="s">
        <v>336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336</v>
      </c>
    </row>
    <row r="206" spans="1:229" s="1170" customFormat="1" ht="18" hidden="1" customHeight="1" outlineLevel="1" x14ac:dyDescent="0.2">
      <c r="A206" s="3625"/>
      <c r="B206" s="3624"/>
      <c r="C206" s="3646"/>
      <c r="D206" s="1167" t="s">
        <v>346</v>
      </c>
      <c r="E206" s="1528" t="s">
        <v>336</v>
      </c>
      <c r="F206" s="1529" t="s">
        <v>336</v>
      </c>
      <c r="G206" s="1529" t="s">
        <v>336</v>
      </c>
      <c r="H206" s="1529" t="s">
        <v>336</v>
      </c>
      <c r="I206" s="1529" t="s">
        <v>336</v>
      </c>
      <c r="J206" s="1529" t="s">
        <v>336</v>
      </c>
      <c r="K206" s="1529" t="s">
        <v>336</v>
      </c>
      <c r="L206" s="1529" t="s">
        <v>336</v>
      </c>
      <c r="M206" s="1529" t="s">
        <v>336</v>
      </c>
      <c r="N206" s="1530" t="s">
        <v>336</v>
      </c>
      <c r="O206" s="1528" t="s">
        <v>336</v>
      </c>
      <c r="P206" s="1529" t="s">
        <v>336</v>
      </c>
      <c r="Q206" s="1529" t="s">
        <v>336</v>
      </c>
      <c r="R206" s="1203">
        <v>325296.51</v>
      </c>
      <c r="S206" s="1349">
        <f t="shared" si="1194"/>
        <v>325296.51</v>
      </c>
      <c r="T206" s="1350" t="s">
        <v>336</v>
      </c>
      <c r="U206" s="1351" t="s">
        <v>336</v>
      </c>
      <c r="V206" s="1352" t="s">
        <v>336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336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336</v>
      </c>
      <c r="CH206" s="1352" t="s">
        <v>336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336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336</v>
      </c>
      <c r="DN206" s="1352" t="s">
        <v>336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336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336</v>
      </c>
      <c r="ET206" s="1465" t="s">
        <v>336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336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336</v>
      </c>
      <c r="FZ206" s="1465" t="s">
        <v>336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336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336</v>
      </c>
      <c r="HF206" s="1465" t="s">
        <v>336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336</v>
      </c>
    </row>
    <row r="207" spans="1:229" s="1170" customFormat="1" ht="18" hidden="1" customHeight="1" outlineLevel="1" x14ac:dyDescent="0.2">
      <c r="A207" s="3625"/>
      <c r="B207" s="3624"/>
      <c r="C207" s="3646"/>
      <c r="D207" s="1531" t="s">
        <v>347</v>
      </c>
      <c r="E207" s="1532" t="s">
        <v>336</v>
      </c>
      <c r="F207" s="1533" t="s">
        <v>336</v>
      </c>
      <c r="G207" s="1533" t="s">
        <v>336</v>
      </c>
      <c r="H207" s="1533" t="s">
        <v>336</v>
      </c>
      <c r="I207" s="1533" t="s">
        <v>336</v>
      </c>
      <c r="J207" s="1533" t="s">
        <v>336</v>
      </c>
      <c r="K207" s="1533" t="s">
        <v>336</v>
      </c>
      <c r="L207" s="1533" t="s">
        <v>336</v>
      </c>
      <c r="M207" s="1533" t="s">
        <v>336</v>
      </c>
      <c r="N207" s="1534" t="s">
        <v>336</v>
      </c>
      <c r="O207" s="1535" t="s">
        <v>336</v>
      </c>
      <c r="P207" s="1533" t="s">
        <v>336</v>
      </c>
      <c r="Q207" s="1533" t="s">
        <v>336</v>
      </c>
      <c r="R207" s="1251">
        <v>129135.67999999999</v>
      </c>
      <c r="S207" s="1379">
        <f t="shared" si="1194"/>
        <v>129135.67999999999</v>
      </c>
      <c r="T207" s="1350" t="s">
        <v>336</v>
      </c>
      <c r="U207" s="1351" t="s">
        <v>336</v>
      </c>
      <c r="V207" s="1352" t="s">
        <v>336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336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336</v>
      </c>
      <c r="CH207" s="1381" t="s">
        <v>336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336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336</v>
      </c>
      <c r="DN207" s="1381" t="s">
        <v>336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336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336</v>
      </c>
      <c r="ET207" s="1466" t="s">
        <v>336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336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336</v>
      </c>
      <c r="FZ207" s="1466" t="s">
        <v>336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336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336</v>
      </c>
      <c r="HF207" s="1466" t="s">
        <v>336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336</v>
      </c>
    </row>
    <row r="208" spans="1:229" s="1170" customFormat="1" ht="18" hidden="1" customHeight="1" outlineLevel="1" x14ac:dyDescent="0.2">
      <c r="A208" s="3625"/>
      <c r="B208" s="3624"/>
      <c r="C208" s="3647"/>
      <c r="D208" s="1537" t="s">
        <v>518</v>
      </c>
      <c r="E208" s="1532" t="s">
        <v>336</v>
      </c>
      <c r="F208" s="1533" t="s">
        <v>336</v>
      </c>
      <c r="G208" s="1533" t="s">
        <v>336</v>
      </c>
      <c r="H208" s="1533" t="s">
        <v>336</v>
      </c>
      <c r="I208" s="1533" t="s">
        <v>336</v>
      </c>
      <c r="J208" s="1533" t="s">
        <v>336</v>
      </c>
      <c r="K208" s="1533" t="s">
        <v>336</v>
      </c>
      <c r="L208" s="1533" t="s">
        <v>336</v>
      </c>
      <c r="M208" s="1533" t="s">
        <v>336</v>
      </c>
      <c r="N208" s="1534" t="s">
        <v>336</v>
      </c>
      <c r="O208" s="1535" t="s">
        <v>336</v>
      </c>
      <c r="P208" s="1533" t="s">
        <v>336</v>
      </c>
      <c r="Q208" s="1533" t="s">
        <v>336</v>
      </c>
      <c r="R208" s="1251">
        <v>56812.99</v>
      </c>
      <c r="S208" s="1482">
        <f t="shared" si="1194"/>
        <v>56812.99</v>
      </c>
      <c r="T208" s="1350" t="s">
        <v>336</v>
      </c>
      <c r="U208" s="1351" t="s">
        <v>336</v>
      </c>
      <c r="V208" s="1352" t="s">
        <v>336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336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336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336</v>
      </c>
      <c r="DN208" s="1381" t="s">
        <v>336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336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336</v>
      </c>
      <c r="ET208" s="1466" t="s">
        <v>336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336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336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336</v>
      </c>
    </row>
    <row r="209" spans="1:229" ht="18" customHeight="1" collapsed="1" x14ac:dyDescent="0.2">
      <c r="A209" s="3625"/>
      <c r="B209" s="3624"/>
      <c r="C209" s="511">
        <v>3</v>
      </c>
      <c r="D209" s="1378" t="s">
        <v>353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336</v>
      </c>
      <c r="P209" s="777" t="s">
        <v>336</v>
      </c>
      <c r="Q209" s="777" t="s">
        <v>336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625"/>
      <c r="B210" s="3624"/>
      <c r="C210" s="801" t="s">
        <v>479</v>
      </c>
      <c r="D210" s="770" t="s">
        <v>481</v>
      </c>
      <c r="E210" s="802" t="s">
        <v>336</v>
      </c>
      <c r="F210" s="803" t="s">
        <v>336</v>
      </c>
      <c r="G210" s="803" t="s">
        <v>336</v>
      </c>
      <c r="H210" s="803" t="s">
        <v>336</v>
      </c>
      <c r="I210" s="803" t="s">
        <v>336</v>
      </c>
      <c r="J210" s="803" t="s">
        <v>336</v>
      </c>
      <c r="K210" s="803" t="s">
        <v>336</v>
      </c>
      <c r="L210" s="803" t="s">
        <v>336</v>
      </c>
      <c r="M210" s="803" t="s">
        <v>336</v>
      </c>
      <c r="N210" s="804" t="s">
        <v>336</v>
      </c>
      <c r="O210" s="802" t="s">
        <v>336</v>
      </c>
      <c r="P210" s="803" t="s">
        <v>336</v>
      </c>
      <c r="Q210" s="803" t="s">
        <v>336</v>
      </c>
      <c r="R210" s="805">
        <f>320*7.4*N209</f>
        <v>4475520</v>
      </c>
      <c r="S210" s="806">
        <f>R210</f>
        <v>4475520</v>
      </c>
      <c r="T210" s="1386" t="s">
        <v>336</v>
      </c>
      <c r="U210" s="807" t="s">
        <v>336</v>
      </c>
      <c r="V210" s="808" t="s">
        <v>336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336</v>
      </c>
      <c r="AL210" s="788" t="s">
        <v>336</v>
      </c>
      <c r="AM210" s="788" t="s">
        <v>336</v>
      </c>
      <c r="AN210" s="789" t="s">
        <v>336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336</v>
      </c>
      <c r="BB210" s="93" t="s">
        <v>336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336</v>
      </c>
      <c r="BR210" s="1078" t="s">
        <v>336</v>
      </c>
      <c r="BS210" s="1078" t="s">
        <v>336</v>
      </c>
      <c r="BT210" s="946" t="s">
        <v>336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336</v>
      </c>
      <c r="CH210" s="91" t="s">
        <v>336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336</v>
      </c>
      <c r="CX210" s="1078" t="s">
        <v>336</v>
      </c>
      <c r="CY210" s="1078" t="s">
        <v>336</v>
      </c>
      <c r="CZ210" s="946" t="s">
        <v>336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336</v>
      </c>
      <c r="DN210" s="91" t="s">
        <v>336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336</v>
      </c>
      <c r="ED210" s="1500" t="s">
        <v>336</v>
      </c>
      <c r="EE210" s="1078" t="s">
        <v>336</v>
      </c>
      <c r="EF210" s="946" t="s">
        <v>336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336</v>
      </c>
      <c r="ET210" s="1467" t="s">
        <v>336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336</v>
      </c>
      <c r="FJ210" s="1500" t="s">
        <v>336</v>
      </c>
      <c r="FK210" s="1078" t="s">
        <v>336</v>
      </c>
      <c r="FL210" s="946" t="s">
        <v>336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336</v>
      </c>
      <c r="FZ210" s="1467" t="s">
        <v>336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336</v>
      </c>
      <c r="GP210" s="1500" t="s">
        <v>336</v>
      </c>
      <c r="GQ210" s="1078" t="s">
        <v>336</v>
      </c>
      <c r="GR210" s="946" t="s">
        <v>336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336</v>
      </c>
      <c r="HF210" s="1467" t="s">
        <v>336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336</v>
      </c>
    </row>
    <row r="211" spans="1:229" s="101" customFormat="1" ht="30" customHeight="1" thickBot="1" x14ac:dyDescent="0.25">
      <c r="A211" s="3626"/>
      <c r="B211" s="3627"/>
      <c r="C211" s="755" t="s">
        <v>480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336</v>
      </c>
      <c r="P211" s="755" t="s">
        <v>336</v>
      </c>
      <c r="Q211" s="755" t="s">
        <v>336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336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336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336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336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336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336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336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605" t="s">
        <v>355</v>
      </c>
      <c r="B213" s="3642"/>
      <c r="C213" s="823" t="s">
        <v>173</v>
      </c>
      <c r="D213" s="824" t="s">
        <v>372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336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336</v>
      </c>
      <c r="AE213" s="839" t="s">
        <v>336</v>
      </c>
      <c r="AF213" s="839" t="s">
        <v>336</v>
      </c>
      <c r="AG213" s="839" t="s">
        <v>336</v>
      </c>
      <c r="AH213" s="839" t="s">
        <v>336</v>
      </c>
      <c r="AI213" s="839" t="s">
        <v>336</v>
      </c>
      <c r="AJ213" s="840"/>
      <c r="AK213" s="841"/>
      <c r="AL213" s="842"/>
      <c r="AM213" s="843"/>
      <c r="AN213" s="844" t="s">
        <v>336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336</v>
      </c>
      <c r="AV213" s="849" t="s">
        <v>336</v>
      </c>
      <c r="AW213" s="849" t="s">
        <v>336</v>
      </c>
      <c r="AX213" s="849" t="s">
        <v>336</v>
      </c>
      <c r="AY213" s="849" t="s">
        <v>336</v>
      </c>
      <c r="AZ213" s="850" t="s">
        <v>336</v>
      </c>
      <c r="BA213" s="851">
        <f t="shared" ref="BA213:BA222" si="1332">U213+AM213</f>
        <v>0</v>
      </c>
      <c r="BB213" s="833" t="s">
        <v>336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336</v>
      </c>
      <c r="BK213" s="853" t="s">
        <v>336</v>
      </c>
      <c r="BL213" s="853" t="s">
        <v>336</v>
      </c>
      <c r="BM213" s="853" t="s">
        <v>336</v>
      </c>
      <c r="BN213" s="853" t="s">
        <v>336</v>
      </c>
      <c r="BO213" s="853" t="s">
        <v>336</v>
      </c>
      <c r="BP213" s="854"/>
      <c r="BQ213" s="855"/>
      <c r="BR213" s="842"/>
      <c r="BS213" s="843"/>
      <c r="BT213" s="844" t="s">
        <v>336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336</v>
      </c>
      <c r="CB213" s="849" t="s">
        <v>336</v>
      </c>
      <c r="CC213" s="849" t="s">
        <v>336</v>
      </c>
      <c r="CD213" s="849" t="s">
        <v>336</v>
      </c>
      <c r="CE213" s="849" t="s">
        <v>336</v>
      </c>
      <c r="CF213" s="850" t="s">
        <v>336</v>
      </c>
      <c r="CG213" s="851">
        <f t="shared" ref="CG213:CG222" si="1339">BA213+BS213</f>
        <v>0</v>
      </c>
      <c r="CH213" s="833" t="s">
        <v>336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336</v>
      </c>
      <c r="CQ213" s="853" t="s">
        <v>336</v>
      </c>
      <c r="CR213" s="853" t="s">
        <v>336</v>
      </c>
      <c r="CS213" s="853" t="s">
        <v>336</v>
      </c>
      <c r="CT213" s="853" t="s">
        <v>336</v>
      </c>
      <c r="CU213" s="853" t="s">
        <v>336</v>
      </c>
      <c r="CV213" s="854"/>
      <c r="CW213" s="855"/>
      <c r="CX213" s="842"/>
      <c r="CY213" s="843"/>
      <c r="CZ213" s="844" t="s">
        <v>336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336</v>
      </c>
      <c r="DH213" s="849" t="s">
        <v>336</v>
      </c>
      <c r="DI213" s="849" t="s">
        <v>336</v>
      </c>
      <c r="DJ213" s="849" t="s">
        <v>336</v>
      </c>
      <c r="DK213" s="849" t="s">
        <v>336</v>
      </c>
      <c r="DL213" s="850" t="s">
        <v>336</v>
      </c>
      <c r="DM213" s="851">
        <f t="shared" ref="DM213:DM222" si="1341">CG213+CY213</f>
        <v>0</v>
      </c>
      <c r="DN213" s="833" t="s">
        <v>336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336</v>
      </c>
      <c r="DW213" s="853" t="s">
        <v>336</v>
      </c>
      <c r="DX213" s="853" t="s">
        <v>336</v>
      </c>
      <c r="DY213" s="853" t="s">
        <v>336</v>
      </c>
      <c r="DZ213" s="853" t="s">
        <v>336</v>
      </c>
      <c r="EA213" s="853" t="s">
        <v>336</v>
      </c>
      <c r="EB213" s="854"/>
      <c r="EC213" s="855"/>
      <c r="ED213" s="842"/>
      <c r="EE213" s="843"/>
      <c r="EF213" s="844" t="s">
        <v>336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336</v>
      </c>
      <c r="EN213" s="849" t="s">
        <v>336</v>
      </c>
      <c r="EO213" s="849" t="s">
        <v>336</v>
      </c>
      <c r="EP213" s="849" t="s">
        <v>336</v>
      </c>
      <c r="EQ213" s="849" t="s">
        <v>336</v>
      </c>
      <c r="ER213" s="850" t="s">
        <v>336</v>
      </c>
      <c r="ES213" s="1460">
        <f>DM213+EE213</f>
        <v>0</v>
      </c>
      <c r="ET213" s="833" t="s">
        <v>336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336</v>
      </c>
      <c r="FC213" s="853" t="s">
        <v>336</v>
      </c>
      <c r="FD213" s="853" t="s">
        <v>336</v>
      </c>
      <c r="FE213" s="853" t="s">
        <v>336</v>
      </c>
      <c r="FF213" s="853" t="s">
        <v>336</v>
      </c>
      <c r="FG213" s="853" t="s">
        <v>336</v>
      </c>
      <c r="FH213" s="1161"/>
      <c r="FI213" s="855"/>
      <c r="FJ213" s="842"/>
      <c r="FK213" s="843"/>
      <c r="FL213" s="844" t="s">
        <v>336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336</v>
      </c>
      <c r="FT213" s="849" t="s">
        <v>336</v>
      </c>
      <c r="FU213" s="849" t="s">
        <v>336</v>
      </c>
      <c r="FV213" s="849" t="s">
        <v>336</v>
      </c>
      <c r="FW213" s="849" t="s">
        <v>336</v>
      </c>
      <c r="FX213" s="850" t="s">
        <v>336</v>
      </c>
      <c r="FY213" s="1460">
        <f>ES213+FK213</f>
        <v>0</v>
      </c>
      <c r="FZ213" s="833" t="s">
        <v>336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336</v>
      </c>
      <c r="GI213" s="853" t="s">
        <v>336</v>
      </c>
      <c r="GJ213" s="853" t="s">
        <v>336</v>
      </c>
      <c r="GK213" s="853" t="s">
        <v>336</v>
      </c>
      <c r="GL213" s="853" t="s">
        <v>336</v>
      </c>
      <c r="GM213" s="853" t="s">
        <v>336</v>
      </c>
      <c r="GN213" s="1161"/>
      <c r="GO213" s="855"/>
      <c r="GP213" s="842"/>
      <c r="GQ213" s="843"/>
      <c r="GR213" s="844" t="s">
        <v>336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336</v>
      </c>
      <c r="GZ213" s="849" t="s">
        <v>336</v>
      </c>
      <c r="HA213" s="849" t="s">
        <v>336</v>
      </c>
      <c r="HB213" s="849" t="s">
        <v>336</v>
      </c>
      <c r="HC213" s="849" t="s">
        <v>336</v>
      </c>
      <c r="HD213" s="850" t="s">
        <v>336</v>
      </c>
      <c r="HE213" s="1701">
        <f>FY213+GQ213</f>
        <v>0</v>
      </c>
      <c r="HF213" s="833" t="s">
        <v>336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336</v>
      </c>
      <c r="HO213" s="853" t="s">
        <v>336</v>
      </c>
      <c r="HP213" s="853" t="s">
        <v>336</v>
      </c>
      <c r="HQ213" s="853" t="s">
        <v>336</v>
      </c>
      <c r="HR213" s="853" t="s">
        <v>336</v>
      </c>
      <c r="HS213" s="853" t="s">
        <v>336</v>
      </c>
      <c r="HT213" s="1161"/>
      <c r="HU213" s="855"/>
    </row>
    <row r="214" spans="1:229" s="102" customFormat="1" ht="30" customHeight="1" x14ac:dyDescent="0.2">
      <c r="A214" s="3607"/>
      <c r="B214" s="3643"/>
      <c r="C214" s="856" t="s">
        <v>174</v>
      </c>
      <c r="D214" s="857" t="s">
        <v>373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336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336</v>
      </c>
      <c r="AE214" s="839" t="s">
        <v>336</v>
      </c>
      <c r="AF214" s="839" t="s">
        <v>336</v>
      </c>
      <c r="AG214" s="839" t="s">
        <v>336</v>
      </c>
      <c r="AH214" s="839" t="s">
        <v>336</v>
      </c>
      <c r="AI214" s="839" t="s">
        <v>336</v>
      </c>
      <c r="AJ214" s="840"/>
      <c r="AK214" s="871"/>
      <c r="AL214" s="872"/>
      <c r="AM214" s="843"/>
      <c r="AN214" s="873" t="s">
        <v>336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336</v>
      </c>
      <c r="AV214" s="849" t="s">
        <v>336</v>
      </c>
      <c r="AW214" s="849" t="s">
        <v>336</v>
      </c>
      <c r="AX214" s="849" t="s">
        <v>336</v>
      </c>
      <c r="AY214" s="849" t="s">
        <v>336</v>
      </c>
      <c r="AZ214" s="850" t="s">
        <v>336</v>
      </c>
      <c r="BA214" s="876">
        <f t="shared" si="1332"/>
        <v>0</v>
      </c>
      <c r="BB214" s="865" t="s">
        <v>336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336</v>
      </c>
      <c r="BK214" s="881" t="s">
        <v>336</v>
      </c>
      <c r="BL214" s="881" t="s">
        <v>336</v>
      </c>
      <c r="BM214" s="881" t="s">
        <v>336</v>
      </c>
      <c r="BN214" s="881" t="s">
        <v>336</v>
      </c>
      <c r="BO214" s="881" t="s">
        <v>336</v>
      </c>
      <c r="BP214" s="882"/>
      <c r="BQ214" s="883"/>
      <c r="BR214" s="872"/>
      <c r="BS214" s="843"/>
      <c r="BT214" s="873" t="s">
        <v>336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336</v>
      </c>
      <c r="CB214" s="849" t="s">
        <v>336</v>
      </c>
      <c r="CC214" s="849" t="s">
        <v>336</v>
      </c>
      <c r="CD214" s="849" t="s">
        <v>336</v>
      </c>
      <c r="CE214" s="849" t="s">
        <v>336</v>
      </c>
      <c r="CF214" s="850" t="s">
        <v>336</v>
      </c>
      <c r="CG214" s="876">
        <f t="shared" si="1339"/>
        <v>0</v>
      </c>
      <c r="CH214" s="865" t="s">
        <v>336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336</v>
      </c>
      <c r="CQ214" s="881" t="s">
        <v>336</v>
      </c>
      <c r="CR214" s="881" t="s">
        <v>336</v>
      </c>
      <c r="CS214" s="881" t="s">
        <v>336</v>
      </c>
      <c r="CT214" s="881" t="s">
        <v>336</v>
      </c>
      <c r="CU214" s="881" t="s">
        <v>336</v>
      </c>
      <c r="CV214" s="882"/>
      <c r="CW214" s="883"/>
      <c r="CX214" s="872"/>
      <c r="CY214" s="843"/>
      <c r="CZ214" s="873" t="s">
        <v>336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336</v>
      </c>
      <c r="DH214" s="849" t="s">
        <v>336</v>
      </c>
      <c r="DI214" s="849" t="s">
        <v>336</v>
      </c>
      <c r="DJ214" s="849" t="s">
        <v>336</v>
      </c>
      <c r="DK214" s="849" t="s">
        <v>336</v>
      </c>
      <c r="DL214" s="850" t="s">
        <v>336</v>
      </c>
      <c r="DM214" s="876">
        <f t="shared" si="1341"/>
        <v>0</v>
      </c>
      <c r="DN214" s="865" t="s">
        <v>336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336</v>
      </c>
      <c r="DW214" s="881" t="s">
        <v>336</v>
      </c>
      <c r="DX214" s="881" t="s">
        <v>336</v>
      </c>
      <c r="DY214" s="881" t="s">
        <v>336</v>
      </c>
      <c r="DZ214" s="881" t="s">
        <v>336</v>
      </c>
      <c r="EA214" s="881" t="s">
        <v>336</v>
      </c>
      <c r="EB214" s="882"/>
      <c r="EC214" s="883"/>
      <c r="ED214" s="872"/>
      <c r="EE214" s="843"/>
      <c r="EF214" s="873" t="s">
        <v>336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336</v>
      </c>
      <c r="EN214" s="849" t="s">
        <v>336</v>
      </c>
      <c r="EO214" s="849" t="s">
        <v>336</v>
      </c>
      <c r="EP214" s="849" t="s">
        <v>336</v>
      </c>
      <c r="EQ214" s="849" t="s">
        <v>336</v>
      </c>
      <c r="ER214" s="850" t="s">
        <v>336</v>
      </c>
      <c r="ES214" s="1459">
        <f>DM214+EE214</f>
        <v>0</v>
      </c>
      <c r="ET214" s="865" t="s">
        <v>336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336</v>
      </c>
      <c r="FC214" s="881" t="s">
        <v>336</v>
      </c>
      <c r="FD214" s="881" t="s">
        <v>336</v>
      </c>
      <c r="FE214" s="881" t="s">
        <v>336</v>
      </c>
      <c r="FF214" s="881" t="s">
        <v>336</v>
      </c>
      <c r="FG214" s="881" t="s">
        <v>336</v>
      </c>
      <c r="FH214" s="1450"/>
      <c r="FI214" s="883"/>
      <c r="FJ214" s="872"/>
      <c r="FK214" s="843"/>
      <c r="FL214" s="873" t="s">
        <v>336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336</v>
      </c>
      <c r="FT214" s="849" t="s">
        <v>336</v>
      </c>
      <c r="FU214" s="849" t="s">
        <v>336</v>
      </c>
      <c r="FV214" s="849" t="s">
        <v>336</v>
      </c>
      <c r="FW214" s="849" t="s">
        <v>336</v>
      </c>
      <c r="FX214" s="850" t="s">
        <v>336</v>
      </c>
      <c r="FY214" s="1459">
        <f>ES214+FK214</f>
        <v>0</v>
      </c>
      <c r="FZ214" s="865" t="s">
        <v>336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336</v>
      </c>
      <c r="GI214" s="881" t="s">
        <v>336</v>
      </c>
      <c r="GJ214" s="881" t="s">
        <v>336</v>
      </c>
      <c r="GK214" s="881" t="s">
        <v>336</v>
      </c>
      <c r="GL214" s="881" t="s">
        <v>336</v>
      </c>
      <c r="GM214" s="881" t="s">
        <v>336</v>
      </c>
      <c r="GN214" s="1450"/>
      <c r="GO214" s="883"/>
      <c r="GP214" s="872"/>
      <c r="GQ214" s="843"/>
      <c r="GR214" s="873" t="s">
        <v>336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336</v>
      </c>
      <c r="GZ214" s="849" t="s">
        <v>336</v>
      </c>
      <c r="HA214" s="849" t="s">
        <v>336</v>
      </c>
      <c r="HB214" s="849" t="s">
        <v>336</v>
      </c>
      <c r="HC214" s="849" t="s">
        <v>336</v>
      </c>
      <c r="HD214" s="850" t="s">
        <v>336</v>
      </c>
      <c r="HE214" s="1702">
        <f>FY214+GQ214</f>
        <v>0</v>
      </c>
      <c r="HF214" s="865" t="s">
        <v>336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336</v>
      </c>
      <c r="HO214" s="881" t="s">
        <v>336</v>
      </c>
      <c r="HP214" s="881" t="s">
        <v>336</v>
      </c>
      <c r="HQ214" s="881" t="s">
        <v>336</v>
      </c>
      <c r="HR214" s="881" t="s">
        <v>336</v>
      </c>
      <c r="HS214" s="881" t="s">
        <v>336</v>
      </c>
      <c r="HT214" s="1450"/>
      <c r="HU214" s="883"/>
    </row>
    <row r="215" spans="1:229" s="101" customFormat="1" ht="30" customHeight="1" x14ac:dyDescent="0.2">
      <c r="A215" s="3607"/>
      <c r="B215" s="3643"/>
      <c r="C215" s="884" t="s">
        <v>175</v>
      </c>
      <c r="D215" s="885" t="s">
        <v>383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336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336</v>
      </c>
      <c r="AE215" s="410" t="s">
        <v>336</v>
      </c>
      <c r="AF215" s="410" t="s">
        <v>336</v>
      </c>
      <c r="AG215" s="410" t="s">
        <v>336</v>
      </c>
      <c r="AH215" s="410" t="s">
        <v>336</v>
      </c>
      <c r="AI215" s="410" t="s">
        <v>336</v>
      </c>
      <c r="AJ215" s="899"/>
      <c r="AK215" s="900"/>
      <c r="AL215" s="901"/>
      <c r="AM215" s="902">
        <f>AT215</f>
        <v>0</v>
      </c>
      <c r="AN215" s="903" t="s">
        <v>336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336</v>
      </c>
      <c r="AV215" s="412" t="s">
        <v>336</v>
      </c>
      <c r="AW215" s="412" t="s">
        <v>336</v>
      </c>
      <c r="AX215" s="412" t="s">
        <v>336</v>
      </c>
      <c r="AY215" s="412" t="s">
        <v>336</v>
      </c>
      <c r="AZ215" s="907" t="s">
        <v>336</v>
      </c>
      <c r="BA215" s="908">
        <f t="shared" si="1332"/>
        <v>0</v>
      </c>
      <c r="BB215" s="894" t="s">
        <v>336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336</v>
      </c>
      <c r="BK215" s="913" t="s">
        <v>336</v>
      </c>
      <c r="BL215" s="913" t="s">
        <v>336</v>
      </c>
      <c r="BM215" s="913" t="s">
        <v>336</v>
      </c>
      <c r="BN215" s="913" t="s">
        <v>336</v>
      </c>
      <c r="BO215" s="913" t="s">
        <v>336</v>
      </c>
      <c r="BP215" s="914"/>
      <c r="BQ215" s="915"/>
      <c r="BR215" s="901"/>
      <c r="BS215" s="902">
        <f>BZ215</f>
        <v>0</v>
      </c>
      <c r="BT215" s="903" t="s">
        <v>336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336</v>
      </c>
      <c r="CB215" s="412" t="s">
        <v>336</v>
      </c>
      <c r="CC215" s="412" t="s">
        <v>336</v>
      </c>
      <c r="CD215" s="412" t="s">
        <v>336</v>
      </c>
      <c r="CE215" s="412" t="s">
        <v>336</v>
      </c>
      <c r="CF215" s="907" t="s">
        <v>336</v>
      </c>
      <c r="CG215" s="908">
        <f t="shared" si="1339"/>
        <v>0</v>
      </c>
      <c r="CH215" s="894" t="s">
        <v>336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336</v>
      </c>
      <c r="CQ215" s="913" t="s">
        <v>336</v>
      </c>
      <c r="CR215" s="913" t="s">
        <v>336</v>
      </c>
      <c r="CS215" s="913" t="s">
        <v>336</v>
      </c>
      <c r="CT215" s="913" t="s">
        <v>336</v>
      </c>
      <c r="CU215" s="913" t="s">
        <v>336</v>
      </c>
      <c r="CV215" s="914"/>
      <c r="CW215" s="915"/>
      <c r="CX215" s="901"/>
      <c r="CY215" s="902">
        <f>DF215</f>
        <v>0</v>
      </c>
      <c r="CZ215" s="903" t="s">
        <v>336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336</v>
      </c>
      <c r="DH215" s="412" t="s">
        <v>336</v>
      </c>
      <c r="DI215" s="412" t="s">
        <v>336</v>
      </c>
      <c r="DJ215" s="412" t="s">
        <v>336</v>
      </c>
      <c r="DK215" s="412" t="s">
        <v>336</v>
      </c>
      <c r="DL215" s="907" t="s">
        <v>336</v>
      </c>
      <c r="DM215" s="908">
        <f t="shared" si="1341"/>
        <v>0</v>
      </c>
      <c r="DN215" s="894" t="s">
        <v>336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336</v>
      </c>
      <c r="DW215" s="913" t="s">
        <v>336</v>
      </c>
      <c r="DX215" s="913" t="s">
        <v>336</v>
      </c>
      <c r="DY215" s="913" t="s">
        <v>336</v>
      </c>
      <c r="DZ215" s="913" t="s">
        <v>336</v>
      </c>
      <c r="EA215" s="913" t="s">
        <v>336</v>
      </c>
      <c r="EB215" s="914"/>
      <c r="EC215" s="915"/>
      <c r="ED215" s="901"/>
      <c r="EE215" s="902"/>
      <c r="EF215" s="903" t="s">
        <v>336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336</v>
      </c>
      <c r="EN215" s="412" t="s">
        <v>336</v>
      </c>
      <c r="EO215" s="412" t="s">
        <v>336</v>
      </c>
      <c r="EP215" s="412" t="s">
        <v>336</v>
      </c>
      <c r="EQ215" s="412" t="s">
        <v>336</v>
      </c>
      <c r="ER215" s="907" t="s">
        <v>336</v>
      </c>
      <c r="ES215" s="876">
        <f t="shared" ref="ES215:ES222" si="1352">DM215+EE215</f>
        <v>0</v>
      </c>
      <c r="ET215" s="894" t="s">
        <v>336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336</v>
      </c>
      <c r="FC215" s="913" t="s">
        <v>336</v>
      </c>
      <c r="FD215" s="913" t="s">
        <v>336</v>
      </c>
      <c r="FE215" s="913" t="s">
        <v>336</v>
      </c>
      <c r="FF215" s="913" t="s">
        <v>336</v>
      </c>
      <c r="FG215" s="913" t="s">
        <v>336</v>
      </c>
      <c r="FH215" s="1477"/>
      <c r="FI215" s="915"/>
      <c r="FJ215" s="901"/>
      <c r="FK215" s="902"/>
      <c r="FL215" s="903" t="s">
        <v>336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336</v>
      </c>
      <c r="FT215" s="412" t="s">
        <v>336</v>
      </c>
      <c r="FU215" s="412" t="s">
        <v>336</v>
      </c>
      <c r="FV215" s="412" t="s">
        <v>336</v>
      </c>
      <c r="FW215" s="412" t="s">
        <v>336</v>
      </c>
      <c r="FX215" s="907" t="s">
        <v>336</v>
      </c>
      <c r="FY215" s="876">
        <f t="shared" ref="FY215:FY222" si="1354">ES215+FK215</f>
        <v>0</v>
      </c>
      <c r="FZ215" s="894" t="s">
        <v>336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336</v>
      </c>
      <c r="GI215" s="913" t="s">
        <v>336</v>
      </c>
      <c r="GJ215" s="913" t="s">
        <v>336</v>
      </c>
      <c r="GK215" s="913" t="s">
        <v>336</v>
      </c>
      <c r="GL215" s="913" t="s">
        <v>336</v>
      </c>
      <c r="GM215" s="913" t="s">
        <v>336</v>
      </c>
      <c r="GN215" s="1477"/>
      <c r="GO215" s="915"/>
      <c r="GP215" s="901"/>
      <c r="GQ215" s="902"/>
      <c r="GR215" s="903" t="s">
        <v>336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336</v>
      </c>
      <c r="GZ215" s="412" t="s">
        <v>336</v>
      </c>
      <c r="HA215" s="412" t="s">
        <v>336</v>
      </c>
      <c r="HB215" s="412" t="s">
        <v>336</v>
      </c>
      <c r="HC215" s="412" t="s">
        <v>336</v>
      </c>
      <c r="HD215" s="907" t="s">
        <v>336</v>
      </c>
      <c r="HE215" s="1703">
        <f t="shared" ref="HE215:HE222" si="1356">FY215+GQ215</f>
        <v>0</v>
      </c>
      <c r="HF215" s="894" t="s">
        <v>336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336</v>
      </c>
      <c r="HO215" s="913" t="s">
        <v>336</v>
      </c>
      <c r="HP215" s="913" t="s">
        <v>336</v>
      </c>
      <c r="HQ215" s="913" t="s">
        <v>336</v>
      </c>
      <c r="HR215" s="913" t="s">
        <v>336</v>
      </c>
      <c r="HS215" s="913" t="s">
        <v>336</v>
      </c>
      <c r="HT215" s="1477"/>
      <c r="HU215" s="915"/>
    </row>
    <row r="216" spans="1:229" s="102" customFormat="1" ht="30" customHeight="1" x14ac:dyDescent="0.2">
      <c r="A216" s="3607"/>
      <c r="B216" s="3643"/>
      <c r="C216" s="856" t="s">
        <v>356</v>
      </c>
      <c r="D216" s="857" t="s">
        <v>294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336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336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336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336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336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336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336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336</v>
      </c>
      <c r="DW216" s="913" t="s">
        <v>336</v>
      </c>
      <c r="DX216" s="913" t="s">
        <v>336</v>
      </c>
      <c r="DY216" s="913" t="s">
        <v>336</v>
      </c>
      <c r="DZ216" s="913" t="s">
        <v>336</v>
      </c>
      <c r="EA216" s="913" t="s">
        <v>336</v>
      </c>
      <c r="EB216" s="882"/>
      <c r="EC216" s="883"/>
      <c r="ED216" s="872"/>
      <c r="EE216" s="843"/>
      <c r="EF216" s="873" t="s">
        <v>336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336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336</v>
      </c>
      <c r="FC216" s="913" t="s">
        <v>336</v>
      </c>
      <c r="FD216" s="913" t="s">
        <v>336</v>
      </c>
      <c r="FE216" s="913" t="s">
        <v>336</v>
      </c>
      <c r="FF216" s="913" t="s">
        <v>336</v>
      </c>
      <c r="FG216" s="913" t="s">
        <v>336</v>
      </c>
      <c r="FH216" s="1450"/>
      <c r="FI216" s="883"/>
      <c r="FJ216" s="872"/>
      <c r="FK216" s="843"/>
      <c r="FL216" s="873" t="s">
        <v>336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336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336</v>
      </c>
      <c r="GI216" s="913" t="s">
        <v>336</v>
      </c>
      <c r="GJ216" s="913" t="s">
        <v>336</v>
      </c>
      <c r="GK216" s="913" t="s">
        <v>336</v>
      </c>
      <c r="GL216" s="913" t="s">
        <v>336</v>
      </c>
      <c r="GM216" s="913" t="s">
        <v>336</v>
      </c>
      <c r="GN216" s="1450"/>
      <c r="GO216" s="883"/>
      <c r="GP216" s="872"/>
      <c r="GQ216" s="843"/>
      <c r="GR216" s="873" t="s">
        <v>336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336</v>
      </c>
      <c r="GZ216" s="412" t="s">
        <v>336</v>
      </c>
      <c r="HA216" s="412" t="s">
        <v>336</v>
      </c>
      <c r="HB216" s="412" t="s">
        <v>336</v>
      </c>
      <c r="HC216" s="412" t="s">
        <v>336</v>
      </c>
      <c r="HD216" s="907" t="s">
        <v>336</v>
      </c>
      <c r="HE216" s="1703" t="e">
        <f t="shared" si="1356"/>
        <v>#REF!</v>
      </c>
      <c r="HF216" s="865" t="s">
        <v>336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336</v>
      </c>
      <c r="HO216" s="913" t="s">
        <v>336</v>
      </c>
      <c r="HP216" s="913" t="s">
        <v>336</v>
      </c>
      <c r="HQ216" s="913" t="s">
        <v>336</v>
      </c>
      <c r="HR216" s="913" t="s">
        <v>336</v>
      </c>
      <c r="HS216" s="913" t="s">
        <v>336</v>
      </c>
      <c r="HT216" s="1450"/>
      <c r="HU216" s="883"/>
    </row>
    <row r="217" spans="1:229" s="102" customFormat="1" ht="30" customHeight="1" x14ac:dyDescent="0.2">
      <c r="A217" s="3607"/>
      <c r="B217" s="3643"/>
      <c r="C217" s="856" t="s">
        <v>357</v>
      </c>
      <c r="D217" s="857" t="s">
        <v>295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336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336</v>
      </c>
      <c r="AE217" s="839" t="s">
        <v>336</v>
      </c>
      <c r="AF217" s="839" t="s">
        <v>336</v>
      </c>
      <c r="AG217" s="839" t="s">
        <v>336</v>
      </c>
      <c r="AH217" s="839" t="s">
        <v>336</v>
      </c>
      <c r="AI217" s="839" t="s">
        <v>336</v>
      </c>
      <c r="AJ217" s="840"/>
      <c r="AK217" s="871"/>
      <c r="AL217" s="872"/>
      <c r="AM217" s="916"/>
      <c r="AN217" s="873" t="s">
        <v>336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336</v>
      </c>
      <c r="AV217" s="412" t="s">
        <v>336</v>
      </c>
      <c r="AW217" s="412" t="s">
        <v>336</v>
      </c>
      <c r="AX217" s="412" t="s">
        <v>336</v>
      </c>
      <c r="AY217" s="412" t="s">
        <v>336</v>
      </c>
      <c r="AZ217" s="907" t="s">
        <v>336</v>
      </c>
      <c r="BA217" s="876">
        <f t="shared" si="1332"/>
        <v>0</v>
      </c>
      <c r="BB217" s="865" t="s">
        <v>336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336</v>
      </c>
      <c r="BK217" s="1276" t="s">
        <v>336</v>
      </c>
      <c r="BL217" s="1276" t="s">
        <v>336</v>
      </c>
      <c r="BM217" s="1276" t="s">
        <v>336</v>
      </c>
      <c r="BN217" s="1276" t="s">
        <v>336</v>
      </c>
      <c r="BO217" s="1276" t="s">
        <v>336</v>
      </c>
      <c r="BP217" s="1277"/>
      <c r="BQ217" s="1619"/>
      <c r="BR217" s="842"/>
      <c r="BS217" s="843"/>
      <c r="BT217" s="873" t="s">
        <v>336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336</v>
      </c>
      <c r="CB217" s="412" t="s">
        <v>336</v>
      </c>
      <c r="CC217" s="412" t="s">
        <v>336</v>
      </c>
      <c r="CD217" s="412" t="s">
        <v>336</v>
      </c>
      <c r="CE217" s="412" t="s">
        <v>336</v>
      </c>
      <c r="CF217" s="907" t="s">
        <v>336</v>
      </c>
      <c r="CG217" s="876">
        <f t="shared" si="1339"/>
        <v>0</v>
      </c>
      <c r="CH217" s="865" t="s">
        <v>336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336</v>
      </c>
      <c r="CQ217" s="881" t="s">
        <v>336</v>
      </c>
      <c r="CR217" s="881" t="s">
        <v>336</v>
      </c>
      <c r="CS217" s="881" t="s">
        <v>336</v>
      </c>
      <c r="CT217" s="881" t="s">
        <v>336</v>
      </c>
      <c r="CU217" s="881" t="s">
        <v>336</v>
      </c>
      <c r="CV217" s="882"/>
      <c r="CW217" s="883"/>
      <c r="CX217" s="872"/>
      <c r="CY217" s="916"/>
      <c r="CZ217" s="873" t="s">
        <v>336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336</v>
      </c>
      <c r="DH217" s="412" t="s">
        <v>336</v>
      </c>
      <c r="DI217" s="412" t="s">
        <v>336</v>
      </c>
      <c r="DJ217" s="412" t="s">
        <v>336</v>
      </c>
      <c r="DK217" s="412" t="s">
        <v>336</v>
      </c>
      <c r="DL217" s="907" t="s">
        <v>336</v>
      </c>
      <c r="DM217" s="876">
        <f t="shared" si="1341"/>
        <v>0</v>
      </c>
      <c r="DN217" s="865" t="s">
        <v>336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336</v>
      </c>
      <c r="DW217" s="881" t="s">
        <v>336</v>
      </c>
      <c r="DX217" s="881" t="s">
        <v>336</v>
      </c>
      <c r="DY217" s="881" t="s">
        <v>336</v>
      </c>
      <c r="DZ217" s="881" t="s">
        <v>336</v>
      </c>
      <c r="EA217" s="881" t="s">
        <v>336</v>
      </c>
      <c r="EB217" s="882"/>
      <c r="EC217" s="883"/>
      <c r="ED217" s="872"/>
      <c r="EE217" s="916"/>
      <c r="EF217" s="873" t="s">
        <v>336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336</v>
      </c>
      <c r="EN217" s="412" t="s">
        <v>336</v>
      </c>
      <c r="EO217" s="412" t="s">
        <v>336</v>
      </c>
      <c r="EP217" s="412" t="s">
        <v>336</v>
      </c>
      <c r="EQ217" s="412" t="s">
        <v>336</v>
      </c>
      <c r="ER217" s="907" t="s">
        <v>336</v>
      </c>
      <c r="ES217" s="876">
        <f t="shared" si="1352"/>
        <v>0</v>
      </c>
      <c r="ET217" s="865" t="s">
        <v>336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336</v>
      </c>
      <c r="FC217" s="881" t="s">
        <v>336</v>
      </c>
      <c r="FD217" s="881" t="s">
        <v>336</v>
      </c>
      <c r="FE217" s="881" t="s">
        <v>336</v>
      </c>
      <c r="FF217" s="881" t="s">
        <v>336</v>
      </c>
      <c r="FG217" s="881" t="s">
        <v>336</v>
      </c>
      <c r="FH217" s="1450"/>
      <c r="FI217" s="883"/>
      <c r="FJ217" s="872"/>
      <c r="FK217" s="916"/>
      <c r="FL217" s="873" t="s">
        <v>336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336</v>
      </c>
      <c r="FT217" s="412" t="s">
        <v>336</v>
      </c>
      <c r="FU217" s="412" t="s">
        <v>336</v>
      </c>
      <c r="FV217" s="412" t="s">
        <v>336</v>
      </c>
      <c r="FW217" s="412" t="s">
        <v>336</v>
      </c>
      <c r="FX217" s="907" t="s">
        <v>336</v>
      </c>
      <c r="FY217" s="876">
        <f t="shared" si="1354"/>
        <v>0</v>
      </c>
      <c r="FZ217" s="865" t="s">
        <v>336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336</v>
      </c>
      <c r="GI217" s="881" t="s">
        <v>336</v>
      </c>
      <c r="GJ217" s="881" t="s">
        <v>336</v>
      </c>
      <c r="GK217" s="881" t="s">
        <v>336</v>
      </c>
      <c r="GL217" s="881" t="s">
        <v>336</v>
      </c>
      <c r="GM217" s="881" t="s">
        <v>336</v>
      </c>
      <c r="GN217" s="1450"/>
      <c r="GO217" s="883"/>
      <c r="GP217" s="872"/>
      <c r="GQ217" s="916"/>
      <c r="GR217" s="873" t="s">
        <v>336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336</v>
      </c>
      <c r="GZ217" s="412" t="s">
        <v>336</v>
      </c>
      <c r="HA217" s="412" t="s">
        <v>336</v>
      </c>
      <c r="HB217" s="412" t="s">
        <v>336</v>
      </c>
      <c r="HC217" s="412" t="s">
        <v>336</v>
      </c>
      <c r="HD217" s="907" t="s">
        <v>336</v>
      </c>
      <c r="HE217" s="1703">
        <f t="shared" si="1356"/>
        <v>0</v>
      </c>
      <c r="HF217" s="865" t="s">
        <v>336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336</v>
      </c>
      <c r="HO217" s="881" t="s">
        <v>336</v>
      </c>
      <c r="HP217" s="881" t="s">
        <v>336</v>
      </c>
      <c r="HQ217" s="881" t="s">
        <v>336</v>
      </c>
      <c r="HR217" s="881" t="s">
        <v>336</v>
      </c>
      <c r="HS217" s="881" t="s">
        <v>336</v>
      </c>
      <c r="HT217" s="1450"/>
      <c r="HU217" s="883"/>
    </row>
    <row r="218" spans="1:229" s="102" customFormat="1" ht="30" customHeight="1" x14ac:dyDescent="0.2">
      <c r="A218" s="3607"/>
      <c r="B218" s="3643"/>
      <c r="C218" s="917" t="s">
        <v>358</v>
      </c>
      <c r="D218" s="918" t="s">
        <v>177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336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336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336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336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336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336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336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336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336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336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336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336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336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607"/>
      <c r="B219" s="3643"/>
      <c r="C219" s="917" t="s">
        <v>359</v>
      </c>
      <c r="D219" s="925" t="s">
        <v>439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336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336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336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336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336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336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336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336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336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336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336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336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336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607"/>
      <c r="B220" s="3643"/>
      <c r="C220" s="926" t="s">
        <v>360</v>
      </c>
      <c r="D220" s="927" t="s">
        <v>224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336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336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336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336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336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336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336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336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336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336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336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336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336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607"/>
      <c r="B221" s="3643"/>
      <c r="C221" s="917" t="s">
        <v>361</v>
      </c>
      <c r="D221" s="927" t="s">
        <v>226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336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336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336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336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336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336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336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336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336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336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336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336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336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609"/>
      <c r="B222" s="3644"/>
      <c r="C222" s="928" t="s">
        <v>362</v>
      </c>
      <c r="D222" s="929" t="s">
        <v>181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336</v>
      </c>
      <c r="W222" s="937" t="s">
        <v>336</v>
      </c>
      <c r="X222" s="938" t="s">
        <v>336</v>
      </c>
      <c r="Y222" s="938" t="s">
        <v>336</v>
      </c>
      <c r="Z222" s="938" t="s">
        <v>336</v>
      </c>
      <c r="AA222" s="938" t="s">
        <v>336</v>
      </c>
      <c r="AB222" s="938" t="s">
        <v>336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336</v>
      </c>
      <c r="AO222" s="947" t="s">
        <v>336</v>
      </c>
      <c r="AP222" s="947" t="s">
        <v>336</v>
      </c>
      <c r="AQ222" s="947" t="s">
        <v>336</v>
      </c>
      <c r="AR222" s="947" t="s">
        <v>336</v>
      </c>
      <c r="AS222" s="947" t="s">
        <v>336</v>
      </c>
      <c r="AT222" s="948" t="s">
        <v>336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336</v>
      </c>
      <c r="BC222" s="937" t="s">
        <v>336</v>
      </c>
      <c r="BD222" s="938" t="s">
        <v>336</v>
      </c>
      <c r="BE222" s="938" t="s">
        <v>336</v>
      </c>
      <c r="BF222" s="938" t="s">
        <v>336</v>
      </c>
      <c r="BG222" s="938" t="s">
        <v>336</v>
      </c>
      <c r="BH222" s="938" t="s">
        <v>336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336</v>
      </c>
      <c r="BU222" s="947" t="s">
        <v>336</v>
      </c>
      <c r="BV222" s="947" t="s">
        <v>336</v>
      </c>
      <c r="BW222" s="947" t="s">
        <v>336</v>
      </c>
      <c r="BX222" s="947" t="s">
        <v>336</v>
      </c>
      <c r="BY222" s="947" t="s">
        <v>336</v>
      </c>
      <c r="BZ222" s="948" t="s">
        <v>336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336</v>
      </c>
      <c r="CI222" s="937" t="s">
        <v>336</v>
      </c>
      <c r="CJ222" s="938" t="s">
        <v>336</v>
      </c>
      <c r="CK222" s="938" t="s">
        <v>336</v>
      </c>
      <c r="CL222" s="938" t="s">
        <v>336</v>
      </c>
      <c r="CM222" s="938" t="s">
        <v>336</v>
      </c>
      <c r="CN222" s="938" t="s">
        <v>336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336</v>
      </c>
      <c r="DA222" s="947" t="s">
        <v>336</v>
      </c>
      <c r="DB222" s="947" t="s">
        <v>336</v>
      </c>
      <c r="DC222" s="947" t="s">
        <v>336</v>
      </c>
      <c r="DD222" s="947" t="s">
        <v>336</v>
      </c>
      <c r="DE222" s="947" t="s">
        <v>336</v>
      </c>
      <c r="DF222" s="948" t="s">
        <v>336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336</v>
      </c>
      <c r="DO222" s="937" t="s">
        <v>336</v>
      </c>
      <c r="DP222" s="938" t="s">
        <v>336</v>
      </c>
      <c r="DQ222" s="938" t="s">
        <v>336</v>
      </c>
      <c r="DR222" s="938" t="s">
        <v>336</v>
      </c>
      <c r="DS222" s="938" t="s">
        <v>336</v>
      </c>
      <c r="DT222" s="938" t="s">
        <v>336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336</v>
      </c>
      <c r="EG222" s="947" t="s">
        <v>336</v>
      </c>
      <c r="EH222" s="947" t="s">
        <v>336</v>
      </c>
      <c r="EI222" s="947" t="s">
        <v>336</v>
      </c>
      <c r="EJ222" s="947" t="s">
        <v>336</v>
      </c>
      <c r="EK222" s="947" t="s">
        <v>336</v>
      </c>
      <c r="EL222" s="948" t="s">
        <v>336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336</v>
      </c>
      <c r="EU222" s="981" t="s">
        <v>336</v>
      </c>
      <c r="EV222" s="982" t="s">
        <v>336</v>
      </c>
      <c r="EW222" s="982" t="s">
        <v>336</v>
      </c>
      <c r="EX222" s="982" t="s">
        <v>336</v>
      </c>
      <c r="EY222" s="982" t="s">
        <v>336</v>
      </c>
      <c r="EZ222" s="982" t="s">
        <v>336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336</v>
      </c>
      <c r="FM222" s="947" t="s">
        <v>336</v>
      </c>
      <c r="FN222" s="947" t="s">
        <v>336</v>
      </c>
      <c r="FO222" s="947" t="s">
        <v>336</v>
      </c>
      <c r="FP222" s="947" t="s">
        <v>336</v>
      </c>
      <c r="FQ222" s="947" t="s">
        <v>336</v>
      </c>
      <c r="FR222" s="948" t="s">
        <v>336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336</v>
      </c>
      <c r="GA222" s="981" t="s">
        <v>336</v>
      </c>
      <c r="GB222" s="982" t="s">
        <v>336</v>
      </c>
      <c r="GC222" s="982" t="s">
        <v>336</v>
      </c>
      <c r="GD222" s="982" t="s">
        <v>336</v>
      </c>
      <c r="GE222" s="982" t="s">
        <v>336</v>
      </c>
      <c r="GF222" s="982" t="s">
        <v>336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336</v>
      </c>
      <c r="GS222" s="947" t="s">
        <v>336</v>
      </c>
      <c r="GT222" s="947" t="s">
        <v>336</v>
      </c>
      <c r="GU222" s="947" t="s">
        <v>336</v>
      </c>
      <c r="GV222" s="947" t="s">
        <v>336</v>
      </c>
      <c r="GW222" s="947" t="s">
        <v>336</v>
      </c>
      <c r="GX222" s="948" t="s">
        <v>336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336</v>
      </c>
      <c r="HG222" s="981" t="s">
        <v>336</v>
      </c>
      <c r="HH222" s="982" t="s">
        <v>336</v>
      </c>
      <c r="HI222" s="982" t="s">
        <v>336</v>
      </c>
      <c r="HJ222" s="982" t="s">
        <v>336</v>
      </c>
      <c r="HK222" s="982" t="s">
        <v>336</v>
      </c>
      <c r="HL222" s="982" t="s">
        <v>336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605" t="s">
        <v>363</v>
      </c>
      <c r="B224" s="3606"/>
      <c r="C224" s="624" t="s">
        <v>170</v>
      </c>
      <c r="D224" s="797" t="s">
        <v>182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336</v>
      </c>
      <c r="X224" s="967" t="s">
        <v>336</v>
      </c>
      <c r="Y224" s="967" t="s">
        <v>336</v>
      </c>
      <c r="Z224" s="967" t="s">
        <v>336</v>
      </c>
      <c r="AA224" s="967" t="s">
        <v>336</v>
      </c>
      <c r="AB224" s="967" t="s">
        <v>336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336</v>
      </c>
      <c r="AO224" s="973" t="s">
        <v>336</v>
      </c>
      <c r="AP224" s="974" t="s">
        <v>336</v>
      </c>
      <c r="AQ224" s="974" t="s">
        <v>336</v>
      </c>
      <c r="AR224" s="974" t="s">
        <v>336</v>
      </c>
      <c r="AS224" s="974" t="s">
        <v>336</v>
      </c>
      <c r="AT224" s="975" t="s">
        <v>336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336</v>
      </c>
      <c r="BC224" s="966" t="s">
        <v>336</v>
      </c>
      <c r="BD224" s="967" t="s">
        <v>336</v>
      </c>
      <c r="BE224" s="967" t="s">
        <v>336</v>
      </c>
      <c r="BF224" s="967" t="s">
        <v>336</v>
      </c>
      <c r="BG224" s="967" t="s">
        <v>336</v>
      </c>
      <c r="BH224" s="967" t="s">
        <v>336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336</v>
      </c>
      <c r="BU224" s="973" t="s">
        <v>336</v>
      </c>
      <c r="BV224" s="974" t="s">
        <v>336</v>
      </c>
      <c r="BW224" s="974" t="s">
        <v>336</v>
      </c>
      <c r="BX224" s="974" t="s">
        <v>336</v>
      </c>
      <c r="BY224" s="974" t="s">
        <v>336</v>
      </c>
      <c r="BZ224" s="975" t="s">
        <v>336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336</v>
      </c>
      <c r="CI224" s="966" t="s">
        <v>336</v>
      </c>
      <c r="CJ224" s="967" t="s">
        <v>336</v>
      </c>
      <c r="CK224" s="967" t="s">
        <v>336</v>
      </c>
      <c r="CL224" s="967" t="s">
        <v>336</v>
      </c>
      <c r="CM224" s="967" t="s">
        <v>336</v>
      </c>
      <c r="CN224" s="967" t="s">
        <v>336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336</v>
      </c>
      <c r="DA224" s="973" t="s">
        <v>336</v>
      </c>
      <c r="DB224" s="974" t="s">
        <v>336</v>
      </c>
      <c r="DC224" s="974" t="s">
        <v>336</v>
      </c>
      <c r="DD224" s="974" t="s">
        <v>336</v>
      </c>
      <c r="DE224" s="974" t="s">
        <v>336</v>
      </c>
      <c r="DF224" s="975" t="s">
        <v>336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336</v>
      </c>
      <c r="DO224" s="966" t="s">
        <v>336</v>
      </c>
      <c r="DP224" s="967" t="s">
        <v>336</v>
      </c>
      <c r="DQ224" s="967" t="s">
        <v>336</v>
      </c>
      <c r="DR224" s="967" t="s">
        <v>336</v>
      </c>
      <c r="DS224" s="967" t="s">
        <v>336</v>
      </c>
      <c r="DT224" s="967" t="s">
        <v>336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336</v>
      </c>
      <c r="EG224" s="973" t="s">
        <v>336</v>
      </c>
      <c r="EH224" s="974" t="s">
        <v>336</v>
      </c>
      <c r="EI224" s="974" t="s">
        <v>336</v>
      </c>
      <c r="EJ224" s="974" t="s">
        <v>336</v>
      </c>
      <c r="EK224" s="974" t="s">
        <v>336</v>
      </c>
      <c r="EL224" s="975" t="s">
        <v>336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336</v>
      </c>
      <c r="EU224" s="966" t="s">
        <v>336</v>
      </c>
      <c r="EV224" s="967" t="s">
        <v>336</v>
      </c>
      <c r="EW224" s="967" t="s">
        <v>336</v>
      </c>
      <c r="EX224" s="967" t="s">
        <v>336</v>
      </c>
      <c r="EY224" s="967" t="s">
        <v>336</v>
      </c>
      <c r="EZ224" s="967" t="s">
        <v>336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336</v>
      </c>
      <c r="FM224" s="973" t="s">
        <v>336</v>
      </c>
      <c r="FN224" s="974" t="s">
        <v>336</v>
      </c>
      <c r="FO224" s="974" t="s">
        <v>336</v>
      </c>
      <c r="FP224" s="974" t="s">
        <v>336</v>
      </c>
      <c r="FQ224" s="974" t="s">
        <v>336</v>
      </c>
      <c r="FR224" s="975" t="s">
        <v>336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336</v>
      </c>
      <c r="FZ224" s="1544" t="s">
        <v>336</v>
      </c>
      <c r="GA224" s="966" t="s">
        <v>336</v>
      </c>
      <c r="GB224" s="967" t="s">
        <v>336</v>
      </c>
      <c r="GC224" s="967" t="s">
        <v>336</v>
      </c>
      <c r="GD224" s="967" t="s">
        <v>336</v>
      </c>
      <c r="GE224" s="967" t="s">
        <v>336</v>
      </c>
      <c r="GF224" s="967" t="s">
        <v>336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336</v>
      </c>
      <c r="GS224" s="973" t="s">
        <v>336</v>
      </c>
      <c r="GT224" s="974" t="s">
        <v>336</v>
      </c>
      <c r="GU224" s="974" t="s">
        <v>336</v>
      </c>
      <c r="GV224" s="974" t="s">
        <v>336</v>
      </c>
      <c r="GW224" s="974" t="s">
        <v>336</v>
      </c>
      <c r="GX224" s="975" t="s">
        <v>336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336</v>
      </c>
      <c r="HF224" s="1544" t="s">
        <v>336</v>
      </c>
      <c r="HG224" s="966" t="s">
        <v>336</v>
      </c>
      <c r="HH224" s="967" t="s">
        <v>336</v>
      </c>
      <c r="HI224" s="967" t="s">
        <v>336</v>
      </c>
      <c r="HJ224" s="967" t="s">
        <v>336</v>
      </c>
      <c r="HK224" s="967" t="s">
        <v>336</v>
      </c>
      <c r="HL224" s="967" t="s">
        <v>336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607"/>
      <c r="B225" s="3608"/>
      <c r="C225" s="593" t="s">
        <v>171</v>
      </c>
      <c r="D225" s="770" t="s">
        <v>169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336</v>
      </c>
      <c r="X225" s="982" t="s">
        <v>336</v>
      </c>
      <c r="Y225" s="982" t="s">
        <v>336</v>
      </c>
      <c r="Z225" s="982" t="s">
        <v>336</v>
      </c>
      <c r="AA225" s="982" t="s">
        <v>336</v>
      </c>
      <c r="AB225" s="982" t="s">
        <v>336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336</v>
      </c>
      <c r="AO225" s="987" t="s">
        <v>336</v>
      </c>
      <c r="AP225" s="987" t="s">
        <v>336</v>
      </c>
      <c r="AQ225" s="987" t="s">
        <v>336</v>
      </c>
      <c r="AR225" s="987" t="s">
        <v>336</v>
      </c>
      <c r="AS225" s="987" t="s">
        <v>336</v>
      </c>
      <c r="AT225" s="988" t="s">
        <v>336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336</v>
      </c>
      <c r="BC225" s="981" t="s">
        <v>336</v>
      </c>
      <c r="BD225" s="982" t="s">
        <v>336</v>
      </c>
      <c r="BE225" s="982" t="s">
        <v>336</v>
      </c>
      <c r="BF225" s="982" t="s">
        <v>336</v>
      </c>
      <c r="BG225" s="982" t="s">
        <v>336</v>
      </c>
      <c r="BH225" s="982" t="s">
        <v>336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336</v>
      </c>
      <c r="BU225" s="987" t="s">
        <v>336</v>
      </c>
      <c r="BV225" s="987" t="s">
        <v>336</v>
      </c>
      <c r="BW225" s="987" t="s">
        <v>336</v>
      </c>
      <c r="BX225" s="987" t="s">
        <v>336</v>
      </c>
      <c r="BY225" s="987" t="s">
        <v>336</v>
      </c>
      <c r="BZ225" s="988" t="s">
        <v>336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336</v>
      </c>
      <c r="CI225" s="981" t="s">
        <v>336</v>
      </c>
      <c r="CJ225" s="982" t="s">
        <v>336</v>
      </c>
      <c r="CK225" s="982" t="s">
        <v>336</v>
      </c>
      <c r="CL225" s="982" t="s">
        <v>336</v>
      </c>
      <c r="CM225" s="982" t="s">
        <v>336</v>
      </c>
      <c r="CN225" s="982" t="s">
        <v>336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336</v>
      </c>
      <c r="DA225" s="987" t="s">
        <v>336</v>
      </c>
      <c r="DB225" s="987" t="s">
        <v>336</v>
      </c>
      <c r="DC225" s="987" t="s">
        <v>336</v>
      </c>
      <c r="DD225" s="987" t="s">
        <v>336</v>
      </c>
      <c r="DE225" s="987" t="s">
        <v>336</v>
      </c>
      <c r="DF225" s="988" t="s">
        <v>336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336</v>
      </c>
      <c r="DO225" s="981" t="s">
        <v>336</v>
      </c>
      <c r="DP225" s="982" t="s">
        <v>336</v>
      </c>
      <c r="DQ225" s="982" t="s">
        <v>336</v>
      </c>
      <c r="DR225" s="982" t="s">
        <v>336</v>
      </c>
      <c r="DS225" s="982" t="s">
        <v>336</v>
      </c>
      <c r="DT225" s="982" t="s">
        <v>336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336</v>
      </c>
      <c r="EG225" s="987" t="s">
        <v>336</v>
      </c>
      <c r="EH225" s="987" t="s">
        <v>336</v>
      </c>
      <c r="EI225" s="987" t="s">
        <v>336</v>
      </c>
      <c r="EJ225" s="987" t="s">
        <v>336</v>
      </c>
      <c r="EK225" s="987" t="s">
        <v>336</v>
      </c>
      <c r="EL225" s="988" t="s">
        <v>336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336</v>
      </c>
      <c r="EU225" s="981" t="s">
        <v>336</v>
      </c>
      <c r="EV225" s="982" t="s">
        <v>336</v>
      </c>
      <c r="EW225" s="982" t="s">
        <v>336</v>
      </c>
      <c r="EX225" s="982" t="s">
        <v>336</v>
      </c>
      <c r="EY225" s="982" t="s">
        <v>336</v>
      </c>
      <c r="EZ225" s="982" t="s">
        <v>336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336</v>
      </c>
      <c r="FM225" s="987" t="s">
        <v>336</v>
      </c>
      <c r="FN225" s="987" t="s">
        <v>336</v>
      </c>
      <c r="FO225" s="987" t="s">
        <v>336</v>
      </c>
      <c r="FP225" s="987" t="s">
        <v>336</v>
      </c>
      <c r="FQ225" s="987" t="s">
        <v>336</v>
      </c>
      <c r="FR225" s="988" t="s">
        <v>336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336</v>
      </c>
      <c r="FZ225" s="1545" t="s">
        <v>336</v>
      </c>
      <c r="GA225" s="981" t="s">
        <v>336</v>
      </c>
      <c r="GB225" s="982" t="s">
        <v>336</v>
      </c>
      <c r="GC225" s="982" t="s">
        <v>336</v>
      </c>
      <c r="GD225" s="982" t="s">
        <v>336</v>
      </c>
      <c r="GE225" s="982" t="s">
        <v>336</v>
      </c>
      <c r="GF225" s="982" t="s">
        <v>336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336</v>
      </c>
      <c r="GS225" s="987" t="s">
        <v>336</v>
      </c>
      <c r="GT225" s="987" t="s">
        <v>336</v>
      </c>
      <c r="GU225" s="987" t="s">
        <v>336</v>
      </c>
      <c r="GV225" s="987" t="s">
        <v>336</v>
      </c>
      <c r="GW225" s="987" t="s">
        <v>336</v>
      </c>
      <c r="GX225" s="988" t="s">
        <v>336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336</v>
      </c>
      <c r="HF225" s="1545" t="s">
        <v>336</v>
      </c>
      <c r="HG225" s="981" t="s">
        <v>336</v>
      </c>
      <c r="HH225" s="982" t="s">
        <v>336</v>
      </c>
      <c r="HI225" s="982" t="s">
        <v>336</v>
      </c>
      <c r="HJ225" s="982" t="s">
        <v>336</v>
      </c>
      <c r="HK225" s="982" t="s">
        <v>336</v>
      </c>
      <c r="HL225" s="982" t="s">
        <v>336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609"/>
      <c r="B226" s="3610"/>
      <c r="C226" s="755" t="s">
        <v>364</v>
      </c>
      <c r="D226" s="781" t="s">
        <v>365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336</v>
      </c>
      <c r="W226" s="992" t="s">
        <v>336</v>
      </c>
      <c r="X226" s="992" t="s">
        <v>336</v>
      </c>
      <c r="Y226" s="992" t="s">
        <v>336</v>
      </c>
      <c r="Z226" s="992" t="s">
        <v>336</v>
      </c>
      <c r="AA226" s="992" t="s">
        <v>336</v>
      </c>
      <c r="AB226" s="992" t="s">
        <v>336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336</v>
      </c>
      <c r="AO226" s="98" t="s">
        <v>336</v>
      </c>
      <c r="AP226" s="98" t="s">
        <v>336</v>
      </c>
      <c r="AQ226" s="98" t="s">
        <v>336</v>
      </c>
      <c r="AR226" s="98" t="s">
        <v>336</v>
      </c>
      <c r="AS226" s="98" t="s">
        <v>336</v>
      </c>
      <c r="AT226" s="98" t="s">
        <v>336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336</v>
      </c>
      <c r="BC226" s="992" t="s">
        <v>336</v>
      </c>
      <c r="BD226" s="992" t="s">
        <v>336</v>
      </c>
      <c r="BE226" s="992" t="s">
        <v>336</v>
      </c>
      <c r="BF226" s="992" t="s">
        <v>336</v>
      </c>
      <c r="BG226" s="992" t="s">
        <v>336</v>
      </c>
      <c r="BH226" s="992" t="s">
        <v>336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336</v>
      </c>
      <c r="BU226" s="98" t="s">
        <v>336</v>
      </c>
      <c r="BV226" s="98" t="s">
        <v>336</v>
      </c>
      <c r="BW226" s="98" t="s">
        <v>336</v>
      </c>
      <c r="BX226" s="98" t="s">
        <v>336</v>
      </c>
      <c r="BY226" s="98" t="s">
        <v>336</v>
      </c>
      <c r="BZ226" s="98" t="s">
        <v>336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336</v>
      </c>
      <c r="CI226" s="992" t="s">
        <v>336</v>
      </c>
      <c r="CJ226" s="992" t="s">
        <v>336</v>
      </c>
      <c r="CK226" s="992" t="s">
        <v>336</v>
      </c>
      <c r="CL226" s="992" t="s">
        <v>336</v>
      </c>
      <c r="CM226" s="992" t="s">
        <v>336</v>
      </c>
      <c r="CN226" s="992" t="s">
        <v>336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336</v>
      </c>
      <c r="DA226" s="98" t="s">
        <v>336</v>
      </c>
      <c r="DB226" s="98" t="s">
        <v>336</v>
      </c>
      <c r="DC226" s="98" t="s">
        <v>336</v>
      </c>
      <c r="DD226" s="98" t="s">
        <v>336</v>
      </c>
      <c r="DE226" s="98" t="s">
        <v>336</v>
      </c>
      <c r="DF226" s="98" t="s">
        <v>336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336</v>
      </c>
      <c r="DO226" s="992" t="s">
        <v>336</v>
      </c>
      <c r="DP226" s="992" t="s">
        <v>336</v>
      </c>
      <c r="DQ226" s="992" t="s">
        <v>336</v>
      </c>
      <c r="DR226" s="992" t="s">
        <v>336</v>
      </c>
      <c r="DS226" s="992" t="s">
        <v>336</v>
      </c>
      <c r="DT226" s="992" t="s">
        <v>336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336</v>
      </c>
      <c r="EG226" s="98" t="s">
        <v>336</v>
      </c>
      <c r="EH226" s="98" t="s">
        <v>336</v>
      </c>
      <c r="EI226" s="98" t="s">
        <v>336</v>
      </c>
      <c r="EJ226" s="98" t="s">
        <v>336</v>
      </c>
      <c r="EK226" s="98" t="s">
        <v>336</v>
      </c>
      <c r="EL226" s="98" t="s">
        <v>336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336</v>
      </c>
      <c r="EU226" s="992" t="s">
        <v>336</v>
      </c>
      <c r="EV226" s="992" t="s">
        <v>336</v>
      </c>
      <c r="EW226" s="992" t="s">
        <v>336</v>
      </c>
      <c r="EX226" s="992" t="s">
        <v>336</v>
      </c>
      <c r="EY226" s="992" t="s">
        <v>336</v>
      </c>
      <c r="EZ226" s="992" t="s">
        <v>336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336</v>
      </c>
      <c r="FM226" s="98" t="s">
        <v>336</v>
      </c>
      <c r="FN226" s="98" t="s">
        <v>336</v>
      </c>
      <c r="FO226" s="98" t="s">
        <v>336</v>
      </c>
      <c r="FP226" s="98" t="s">
        <v>336</v>
      </c>
      <c r="FQ226" s="98" t="s">
        <v>336</v>
      </c>
      <c r="FR226" s="98" t="s">
        <v>336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336</v>
      </c>
      <c r="FZ226" s="991" t="s">
        <v>336</v>
      </c>
      <c r="GA226" s="992" t="s">
        <v>336</v>
      </c>
      <c r="GB226" s="992" t="s">
        <v>336</v>
      </c>
      <c r="GC226" s="992" t="s">
        <v>336</v>
      </c>
      <c r="GD226" s="992" t="s">
        <v>336</v>
      </c>
      <c r="GE226" s="992" t="s">
        <v>336</v>
      </c>
      <c r="GF226" s="992" t="s">
        <v>336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336</v>
      </c>
      <c r="GQ226" s="991" t="s">
        <v>336</v>
      </c>
      <c r="GR226" s="991" t="s">
        <v>336</v>
      </c>
      <c r="GS226" s="98" t="s">
        <v>336</v>
      </c>
      <c r="GT226" s="98" t="s">
        <v>336</v>
      </c>
      <c r="GU226" s="98" t="s">
        <v>336</v>
      </c>
      <c r="GV226" s="98" t="s">
        <v>336</v>
      </c>
      <c r="GW226" s="98" t="s">
        <v>336</v>
      </c>
      <c r="GX226" s="98" t="s">
        <v>336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336</v>
      </c>
      <c r="HF226" s="991" t="s">
        <v>336</v>
      </c>
      <c r="HG226" s="992" t="s">
        <v>336</v>
      </c>
      <c r="HH226" s="992" t="s">
        <v>336</v>
      </c>
      <c r="HI226" s="992" t="s">
        <v>336</v>
      </c>
      <c r="HJ226" s="992" t="s">
        <v>336</v>
      </c>
      <c r="HK226" s="992" t="s">
        <v>336</v>
      </c>
      <c r="HL226" s="992" t="s">
        <v>336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630" t="s">
        <v>366</v>
      </c>
      <c r="B228" s="3631"/>
      <c r="C228" s="1000" t="s">
        <v>172</v>
      </c>
      <c r="D228" s="1001" t="s">
        <v>185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336</v>
      </c>
      <c r="V228" s="786" t="s">
        <v>336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336</v>
      </c>
      <c r="AM228" s="1015" t="s">
        <v>336</v>
      </c>
      <c r="AN228" s="1016" t="s">
        <v>336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336</v>
      </c>
      <c r="BB228" s="1020" t="s">
        <v>336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336</v>
      </c>
      <c r="BS228" s="1015" t="s">
        <v>336</v>
      </c>
      <c r="BT228" s="1016" t="s">
        <v>336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336</v>
      </c>
      <c r="CH228" s="1020" t="s">
        <v>336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336</v>
      </c>
      <c r="CY228" s="1015" t="s">
        <v>336</v>
      </c>
      <c r="CZ228" s="1016" t="s">
        <v>336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336</v>
      </c>
      <c r="DN228" s="1020" t="s">
        <v>336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336</v>
      </c>
      <c r="EE228" s="1015" t="s">
        <v>336</v>
      </c>
      <c r="EF228" s="1016" t="s">
        <v>336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336</v>
      </c>
      <c r="ET228" s="1020" t="s">
        <v>336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336</v>
      </c>
      <c r="FK228" s="1015" t="s">
        <v>336</v>
      </c>
      <c r="FL228" s="1016" t="s">
        <v>336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336</v>
      </c>
      <c r="FZ228" s="1020" t="s">
        <v>336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336</v>
      </c>
      <c r="GQ228" s="1015" t="s">
        <v>336</v>
      </c>
      <c r="GR228" s="1016" t="s">
        <v>336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336</v>
      </c>
      <c r="HF228" s="1020" t="s">
        <v>336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632" t="s">
        <v>367</v>
      </c>
      <c r="B230" s="3633"/>
      <c r="C230" s="1025" t="s">
        <v>178</v>
      </c>
      <c r="D230" s="1026" t="s">
        <v>379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336</v>
      </c>
      <c r="V230" s="786" t="s">
        <v>336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336</v>
      </c>
      <c r="AM230" s="1034" t="s">
        <v>336</v>
      </c>
      <c r="AN230" s="1016" t="s">
        <v>336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336</v>
      </c>
      <c r="BB230" s="1020" t="s">
        <v>336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336</v>
      </c>
      <c r="BS230" s="1034" t="s">
        <v>336</v>
      </c>
      <c r="BT230" s="1016" t="s">
        <v>336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336</v>
      </c>
      <c r="CH230" s="1020" t="s">
        <v>336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336</v>
      </c>
      <c r="CY230" s="1034" t="s">
        <v>336</v>
      </c>
      <c r="CZ230" s="1016" t="s">
        <v>336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336</v>
      </c>
      <c r="DN230" s="1020" t="s">
        <v>336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336</v>
      </c>
      <c r="EE230" s="1034" t="s">
        <v>336</v>
      </c>
      <c r="EF230" s="1016" t="s">
        <v>336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336</v>
      </c>
      <c r="ET230" s="1020" t="s">
        <v>336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336</v>
      </c>
      <c r="FK230" s="1034" t="s">
        <v>336</v>
      </c>
      <c r="FL230" s="1016" t="s">
        <v>336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336</v>
      </c>
      <c r="FZ230" s="1020" t="s">
        <v>336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336</v>
      </c>
      <c r="GQ230" s="1034" t="s">
        <v>336</v>
      </c>
      <c r="GR230" s="1016" t="s">
        <v>336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336</v>
      </c>
      <c r="HF230" s="1020" t="s">
        <v>336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634"/>
      <c r="B231" s="3635"/>
      <c r="C231" s="98" t="s">
        <v>178</v>
      </c>
      <c r="D231" s="1037" t="s">
        <v>380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336</v>
      </c>
      <c r="V231" s="992" t="s">
        <v>336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336</v>
      </c>
      <c r="AM231" s="992" t="s">
        <v>336</v>
      </c>
      <c r="AN231" s="992" t="s">
        <v>336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336</v>
      </c>
      <c r="BB231" s="992" t="s">
        <v>336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336</v>
      </c>
      <c r="BS231" s="992" t="s">
        <v>336</v>
      </c>
      <c r="BT231" s="992" t="s">
        <v>336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336</v>
      </c>
      <c r="CH231" s="992" t="s">
        <v>336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336</v>
      </c>
      <c r="CY231" s="992" t="s">
        <v>336</v>
      </c>
      <c r="CZ231" s="992" t="s">
        <v>336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336</v>
      </c>
      <c r="DN231" s="992" t="s">
        <v>336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336</v>
      </c>
      <c r="EE231" s="992" t="s">
        <v>336</v>
      </c>
      <c r="EF231" s="992" t="s">
        <v>336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336</v>
      </c>
      <c r="ET231" s="992" t="s">
        <v>336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336</v>
      </c>
      <c r="FK231" s="992" t="s">
        <v>336</v>
      </c>
      <c r="FL231" s="992" t="s">
        <v>336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336</v>
      </c>
      <c r="FZ231" s="992" t="s">
        <v>336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336</v>
      </c>
      <c r="GQ231" s="992" t="s">
        <v>336</v>
      </c>
      <c r="GR231" s="992" t="s">
        <v>336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336</v>
      </c>
      <c r="HF231" s="992" t="s">
        <v>336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636" t="s">
        <v>368</v>
      </c>
      <c r="B233" s="3637"/>
      <c r="C233" s="1042"/>
      <c r="D233" s="1043" t="s">
        <v>176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336</v>
      </c>
      <c r="V233" s="786" t="s">
        <v>336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336</v>
      </c>
      <c r="AE233" s="785" t="s">
        <v>336</v>
      </c>
      <c r="AF233" s="785" t="s">
        <v>336</v>
      </c>
      <c r="AG233" s="785" t="s">
        <v>336</v>
      </c>
      <c r="AH233" s="785" t="s">
        <v>336</v>
      </c>
      <c r="AI233" s="785" t="s">
        <v>336</v>
      </c>
      <c r="AJ233" s="1045"/>
      <c r="AK233" s="787"/>
      <c r="AL233" s="1015" t="s">
        <v>336</v>
      </c>
      <c r="AM233" s="1015" t="s">
        <v>336</v>
      </c>
      <c r="AN233" s="1016" t="s">
        <v>336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336</v>
      </c>
      <c r="AV233" s="1034" t="s">
        <v>336</v>
      </c>
      <c r="AW233" s="1034" t="s">
        <v>336</v>
      </c>
      <c r="AX233" s="1034" t="s">
        <v>336</v>
      </c>
      <c r="AY233" s="1034" t="s">
        <v>336</v>
      </c>
      <c r="AZ233" s="1047" t="s">
        <v>336</v>
      </c>
      <c r="BA233" s="785" t="s">
        <v>336</v>
      </c>
      <c r="BB233" s="1020" t="s">
        <v>336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336</v>
      </c>
      <c r="BK233" s="1048" t="s">
        <v>336</v>
      </c>
      <c r="BL233" s="1048" t="s">
        <v>336</v>
      </c>
      <c r="BM233" s="1048" t="s">
        <v>336</v>
      </c>
      <c r="BN233" s="1048" t="s">
        <v>336</v>
      </c>
      <c r="BO233" s="1048" t="s">
        <v>336</v>
      </c>
      <c r="BP233" s="1049"/>
      <c r="BQ233" s="1024"/>
      <c r="BR233" s="1015" t="s">
        <v>336</v>
      </c>
      <c r="BS233" s="1015" t="s">
        <v>336</v>
      </c>
      <c r="BT233" s="1016" t="s">
        <v>336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336</v>
      </c>
      <c r="CB233" s="1034" t="s">
        <v>336</v>
      </c>
      <c r="CC233" s="1034" t="s">
        <v>336</v>
      </c>
      <c r="CD233" s="1034" t="s">
        <v>336</v>
      </c>
      <c r="CE233" s="1034" t="s">
        <v>336</v>
      </c>
      <c r="CF233" s="1047" t="s">
        <v>336</v>
      </c>
      <c r="CG233" s="785" t="s">
        <v>336</v>
      </c>
      <c r="CH233" s="1020" t="s">
        <v>336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336</v>
      </c>
      <c r="CQ233" s="1048" t="s">
        <v>336</v>
      </c>
      <c r="CR233" s="1048" t="s">
        <v>336</v>
      </c>
      <c r="CS233" s="1048" t="s">
        <v>336</v>
      </c>
      <c r="CT233" s="1048" t="s">
        <v>336</v>
      </c>
      <c r="CU233" s="1048" t="s">
        <v>336</v>
      </c>
      <c r="CV233" s="1049"/>
      <c r="CW233" s="1024"/>
      <c r="CX233" s="1015" t="s">
        <v>336</v>
      </c>
      <c r="CY233" s="1015" t="s">
        <v>336</v>
      </c>
      <c r="CZ233" s="1016" t="s">
        <v>336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336</v>
      </c>
      <c r="DH233" s="1034" t="s">
        <v>336</v>
      </c>
      <c r="DI233" s="1034" t="s">
        <v>336</v>
      </c>
      <c r="DJ233" s="1034" t="s">
        <v>336</v>
      </c>
      <c r="DK233" s="1034" t="s">
        <v>336</v>
      </c>
      <c r="DL233" s="1047" t="s">
        <v>336</v>
      </c>
      <c r="DM233" s="785" t="s">
        <v>336</v>
      </c>
      <c r="DN233" s="1020" t="s">
        <v>336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336</v>
      </c>
      <c r="DW233" s="1048" t="s">
        <v>336</v>
      </c>
      <c r="DX233" s="1048" t="s">
        <v>336</v>
      </c>
      <c r="DY233" s="1048" t="s">
        <v>336</v>
      </c>
      <c r="DZ233" s="1048" t="s">
        <v>336</v>
      </c>
      <c r="EA233" s="1048" t="s">
        <v>336</v>
      </c>
      <c r="EB233" s="1049"/>
      <c r="EC233" s="1024"/>
      <c r="ED233" s="1015" t="s">
        <v>336</v>
      </c>
      <c r="EE233" s="1015" t="s">
        <v>336</v>
      </c>
      <c r="EF233" s="1016" t="s">
        <v>336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336</v>
      </c>
      <c r="EN233" s="1034" t="s">
        <v>336</v>
      </c>
      <c r="EO233" s="1034" t="s">
        <v>336</v>
      </c>
      <c r="EP233" s="1034" t="s">
        <v>336</v>
      </c>
      <c r="EQ233" s="1034" t="s">
        <v>336</v>
      </c>
      <c r="ER233" s="1047" t="s">
        <v>336</v>
      </c>
      <c r="ES233" s="785" t="s">
        <v>336</v>
      </c>
      <c r="ET233" s="1020" t="s">
        <v>336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336</v>
      </c>
      <c r="FC233" s="1048" t="s">
        <v>336</v>
      </c>
      <c r="FD233" s="1048" t="s">
        <v>336</v>
      </c>
      <c r="FE233" s="1048" t="s">
        <v>336</v>
      </c>
      <c r="FF233" s="1048" t="s">
        <v>336</v>
      </c>
      <c r="FG233" s="1048" t="s">
        <v>336</v>
      </c>
      <c r="FH233" s="1049"/>
      <c r="FI233" s="1024"/>
      <c r="FJ233" s="1015" t="s">
        <v>336</v>
      </c>
      <c r="FK233" s="1015" t="s">
        <v>336</v>
      </c>
      <c r="FL233" s="1016" t="s">
        <v>336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336</v>
      </c>
      <c r="FT233" s="1034" t="s">
        <v>336</v>
      </c>
      <c r="FU233" s="1034" t="s">
        <v>336</v>
      </c>
      <c r="FV233" s="1034" t="s">
        <v>336</v>
      </c>
      <c r="FW233" s="1034" t="s">
        <v>336</v>
      </c>
      <c r="FX233" s="1047" t="s">
        <v>336</v>
      </c>
      <c r="FY233" s="785" t="s">
        <v>336</v>
      </c>
      <c r="FZ233" s="1020" t="s">
        <v>336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336</v>
      </c>
      <c r="GI233" s="1048" t="s">
        <v>336</v>
      </c>
      <c r="GJ233" s="1048" t="s">
        <v>336</v>
      </c>
      <c r="GK233" s="1048" t="s">
        <v>336</v>
      </c>
      <c r="GL233" s="1048" t="s">
        <v>336</v>
      </c>
      <c r="GM233" s="1048" t="s">
        <v>336</v>
      </c>
      <c r="GN233" s="1049"/>
      <c r="GO233" s="1024"/>
      <c r="GP233" s="1015" t="s">
        <v>336</v>
      </c>
      <c r="GQ233" s="1015" t="s">
        <v>336</v>
      </c>
      <c r="GR233" s="1016" t="s">
        <v>336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336</v>
      </c>
      <c r="GZ233" s="1034" t="s">
        <v>336</v>
      </c>
      <c r="HA233" s="1034" t="s">
        <v>336</v>
      </c>
      <c r="HB233" s="1034" t="s">
        <v>336</v>
      </c>
      <c r="HC233" s="1034" t="s">
        <v>336</v>
      </c>
      <c r="HD233" s="1047" t="s">
        <v>336</v>
      </c>
      <c r="HE233" s="1708" t="s">
        <v>336</v>
      </c>
      <c r="HF233" s="1020" t="s">
        <v>336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336</v>
      </c>
      <c r="HO233" s="1048" t="s">
        <v>336</v>
      </c>
      <c r="HP233" s="1048" t="s">
        <v>336</v>
      </c>
      <c r="HQ233" s="1048" t="s">
        <v>336</v>
      </c>
      <c r="HR233" s="1048" t="s">
        <v>336</v>
      </c>
      <c r="HS233" s="1048" t="s">
        <v>336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638" t="s">
        <v>416</v>
      </c>
      <c r="B235" s="3639"/>
      <c r="C235" s="1053" t="s">
        <v>183</v>
      </c>
      <c r="D235" s="1054" t="s">
        <v>225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336</v>
      </c>
      <c r="V235" s="976" t="s">
        <v>336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336</v>
      </c>
      <c r="AM235" s="1061" t="s">
        <v>336</v>
      </c>
      <c r="AN235" s="1062" t="s">
        <v>336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336</v>
      </c>
      <c r="BB235" s="1068" t="s">
        <v>336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336</v>
      </c>
      <c r="BS235" s="1061" t="s">
        <v>336</v>
      </c>
      <c r="BT235" s="1062" t="s">
        <v>336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336</v>
      </c>
      <c r="CH235" s="1068" t="s">
        <v>336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336</v>
      </c>
      <c r="CY235" s="1061" t="s">
        <v>336</v>
      </c>
      <c r="CZ235" s="1062" t="s">
        <v>336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336</v>
      </c>
      <c r="DN235" s="1068" t="s">
        <v>336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336</v>
      </c>
      <c r="EE235" s="1061" t="s">
        <v>336</v>
      </c>
      <c r="EF235" s="1062" t="s">
        <v>336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336</v>
      </c>
      <c r="ET235" s="1068" t="s">
        <v>336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336</v>
      </c>
      <c r="FK235" s="1061" t="s">
        <v>336</v>
      </c>
      <c r="FL235" s="1062" t="s">
        <v>336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336</v>
      </c>
      <c r="FZ235" s="1068" t="s">
        <v>336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336</v>
      </c>
      <c r="GQ235" s="1061" t="s">
        <v>336</v>
      </c>
      <c r="GR235" s="1062" t="s">
        <v>336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336</v>
      </c>
      <c r="HF235" s="1068" t="s">
        <v>336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640"/>
      <c r="B236" s="3641"/>
      <c r="C236" s="1070" t="s">
        <v>184</v>
      </c>
      <c r="D236" s="1071" t="s">
        <v>374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336</v>
      </c>
      <c r="V236" s="808" t="s">
        <v>336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336</v>
      </c>
      <c r="AM236" s="1079" t="s">
        <v>336</v>
      </c>
      <c r="AN236" s="946" t="s">
        <v>336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336</v>
      </c>
      <c r="BB236" s="980" t="s">
        <v>336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336</v>
      </c>
      <c r="BS236" s="1079" t="s">
        <v>336</v>
      </c>
      <c r="BT236" s="946" t="s">
        <v>336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336</v>
      </c>
      <c r="CH236" s="980" t="s">
        <v>336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336</v>
      </c>
      <c r="CY236" s="1079" t="s">
        <v>336</v>
      </c>
      <c r="CZ236" s="946" t="s">
        <v>336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336</v>
      </c>
      <c r="DN236" s="980" t="s">
        <v>336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336</v>
      </c>
      <c r="EE236" s="1079" t="s">
        <v>336</v>
      </c>
      <c r="EF236" s="946" t="s">
        <v>336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336</v>
      </c>
      <c r="ET236" s="980" t="s">
        <v>336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336</v>
      </c>
      <c r="FK236" s="1079" t="s">
        <v>336</v>
      </c>
      <c r="FL236" s="946" t="s">
        <v>336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336</v>
      </c>
      <c r="FZ236" s="980" t="s">
        <v>336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336</v>
      </c>
      <c r="GQ236" s="1079" t="s">
        <v>336</v>
      </c>
      <c r="GR236" s="946" t="s">
        <v>336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336</v>
      </c>
      <c r="HF236" s="980" t="s">
        <v>336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648" t="s">
        <v>369</v>
      </c>
      <c r="B238" s="3649"/>
      <c r="C238" s="823" t="s">
        <v>370</v>
      </c>
      <c r="D238" s="824" t="s">
        <v>179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336</v>
      </c>
      <c r="V238" s="976" t="s">
        <v>336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336</v>
      </c>
      <c r="AM238" s="1061" t="s">
        <v>336</v>
      </c>
      <c r="AN238" s="1092" t="s">
        <v>336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336</v>
      </c>
      <c r="BB238" s="976" t="s">
        <v>336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336</v>
      </c>
      <c r="BS238" s="1061" t="s">
        <v>336</v>
      </c>
      <c r="BT238" s="1092" t="s">
        <v>336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336</v>
      </c>
      <c r="CH238" s="976" t="s">
        <v>336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336</v>
      </c>
      <c r="CY238" s="1061" t="s">
        <v>336</v>
      </c>
      <c r="CZ238" s="1092" t="s">
        <v>336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336</v>
      </c>
      <c r="DN238" s="976" t="s">
        <v>336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336</v>
      </c>
      <c r="EE238" s="1061" t="s">
        <v>336</v>
      </c>
      <c r="EF238" s="1092" t="s">
        <v>336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336</v>
      </c>
      <c r="ET238" s="976" t="s">
        <v>336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336</v>
      </c>
      <c r="FK238" s="1061" t="s">
        <v>336</v>
      </c>
      <c r="FL238" s="1092" t="s">
        <v>336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336</v>
      </c>
      <c r="FZ238" s="976" t="s">
        <v>336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336</v>
      </c>
      <c r="GQ238" s="1061" t="s">
        <v>336</v>
      </c>
      <c r="GR238" s="1092" t="s">
        <v>336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336</v>
      </c>
      <c r="HF238" s="976" t="s">
        <v>336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650"/>
      <c r="B239" s="3651"/>
      <c r="C239" s="1093" t="s">
        <v>371</v>
      </c>
      <c r="D239" s="1094" t="s">
        <v>405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336</v>
      </c>
      <c r="V239" s="865" t="s">
        <v>336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336</v>
      </c>
      <c r="AM239" s="1106" t="s">
        <v>336</v>
      </c>
      <c r="AN239" s="1107" t="s">
        <v>336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336</v>
      </c>
      <c r="BB239" s="865" t="s">
        <v>336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336</v>
      </c>
      <c r="BS239" s="1106" t="s">
        <v>336</v>
      </c>
      <c r="BT239" s="1107" t="s">
        <v>336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336</v>
      </c>
      <c r="CH239" s="865" t="s">
        <v>336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336</v>
      </c>
      <c r="CY239" s="1106" t="s">
        <v>336</v>
      </c>
      <c r="CZ239" s="1107" t="s">
        <v>336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336</v>
      </c>
      <c r="DN239" s="865" t="s">
        <v>336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336</v>
      </c>
      <c r="EE239" s="1106" t="s">
        <v>336</v>
      </c>
      <c r="EF239" s="1107" t="s">
        <v>336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336</v>
      </c>
      <c r="ET239" s="865" t="s">
        <v>336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336</v>
      </c>
      <c r="FK239" s="1106" t="s">
        <v>336</v>
      </c>
      <c r="FL239" s="1107" t="s">
        <v>336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336</v>
      </c>
      <c r="FZ239" s="865" t="s">
        <v>336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336</v>
      </c>
      <c r="GQ239" s="1106" t="s">
        <v>336</v>
      </c>
      <c r="GR239" s="1107" t="s">
        <v>336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336</v>
      </c>
      <c r="HF239" s="865" t="s">
        <v>336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652"/>
      <c r="B240" s="3651"/>
      <c r="C240" s="1113" t="s">
        <v>403</v>
      </c>
      <c r="D240" s="929" t="s">
        <v>180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336</v>
      </c>
      <c r="V240" s="808" t="s">
        <v>336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336</v>
      </c>
      <c r="AM240" s="1117" t="s">
        <v>336</v>
      </c>
      <c r="AN240" s="1118" t="s">
        <v>336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336</v>
      </c>
      <c r="BB240" s="808" t="s">
        <v>336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336</v>
      </c>
      <c r="BS240" s="1117" t="s">
        <v>336</v>
      </c>
      <c r="BT240" s="1118" t="s">
        <v>336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336</v>
      </c>
      <c r="CH240" s="808" t="s">
        <v>336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336</v>
      </c>
      <c r="CY240" s="1117" t="s">
        <v>336</v>
      </c>
      <c r="CZ240" s="1118" t="s">
        <v>336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336</v>
      </c>
      <c r="DN240" s="808" t="s">
        <v>336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336</v>
      </c>
      <c r="EE240" s="1117" t="s">
        <v>336</v>
      </c>
      <c r="EF240" s="1118" t="s">
        <v>336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336</v>
      </c>
      <c r="ET240" s="808" t="s">
        <v>336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336</v>
      </c>
      <c r="FK240" s="1117" t="s">
        <v>336</v>
      </c>
      <c r="FL240" s="1118" t="s">
        <v>336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336</v>
      </c>
      <c r="FZ240" s="808" t="s">
        <v>336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336</v>
      </c>
      <c r="GQ240" s="1117" t="s">
        <v>336</v>
      </c>
      <c r="GR240" s="1118" t="s">
        <v>336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336</v>
      </c>
      <c r="HF240" s="808" t="s">
        <v>336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653"/>
      <c r="B241" s="3654"/>
      <c r="C241" s="1123" t="s">
        <v>378</v>
      </c>
      <c r="D241" s="1124" t="s">
        <v>404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620" t="s">
        <v>451</v>
      </c>
      <c r="B243" s="3621"/>
      <c r="C243" s="3621"/>
      <c r="D243" s="3622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620" t="s">
        <v>450</v>
      </c>
      <c r="B244" s="3621"/>
      <c r="C244" s="3621"/>
      <c r="D244" s="3622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696" t="s">
        <v>456</v>
      </c>
      <c r="B2" s="3696"/>
      <c r="C2" s="3696"/>
      <c r="D2" s="3696"/>
      <c r="E2" s="3696"/>
    </row>
    <row r="3" spans="1:11" x14ac:dyDescent="0.2">
      <c r="A3" s="3696"/>
      <c r="B3" s="3696"/>
      <c r="C3" s="3696"/>
      <c r="D3" s="3696"/>
      <c r="E3" s="3696"/>
    </row>
    <row r="4" spans="1:11" ht="23.25" customHeight="1" x14ac:dyDescent="0.2">
      <c r="A4" s="3696"/>
      <c r="B4" s="3696"/>
      <c r="C4" s="3696"/>
      <c r="D4" s="3696"/>
      <c r="E4" s="3696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11" x14ac:dyDescent="0.2">
      <c r="A7" s="116">
        <v>1</v>
      </c>
      <c r="B7" s="117" t="s">
        <v>457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458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191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437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194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697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195</v>
      </c>
      <c r="C13" s="131" t="e">
        <f>$G$13*F13</f>
        <v>#REF!</v>
      </c>
      <c r="D13" s="131" t="e">
        <f>#REF!</f>
        <v>#REF!</v>
      </c>
      <c r="E13" s="3698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196</v>
      </c>
      <c r="C14" s="131" t="e">
        <f>$G$13*F14</f>
        <v>#REF!</v>
      </c>
      <c r="D14" s="131" t="e">
        <f>#REF!</f>
        <v>#REF!</v>
      </c>
      <c r="E14" s="3698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197</v>
      </c>
      <c r="C15" s="131" t="e">
        <f>$G$13*F15</f>
        <v>#REF!</v>
      </c>
      <c r="D15" s="131">
        <v>0</v>
      </c>
      <c r="E15" s="3699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198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199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349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386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387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220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381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200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423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201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202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203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472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473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11" x14ac:dyDescent="0.2">
      <c r="A32" s="154">
        <v>1</v>
      </c>
      <c r="B32" s="155" t="s">
        <v>459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460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207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438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209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210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211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350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351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384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221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212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381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213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421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214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223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222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463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464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700" t="s">
        <v>385</v>
      </c>
      <c r="B53" s="3701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700" t="s">
        <v>327</v>
      </c>
      <c r="B55" s="3701"/>
      <c r="C55" s="3701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700" t="s">
        <v>462</v>
      </c>
      <c r="B57" s="3701"/>
      <c r="C57" s="3701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702" t="s">
        <v>216</v>
      </c>
      <c r="C59" s="3703"/>
      <c r="D59" s="3702" t="s">
        <v>217</v>
      </c>
      <c r="E59" s="3702"/>
    </row>
    <row r="60" spans="1:10" x14ac:dyDescent="0.2">
      <c r="A60" s="110"/>
      <c r="B60" s="3694" t="s">
        <v>218</v>
      </c>
      <c r="C60" s="3694"/>
      <c r="D60" s="3694" t="s">
        <v>219</v>
      </c>
      <c r="E60" s="3694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695" t="s">
        <v>474</v>
      </c>
      <c r="E62" s="3695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6" t="s">
        <v>489</v>
      </c>
      <c r="B2" s="3696"/>
      <c r="C2" s="3696"/>
      <c r="D2" s="3696"/>
      <c r="E2" s="3696"/>
    </row>
    <row r="3" spans="1:7" x14ac:dyDescent="0.2">
      <c r="A3" s="3696"/>
      <c r="B3" s="3696"/>
      <c r="C3" s="3696"/>
      <c r="D3" s="3696"/>
      <c r="E3" s="3696"/>
    </row>
    <row r="4" spans="1:7" ht="30.75" customHeight="1" x14ac:dyDescent="0.2">
      <c r="A4" s="3696"/>
      <c r="B4" s="3696"/>
      <c r="C4" s="3696"/>
      <c r="D4" s="3696"/>
      <c r="E4" s="3696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492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191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194</v>
      </c>
      <c r="C12" s="131" t="e">
        <f>$G$14*F12</f>
        <v>#REF!</v>
      </c>
      <c r="D12" s="131" t="e">
        <f>'prosinac 2009.(12)'!DW222-D13-D14</f>
        <v>#REF!</v>
      </c>
      <c r="E12" s="3697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$G$14*F13</f>
        <v>#REF!</v>
      </c>
      <c r="D13" s="158" t="e">
        <f>SUM(#REF!)</f>
        <v>#REF!</v>
      </c>
      <c r="E13" s="3698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$G$14*F14</f>
        <v>#REF!</v>
      </c>
      <c r="D14" s="158" t="e">
        <f>SUM(#REF!)</f>
        <v>#REF!</v>
      </c>
      <c r="E14" s="3698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197</v>
      </c>
      <c r="C15" s="131" t="e">
        <f>$G$14*F15</f>
        <v>#REF!</v>
      </c>
      <c r="D15" s="1164">
        <v>0</v>
      </c>
      <c r="E15" s="3699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386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502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220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381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200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423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201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202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203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472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505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186</v>
      </c>
      <c r="B32" s="113" t="s">
        <v>204</v>
      </c>
      <c r="C32" s="114" t="s">
        <v>205</v>
      </c>
      <c r="D32" s="114" t="s">
        <v>206</v>
      </c>
      <c r="E32" s="115" t="s">
        <v>190</v>
      </c>
    </row>
    <row r="33" spans="1:6" x14ac:dyDescent="0.2">
      <c r="A33" s="154">
        <v>1</v>
      </c>
      <c r="B33" s="155" t="s">
        <v>493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494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207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208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209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210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211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350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351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384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221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212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381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213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421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214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223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222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463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464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700" t="s">
        <v>215</v>
      </c>
      <c r="B54" s="3701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700" t="s">
        <v>327</v>
      </c>
      <c r="B56" s="3701"/>
      <c r="C56" s="3701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700" t="s">
        <v>488</v>
      </c>
      <c r="B58" s="3701"/>
      <c r="C58" s="3701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702" t="s">
        <v>216</v>
      </c>
      <c r="C60" s="3703"/>
      <c r="D60" s="3702" t="s">
        <v>217</v>
      </c>
      <c r="E60" s="3702"/>
    </row>
    <row r="61" spans="1:8" x14ac:dyDescent="0.2">
      <c r="A61" s="110"/>
      <c r="B61" s="3694" t="s">
        <v>218</v>
      </c>
      <c r="C61" s="3694"/>
      <c r="D61" s="3694" t="s">
        <v>219</v>
      </c>
      <c r="E61" s="3694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695" t="s">
        <v>490</v>
      </c>
      <c r="E63" s="3695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96" t="s">
        <v>511</v>
      </c>
      <c r="B1" s="3696"/>
      <c r="C1" s="3696"/>
      <c r="D1" s="3696"/>
      <c r="E1" s="3696"/>
    </row>
    <row r="2" spans="1:7" x14ac:dyDescent="0.2">
      <c r="A2" s="3696"/>
      <c r="B2" s="3696"/>
      <c r="C2" s="3696"/>
      <c r="D2" s="3696"/>
      <c r="E2" s="3696"/>
    </row>
    <row r="3" spans="1:7" ht="30.75" customHeight="1" x14ac:dyDescent="0.2">
      <c r="A3" s="3696"/>
      <c r="B3" s="3696"/>
      <c r="C3" s="3696"/>
      <c r="D3" s="3696"/>
      <c r="E3" s="3696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492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191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193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194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697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58" t="e">
        <f>G13*F12</f>
        <v>#REF!</v>
      </c>
      <c r="D12" s="158" t="e">
        <f>#REF!</f>
        <v>#REF!</v>
      </c>
      <c r="E12" s="3698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58" t="e">
        <f>G13*F13</f>
        <v>#REF!</v>
      </c>
      <c r="D13" s="158" t="e">
        <f>#REF!</f>
        <v>#REF!</v>
      </c>
      <c r="E13" s="3698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198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199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386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387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214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223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00" t="s">
        <v>385</v>
      </c>
      <c r="B50" s="3701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00" t="s">
        <v>327</v>
      </c>
      <c r="B52" s="3701"/>
      <c r="C52" s="3701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00" t="s">
        <v>512</v>
      </c>
      <c r="B54" s="3701"/>
      <c r="C54" s="3701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702" t="s">
        <v>216</v>
      </c>
      <c r="C57" s="3703"/>
      <c r="D57" s="3702" t="s">
        <v>217</v>
      </c>
      <c r="E57" s="3702"/>
    </row>
    <row r="58" spans="1:7" x14ac:dyDescent="0.2">
      <c r="A58" s="110"/>
      <c r="B58" s="3694" t="s">
        <v>218</v>
      </c>
      <c r="C58" s="3694"/>
      <c r="D58" s="3694" t="s">
        <v>219</v>
      </c>
      <c r="E58" s="3694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695" t="s">
        <v>510</v>
      </c>
      <c r="E61" s="3695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96" t="s">
        <v>528</v>
      </c>
      <c r="B1" s="3696"/>
      <c r="C1" s="3696"/>
      <c r="D1" s="3696"/>
      <c r="E1" s="3696"/>
    </row>
    <row r="2" spans="1:7" x14ac:dyDescent="0.2">
      <c r="A2" s="3696"/>
      <c r="B2" s="3696"/>
      <c r="C2" s="3696"/>
      <c r="D2" s="3696"/>
      <c r="E2" s="3696"/>
    </row>
    <row r="3" spans="1:7" ht="30.75" customHeight="1" x14ac:dyDescent="0.2">
      <c r="A3" s="3696"/>
      <c r="B3" s="3696"/>
      <c r="C3" s="3696"/>
      <c r="D3" s="3696"/>
      <c r="E3" s="3696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191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193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2009.(12)'!GM222-D12-D13</f>
        <v>#REF!</v>
      </c>
      <c r="E11" s="3697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195</v>
      </c>
      <c r="C12" s="158" t="e">
        <f>F12*G14</f>
        <v>#REF!</v>
      </c>
      <c r="D12" s="158" t="e">
        <f>SUM(#REF!)</f>
        <v>#REF!</v>
      </c>
      <c r="E12" s="3698"/>
      <c r="F12" s="133" t="e">
        <f>D12/G13</f>
        <v>#REF!</v>
      </c>
    </row>
    <row r="13" spans="1:7" x14ac:dyDescent="0.2">
      <c r="A13" s="124">
        <v>7</v>
      </c>
      <c r="B13" s="125" t="s">
        <v>196</v>
      </c>
      <c r="C13" s="158" t="e">
        <f>F13*G14</f>
        <v>#REF!</v>
      </c>
      <c r="D13" s="158" t="e">
        <f>SUM(#REF!)</f>
        <v>#REF!</v>
      </c>
      <c r="E13" s="3698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198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199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386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387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220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381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200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423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201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202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203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532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533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208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384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00" t="s">
        <v>385</v>
      </c>
      <c r="B51" s="3701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00" t="s">
        <v>327</v>
      </c>
      <c r="B53" s="3701"/>
      <c r="C53" s="3701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00" t="s">
        <v>525</v>
      </c>
      <c r="B55" s="3701"/>
      <c r="C55" s="3701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702" t="s">
        <v>216</v>
      </c>
      <c r="C58" s="3703"/>
      <c r="D58" s="3702" t="s">
        <v>217</v>
      </c>
      <c r="E58" s="3702"/>
    </row>
    <row r="59" spans="1:8" x14ac:dyDescent="0.2">
      <c r="A59" s="110"/>
      <c r="B59" s="3694" t="s">
        <v>218</v>
      </c>
      <c r="C59" s="3694"/>
      <c r="D59" s="3694" t="s">
        <v>219</v>
      </c>
      <c r="E59" s="3694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95" t="s">
        <v>523</v>
      </c>
      <c r="E62" s="3695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704" t="s">
        <v>228</v>
      </c>
      <c r="C3" s="3704"/>
      <c r="D3" s="3704"/>
      <c r="E3" s="3704"/>
      <c r="F3" s="180"/>
      <c r="G3" s="181"/>
    </row>
    <row r="4" spans="1:156" ht="15.75" hidden="1" customHeight="1" outlineLevel="1" x14ac:dyDescent="0.3">
      <c r="A4" s="179"/>
      <c r="B4" s="3704"/>
      <c r="C4" s="3704"/>
      <c r="D4" s="3704"/>
      <c r="E4" s="3704"/>
      <c r="F4" s="180"/>
      <c r="G4" s="182"/>
    </row>
    <row r="5" spans="1:156" s="191" customFormat="1" ht="34.5" customHeight="1" collapsed="1" thickBot="1" x14ac:dyDescent="0.25">
      <c r="A5" s="180"/>
      <c r="B5" s="3704"/>
      <c r="C5" s="3704"/>
      <c r="D5" s="3704"/>
      <c r="E5" s="3704"/>
      <c r="F5" s="180"/>
      <c r="G5" s="3705" t="s">
        <v>229</v>
      </c>
      <c r="H5" s="3705"/>
      <c r="I5" s="3705"/>
      <c r="J5" s="3705" t="s">
        <v>230</v>
      </c>
      <c r="K5" s="3705"/>
      <c r="L5" s="3705"/>
      <c r="M5" s="3717" t="s">
        <v>231</v>
      </c>
      <c r="N5" s="3717"/>
      <c r="O5" s="3717"/>
      <c r="P5" s="183"/>
      <c r="Q5" s="184"/>
      <c r="R5" s="184"/>
      <c r="S5" s="3706"/>
      <c r="T5" s="3706"/>
      <c r="U5" s="3706"/>
      <c r="V5" s="3706"/>
      <c r="W5" s="3706"/>
      <c r="X5" s="183"/>
      <c r="Y5" s="185"/>
      <c r="Z5" s="185"/>
      <c r="AA5" s="3719"/>
      <c r="AB5" s="3719"/>
      <c r="AC5" s="3719"/>
      <c r="AD5" s="3719"/>
      <c r="AE5" s="3719"/>
      <c r="AF5" s="183"/>
      <c r="AG5" s="186"/>
      <c r="AH5" s="186"/>
      <c r="AI5" s="3719"/>
      <c r="AJ5" s="3719"/>
      <c r="AK5" s="3719"/>
      <c r="AL5" s="3719"/>
      <c r="AM5" s="3719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728" t="s">
        <v>389</v>
      </c>
      <c r="DY5" s="3729"/>
      <c r="DZ5" s="3729"/>
      <c r="EA5" s="3729"/>
      <c r="EB5" s="3729"/>
      <c r="EC5" s="3729"/>
      <c r="ED5" s="3729"/>
      <c r="EE5" s="3730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714" t="s">
        <v>246</v>
      </c>
      <c r="C6" s="3714"/>
      <c r="D6" s="3714"/>
      <c r="E6" s="3714"/>
      <c r="F6" s="193"/>
      <c r="G6" s="193" t="s">
        <v>243</v>
      </c>
      <c r="H6" s="193" t="s">
        <v>244</v>
      </c>
      <c r="I6" s="193" t="s">
        <v>245</v>
      </c>
      <c r="J6" s="193" t="s">
        <v>243</v>
      </c>
      <c r="K6" s="193" t="s">
        <v>244</v>
      </c>
      <c r="L6" s="193" t="s">
        <v>245</v>
      </c>
      <c r="M6" s="110" t="s">
        <v>243</v>
      </c>
      <c r="N6" s="110" t="s">
        <v>244</v>
      </c>
      <c r="O6" s="194" t="s">
        <v>245</v>
      </c>
      <c r="P6" s="3722"/>
      <c r="Q6" s="195" t="s">
        <v>232</v>
      </c>
      <c r="R6" s="196" t="s">
        <v>233</v>
      </c>
      <c r="S6" s="197"/>
      <c r="T6" s="198" t="s">
        <v>314</v>
      </c>
      <c r="U6" s="198" t="s">
        <v>315</v>
      </c>
      <c r="V6" s="3715" t="s">
        <v>234</v>
      </c>
      <c r="W6" s="3716"/>
      <c r="X6" s="199"/>
      <c r="Y6" s="200" t="s">
        <v>232</v>
      </c>
      <c r="Z6" s="201" t="s">
        <v>233</v>
      </c>
      <c r="AA6" s="202"/>
      <c r="AB6" s="198" t="s">
        <v>314</v>
      </c>
      <c r="AC6" s="198" t="s">
        <v>315</v>
      </c>
      <c r="AD6" s="3715" t="s">
        <v>235</v>
      </c>
      <c r="AE6" s="3716"/>
      <c r="AF6" s="199"/>
      <c r="AG6" s="203" t="s">
        <v>232</v>
      </c>
      <c r="AH6" s="204" t="s">
        <v>233</v>
      </c>
      <c r="AI6" s="205"/>
      <c r="AJ6" s="206" t="s">
        <v>314</v>
      </c>
      <c r="AK6" s="206" t="s">
        <v>315</v>
      </c>
      <c r="AL6" s="3726" t="s">
        <v>236</v>
      </c>
      <c r="AM6" s="3727"/>
      <c r="AN6" s="199"/>
      <c r="AO6" s="203" t="s">
        <v>232</v>
      </c>
      <c r="AP6" s="204" t="s">
        <v>233</v>
      </c>
      <c r="AQ6" s="205"/>
      <c r="AR6" s="206" t="s">
        <v>314</v>
      </c>
      <c r="AS6" s="206" t="s">
        <v>315</v>
      </c>
      <c r="AT6" s="3726" t="s">
        <v>237</v>
      </c>
      <c r="AU6" s="3727"/>
      <c r="AV6" s="199"/>
      <c r="AW6" s="203" t="s">
        <v>232</v>
      </c>
      <c r="AX6" s="204" t="s">
        <v>233</v>
      </c>
      <c r="AY6" s="205"/>
      <c r="AZ6" s="206" t="s">
        <v>314</v>
      </c>
      <c r="BA6" s="206" t="s">
        <v>315</v>
      </c>
      <c r="BB6" s="3726" t="s">
        <v>238</v>
      </c>
      <c r="BC6" s="3727"/>
      <c r="BD6" s="199"/>
      <c r="BE6" s="207" t="s">
        <v>232</v>
      </c>
      <c r="BF6" s="208" t="s">
        <v>233</v>
      </c>
      <c r="BG6" s="209" t="s">
        <v>436</v>
      </c>
      <c r="BH6" s="210" t="s">
        <v>314</v>
      </c>
      <c r="BI6" s="211" t="s">
        <v>435</v>
      </c>
      <c r="BJ6" s="3725" t="s">
        <v>239</v>
      </c>
      <c r="BK6" s="3721"/>
      <c r="BL6" s="199"/>
      <c r="BM6" s="207" t="s">
        <v>232</v>
      </c>
      <c r="BN6" s="208" t="s">
        <v>233</v>
      </c>
      <c r="BO6" s="210" t="s">
        <v>436</v>
      </c>
      <c r="BP6" s="210" t="s">
        <v>314</v>
      </c>
      <c r="BQ6" s="210" t="s">
        <v>435</v>
      </c>
      <c r="BR6" s="3720" t="s">
        <v>240</v>
      </c>
      <c r="BS6" s="3721"/>
      <c r="BT6" s="199"/>
      <c r="BU6" s="207" t="s">
        <v>232</v>
      </c>
      <c r="BV6" s="208" t="s">
        <v>233</v>
      </c>
      <c r="BW6" s="210" t="s">
        <v>436</v>
      </c>
      <c r="BX6" s="210" t="s">
        <v>314</v>
      </c>
      <c r="BY6" s="210" t="s">
        <v>435</v>
      </c>
      <c r="BZ6" s="3725" t="s">
        <v>241</v>
      </c>
      <c r="CA6" s="3721"/>
      <c r="CB6" s="199"/>
      <c r="CC6" s="1451" t="s">
        <v>232</v>
      </c>
      <c r="CD6" s="1452" t="s">
        <v>233</v>
      </c>
      <c r="CE6" s="1453" t="s">
        <v>436</v>
      </c>
      <c r="CF6" s="1453" t="s">
        <v>314</v>
      </c>
      <c r="CG6" s="1453" t="s">
        <v>435</v>
      </c>
      <c r="CH6" s="3733" t="s">
        <v>497</v>
      </c>
      <c r="CI6" s="3734"/>
      <c r="CJ6" s="199"/>
      <c r="CK6" s="1451" t="s">
        <v>232</v>
      </c>
      <c r="CL6" s="1452" t="s">
        <v>233</v>
      </c>
      <c r="CM6" s="1453" t="s">
        <v>436</v>
      </c>
      <c r="CN6" s="1453" t="s">
        <v>314</v>
      </c>
      <c r="CO6" s="1453" t="s">
        <v>435</v>
      </c>
      <c r="CP6" s="3733" t="s">
        <v>498</v>
      </c>
      <c r="CQ6" s="3734"/>
      <c r="CR6" s="199"/>
      <c r="CS6" s="1451" t="s">
        <v>232</v>
      </c>
      <c r="CT6" s="1452" t="s">
        <v>233</v>
      </c>
      <c r="CU6" s="1453" t="s">
        <v>436</v>
      </c>
      <c r="CV6" s="1453" t="s">
        <v>314</v>
      </c>
      <c r="CW6" s="1453" t="s">
        <v>435</v>
      </c>
      <c r="CX6" s="3733" t="s">
        <v>499</v>
      </c>
      <c r="CY6" s="3734"/>
      <c r="CZ6" s="199"/>
      <c r="DA6" s="1541" t="s">
        <v>232</v>
      </c>
      <c r="DB6" s="1542" t="s">
        <v>233</v>
      </c>
      <c r="DC6" s="1543" t="s">
        <v>436</v>
      </c>
      <c r="DD6" s="1543" t="s">
        <v>314</v>
      </c>
      <c r="DE6" s="1543" t="s">
        <v>435</v>
      </c>
      <c r="DF6" s="3731" t="s">
        <v>527</v>
      </c>
      <c r="DG6" s="3732"/>
      <c r="DH6" s="199"/>
      <c r="DI6" s="1541" t="s">
        <v>232</v>
      </c>
      <c r="DJ6" s="1542" t="s">
        <v>233</v>
      </c>
      <c r="DK6" s="1543" t="s">
        <v>436</v>
      </c>
      <c r="DL6" s="1543" t="s">
        <v>314</v>
      </c>
      <c r="DM6" s="1543" t="s">
        <v>435</v>
      </c>
      <c r="DN6" s="3731" t="s">
        <v>547</v>
      </c>
      <c r="DO6" s="3732"/>
      <c r="DP6" s="199"/>
      <c r="DQ6" s="194"/>
      <c r="DR6" s="194"/>
      <c r="DS6" s="212" t="s">
        <v>281</v>
      </c>
      <c r="DT6" s="212" t="s">
        <v>282</v>
      </c>
      <c r="DU6" s="213" t="s">
        <v>296</v>
      </c>
      <c r="DV6" s="213" t="s">
        <v>283</v>
      </c>
      <c r="DW6" s="214" t="s">
        <v>284</v>
      </c>
      <c r="DX6" s="215" t="s">
        <v>285</v>
      </c>
      <c r="DY6" s="215" t="s">
        <v>286</v>
      </c>
      <c r="DZ6" s="215" t="s">
        <v>287</v>
      </c>
      <c r="EA6" s="216" t="s">
        <v>288</v>
      </c>
      <c r="EB6" s="216" t="s">
        <v>278</v>
      </c>
      <c r="EC6" s="215" t="s">
        <v>289</v>
      </c>
      <c r="ED6" s="215" t="s">
        <v>290</v>
      </c>
      <c r="EE6" s="215" t="s">
        <v>291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723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306</v>
      </c>
      <c r="C8" s="226" t="s">
        <v>304</v>
      </c>
      <c r="D8" s="227" t="s">
        <v>305</v>
      </c>
      <c r="E8" s="228" t="s">
        <v>242</v>
      </c>
      <c r="F8" s="229"/>
      <c r="G8" s="229"/>
      <c r="H8" s="229"/>
      <c r="I8" s="229"/>
      <c r="J8" s="229"/>
      <c r="K8" s="229"/>
      <c r="L8" s="229"/>
      <c r="P8" s="3723"/>
      <c r="S8" s="231" t="s">
        <v>243</v>
      </c>
      <c r="T8" s="232"/>
      <c r="U8" s="233"/>
      <c r="V8" s="234" t="s">
        <v>244</v>
      </c>
      <c r="W8" s="235" t="s">
        <v>245</v>
      </c>
      <c r="X8" s="222"/>
      <c r="Y8" s="236"/>
      <c r="Z8" s="236"/>
      <c r="AA8" s="231" t="s">
        <v>243</v>
      </c>
      <c r="AB8" s="237"/>
      <c r="AC8" s="237"/>
      <c r="AD8" s="231" t="s">
        <v>244</v>
      </c>
      <c r="AE8" s="235" t="s">
        <v>245</v>
      </c>
      <c r="AF8" s="222"/>
      <c r="AG8" s="236"/>
      <c r="AH8" s="236"/>
      <c r="AI8" s="231" t="s">
        <v>243</v>
      </c>
      <c r="AJ8" s="231"/>
      <c r="AK8" s="231"/>
      <c r="AL8" s="231" t="s">
        <v>244</v>
      </c>
      <c r="AM8" s="235" t="s">
        <v>245</v>
      </c>
      <c r="AN8" s="222"/>
      <c r="AO8" s="236"/>
      <c r="AP8" s="236"/>
      <c r="AQ8" s="238" t="s">
        <v>243</v>
      </c>
      <c r="AR8" s="239"/>
      <c r="AS8" s="239"/>
      <c r="AT8" s="238" t="s">
        <v>244</v>
      </c>
      <c r="AU8" s="235" t="s">
        <v>245</v>
      </c>
      <c r="AV8" s="222"/>
      <c r="AW8" s="236"/>
      <c r="AX8" s="236"/>
      <c r="AY8" s="231" t="s">
        <v>243</v>
      </c>
      <c r="AZ8" s="240"/>
      <c r="BA8" s="241"/>
      <c r="BB8" s="231" t="s">
        <v>244</v>
      </c>
      <c r="BC8" s="235" t="s">
        <v>245</v>
      </c>
      <c r="BD8" s="222"/>
      <c r="BE8" s="236"/>
      <c r="BF8" s="236"/>
      <c r="BG8" s="231" t="s">
        <v>243</v>
      </c>
      <c r="BH8" s="240"/>
      <c r="BI8" s="241"/>
      <c r="BJ8" s="231" t="s">
        <v>244</v>
      </c>
      <c r="BK8" s="235" t="s">
        <v>245</v>
      </c>
      <c r="BL8" s="222"/>
      <c r="BM8" s="236"/>
      <c r="BN8" s="236"/>
      <c r="BO8" s="231" t="s">
        <v>243</v>
      </c>
      <c r="BP8" s="240"/>
      <c r="BQ8" s="241"/>
      <c r="BR8" s="231" t="s">
        <v>244</v>
      </c>
      <c r="BS8" s="235" t="s">
        <v>245</v>
      </c>
      <c r="BT8" s="222"/>
      <c r="BU8" s="236"/>
      <c r="BV8" s="236"/>
      <c r="BW8" s="231" t="s">
        <v>243</v>
      </c>
      <c r="BX8" s="240"/>
      <c r="BY8" s="241"/>
      <c r="BZ8" s="231" t="s">
        <v>244</v>
      </c>
      <c r="CA8" s="235" t="s">
        <v>245</v>
      </c>
      <c r="CB8" s="222"/>
      <c r="CC8" s="236"/>
      <c r="CD8" s="236"/>
      <c r="CE8" s="231" t="s">
        <v>243</v>
      </c>
      <c r="CF8" s="240"/>
      <c r="CG8" s="241"/>
      <c r="CH8" s="231" t="s">
        <v>244</v>
      </c>
      <c r="CI8" s="235" t="s">
        <v>245</v>
      </c>
      <c r="CJ8" s="222"/>
      <c r="CK8" s="236"/>
      <c r="CL8" s="236"/>
      <c r="CM8" s="231" t="s">
        <v>243</v>
      </c>
      <c r="CN8" s="240"/>
      <c r="CO8" s="241"/>
      <c r="CP8" s="231" t="s">
        <v>244</v>
      </c>
      <c r="CQ8" s="235" t="s">
        <v>245</v>
      </c>
      <c r="CR8" s="222"/>
      <c r="CS8" s="236"/>
      <c r="CT8" s="236"/>
      <c r="CU8" s="231" t="s">
        <v>243</v>
      </c>
      <c r="CV8" s="240"/>
      <c r="CW8" s="241"/>
      <c r="CX8" s="231" t="s">
        <v>244</v>
      </c>
      <c r="CY8" s="235" t="s">
        <v>245</v>
      </c>
      <c r="CZ8" s="222"/>
      <c r="DA8" s="236"/>
      <c r="DB8" s="236"/>
      <c r="DC8" s="231" t="s">
        <v>243</v>
      </c>
      <c r="DD8" s="240"/>
      <c r="DE8" s="241"/>
      <c r="DF8" s="231" t="s">
        <v>244</v>
      </c>
      <c r="DG8" s="235" t="s">
        <v>245</v>
      </c>
      <c r="DH8" s="222"/>
      <c r="DI8" s="236"/>
      <c r="DJ8" s="236"/>
      <c r="DK8" s="231" t="s">
        <v>243</v>
      </c>
      <c r="DL8" s="240"/>
      <c r="DM8" s="241"/>
      <c r="DN8" s="231" t="s">
        <v>244</v>
      </c>
      <c r="DO8" s="235" t="s">
        <v>245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300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723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256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723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264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723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297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723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723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714" t="s">
        <v>307</v>
      </c>
      <c r="C14" s="3714"/>
      <c r="D14" s="3714"/>
      <c r="E14" s="3714"/>
      <c r="F14" s="285"/>
      <c r="P14" s="3723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723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308</v>
      </c>
      <c r="C16" s="226" t="s">
        <v>304</v>
      </c>
      <c r="D16" s="227" t="s">
        <v>305</v>
      </c>
      <c r="E16" s="228" t="s">
        <v>242</v>
      </c>
      <c r="F16" s="285"/>
      <c r="P16" s="3723"/>
      <c r="Q16" s="230"/>
      <c r="R16" s="230"/>
      <c r="S16" s="235" t="s">
        <v>243</v>
      </c>
      <c r="T16" s="232"/>
      <c r="U16" s="233"/>
      <c r="V16" s="234" t="s">
        <v>244</v>
      </c>
      <c r="W16" s="235" t="s">
        <v>245</v>
      </c>
      <c r="X16" s="222"/>
      <c r="Y16" s="236"/>
      <c r="Z16" s="236"/>
      <c r="AA16" s="231" t="s">
        <v>243</v>
      </c>
      <c r="AB16" s="237"/>
      <c r="AC16" s="237"/>
      <c r="AD16" s="231" t="s">
        <v>244</v>
      </c>
      <c r="AE16" s="235" t="s">
        <v>245</v>
      </c>
      <c r="AF16" s="222"/>
      <c r="AG16" s="236"/>
      <c r="AH16" s="236"/>
      <c r="AI16" s="231" t="s">
        <v>243</v>
      </c>
      <c r="AJ16" s="231"/>
      <c r="AK16" s="231"/>
      <c r="AL16" s="231" t="s">
        <v>244</v>
      </c>
      <c r="AM16" s="235" t="s">
        <v>245</v>
      </c>
      <c r="AN16" s="222"/>
      <c r="AO16" s="236"/>
      <c r="AP16" s="236"/>
      <c r="AQ16" s="238" t="s">
        <v>243</v>
      </c>
      <c r="AR16" s="239"/>
      <c r="AS16" s="239"/>
      <c r="AT16" s="238" t="s">
        <v>244</v>
      </c>
      <c r="AU16" s="235" t="s">
        <v>245</v>
      </c>
      <c r="AV16" s="222"/>
      <c r="AW16" s="236"/>
      <c r="AX16" s="236"/>
      <c r="AY16" s="231" t="s">
        <v>243</v>
      </c>
      <c r="AZ16" s="240"/>
      <c r="BA16" s="241"/>
      <c r="BB16" s="231" t="s">
        <v>244</v>
      </c>
      <c r="BC16" s="235" t="s">
        <v>245</v>
      </c>
      <c r="BD16" s="222"/>
      <c r="BE16" s="236"/>
      <c r="BF16" s="236"/>
      <c r="BG16" s="231" t="s">
        <v>243</v>
      </c>
      <c r="BH16" s="240"/>
      <c r="BI16" s="241"/>
      <c r="BJ16" s="231" t="s">
        <v>244</v>
      </c>
      <c r="BK16" s="235" t="s">
        <v>245</v>
      </c>
      <c r="BL16" s="222"/>
      <c r="BM16" s="236"/>
      <c r="BN16" s="236"/>
      <c r="BO16" s="231" t="s">
        <v>243</v>
      </c>
      <c r="BP16" s="240"/>
      <c r="BQ16" s="241"/>
      <c r="BR16" s="231" t="s">
        <v>244</v>
      </c>
      <c r="BS16" s="235" t="s">
        <v>245</v>
      </c>
      <c r="BT16" s="222"/>
      <c r="BU16" s="236"/>
      <c r="BV16" s="236"/>
      <c r="BW16" s="231" t="s">
        <v>243</v>
      </c>
      <c r="BX16" s="240"/>
      <c r="BY16" s="241"/>
      <c r="BZ16" s="231" t="s">
        <v>244</v>
      </c>
      <c r="CA16" s="235" t="s">
        <v>245</v>
      </c>
      <c r="CB16" s="222"/>
      <c r="CC16" s="236"/>
      <c r="CD16" s="236"/>
      <c r="CE16" s="231" t="s">
        <v>243</v>
      </c>
      <c r="CF16" s="240"/>
      <c r="CG16" s="241"/>
      <c r="CH16" s="231" t="s">
        <v>244</v>
      </c>
      <c r="CI16" s="235" t="s">
        <v>245</v>
      </c>
      <c r="CJ16" s="222"/>
      <c r="CK16" s="236"/>
      <c r="CL16" s="236"/>
      <c r="CM16" s="231" t="s">
        <v>243</v>
      </c>
      <c r="CN16" s="240"/>
      <c r="CO16" s="241"/>
      <c r="CP16" s="231" t="s">
        <v>244</v>
      </c>
      <c r="CQ16" s="235" t="s">
        <v>245</v>
      </c>
      <c r="CR16" s="222"/>
      <c r="CS16" s="236"/>
      <c r="CT16" s="236"/>
      <c r="CU16" s="231" t="s">
        <v>243</v>
      </c>
      <c r="CV16" s="240"/>
      <c r="CW16" s="241"/>
      <c r="CX16" s="231" t="s">
        <v>244</v>
      </c>
      <c r="CY16" s="235" t="s">
        <v>245</v>
      </c>
      <c r="CZ16" s="222"/>
      <c r="DA16" s="236"/>
      <c r="DB16" s="236"/>
      <c r="DC16" s="231" t="s">
        <v>243</v>
      </c>
      <c r="DD16" s="240"/>
      <c r="DE16" s="241"/>
      <c r="DF16" s="231" t="s">
        <v>244</v>
      </c>
      <c r="DG16" s="235" t="s">
        <v>245</v>
      </c>
      <c r="DH16" s="222"/>
      <c r="DI16" s="236"/>
      <c r="DJ16" s="236"/>
      <c r="DK16" s="231" t="s">
        <v>243</v>
      </c>
      <c r="DL16" s="240"/>
      <c r="DM16" s="241"/>
      <c r="DN16" s="231" t="s">
        <v>244</v>
      </c>
      <c r="DO16" s="235" t="s">
        <v>245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301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723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249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723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250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723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251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723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252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723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253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723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254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723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255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723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257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723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258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723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259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723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260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723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261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723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262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723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263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723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265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723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266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723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310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723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311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724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713" t="s">
        <v>267</v>
      </c>
      <c r="C37" s="3713"/>
      <c r="D37" s="3713"/>
      <c r="E37" s="3713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306</v>
      </c>
      <c r="C39" s="226" t="s">
        <v>304</v>
      </c>
      <c r="D39" s="227" t="s">
        <v>305</v>
      </c>
      <c r="E39" s="228" t="s">
        <v>242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268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269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270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297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714" t="s">
        <v>271</v>
      </c>
      <c r="C45" s="3714"/>
      <c r="D45" s="3714"/>
      <c r="E45" s="3714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306</v>
      </c>
      <c r="C47" s="226" t="s">
        <v>304</v>
      </c>
      <c r="D47" s="227" t="s">
        <v>305</v>
      </c>
      <c r="E47" s="228" t="s">
        <v>242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272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273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274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297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714" t="s">
        <v>275</v>
      </c>
      <c r="C53" s="3714"/>
      <c r="D53" s="3714"/>
      <c r="E53" s="3714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309</v>
      </c>
      <c r="C55" s="226" t="s">
        <v>304</v>
      </c>
      <c r="D55" s="227" t="s">
        <v>305</v>
      </c>
      <c r="E55" s="228" t="s">
        <v>242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302</v>
      </c>
      <c r="B58" s="359">
        <f>B56+B51+B43+B35+B12</f>
        <v>540</v>
      </c>
      <c r="C58" s="360">
        <f>C51+C56+C43+C35+C12</f>
        <v>6786.3283874558574</v>
      </c>
      <c r="D58" s="361" t="s">
        <v>299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704" t="s">
        <v>276</v>
      </c>
      <c r="C65" s="3704"/>
      <c r="D65" s="3704"/>
      <c r="E65" s="3704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704"/>
      <c r="C66" s="3704"/>
      <c r="D66" s="3704"/>
      <c r="E66" s="3704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227</v>
      </c>
      <c r="B69" s="372" t="s">
        <v>303</v>
      </c>
      <c r="C69" s="226" t="s">
        <v>304</v>
      </c>
      <c r="D69" s="227" t="s">
        <v>305</v>
      </c>
      <c r="E69" s="228" t="s">
        <v>242</v>
      </c>
      <c r="P69" s="3707"/>
      <c r="Q69" s="230"/>
      <c r="R69" s="230"/>
      <c r="S69" s="235" t="s">
        <v>243</v>
      </c>
      <c r="T69" s="232"/>
      <c r="U69" s="233"/>
      <c r="V69" s="234" t="s">
        <v>244</v>
      </c>
      <c r="W69" s="235" t="s">
        <v>245</v>
      </c>
      <c r="X69" s="3707"/>
      <c r="Y69" s="230"/>
      <c r="Z69" s="373"/>
      <c r="AA69" s="235" t="s">
        <v>243</v>
      </c>
      <c r="AB69" s="232"/>
      <c r="AC69" s="233"/>
      <c r="AD69" s="234" t="s">
        <v>244</v>
      </c>
      <c r="AE69" s="235" t="s">
        <v>245</v>
      </c>
      <c r="AF69" s="3707"/>
      <c r="AG69" s="230"/>
      <c r="AH69" s="373"/>
      <c r="AI69" s="235" t="s">
        <v>243</v>
      </c>
      <c r="AJ69" s="232"/>
      <c r="AK69" s="233"/>
      <c r="AL69" s="234" t="s">
        <v>244</v>
      </c>
      <c r="AM69" s="235" t="s">
        <v>245</v>
      </c>
      <c r="AN69" s="3707"/>
      <c r="AO69" s="230"/>
      <c r="AP69" s="373"/>
      <c r="AQ69" s="235" t="s">
        <v>243</v>
      </c>
      <c r="AR69" s="232"/>
      <c r="AS69" s="233"/>
      <c r="AT69" s="234" t="s">
        <v>244</v>
      </c>
      <c r="AU69" s="235" t="s">
        <v>245</v>
      </c>
      <c r="AV69" s="3707"/>
      <c r="AW69" s="374"/>
      <c r="AX69" s="374"/>
      <c r="AY69" s="277"/>
      <c r="AZ69" s="277"/>
      <c r="BA69" s="277"/>
      <c r="BB69" s="277"/>
      <c r="BC69" s="277"/>
      <c r="BD69" s="3707"/>
      <c r="BL69" s="3707"/>
      <c r="BT69" s="3707"/>
      <c r="CB69" s="3707"/>
      <c r="CJ69" s="3707"/>
      <c r="CR69" s="3707"/>
      <c r="CZ69" s="3707"/>
      <c r="DH69" s="3707"/>
      <c r="DI69" s="1774"/>
      <c r="DK69" s="657"/>
      <c r="DL69" s="657"/>
      <c r="DM69" s="657"/>
      <c r="DP69" s="3707"/>
    </row>
    <row r="70" spans="1:156" x14ac:dyDescent="0.2">
      <c r="A70" s="375" t="s">
        <v>247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708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708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708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708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708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708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708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708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708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708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708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708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708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708"/>
    </row>
    <row r="71" spans="1:156" ht="13.5" thickBot="1" x14ac:dyDescent="0.25">
      <c r="A71" s="270" t="s">
        <v>277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708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708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708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708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708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708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708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708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708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708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708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708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708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708"/>
    </row>
    <row r="72" spans="1:156" s="100" customFormat="1" ht="13.5" thickBot="1" x14ac:dyDescent="0.25">
      <c r="A72" s="320" t="s">
        <v>297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708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708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708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708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708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708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708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708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708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708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708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708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708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708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708"/>
      <c r="X73" s="3708"/>
      <c r="AF73" s="3708"/>
      <c r="AN73" s="3708"/>
      <c r="AO73" s="112"/>
      <c r="AP73" s="112"/>
      <c r="AV73" s="3708"/>
      <c r="AW73" s="236"/>
      <c r="AX73" s="236"/>
      <c r="AY73" s="242"/>
      <c r="AZ73" s="242"/>
      <c r="BA73" s="242"/>
      <c r="BB73" s="242"/>
      <c r="BC73" s="242"/>
      <c r="BD73" s="3708"/>
      <c r="BL73" s="3708"/>
      <c r="BT73" s="3708"/>
      <c r="CB73" s="3708"/>
      <c r="CJ73" s="3708"/>
      <c r="CR73" s="3708"/>
      <c r="CZ73" s="3708"/>
      <c r="DH73" s="3708"/>
      <c r="DP73" s="3708"/>
    </row>
    <row r="74" spans="1:156" x14ac:dyDescent="0.2">
      <c r="P74" s="3708"/>
      <c r="X74" s="3708"/>
      <c r="AF74" s="3708"/>
      <c r="AN74" s="3708"/>
      <c r="AO74" s="112"/>
      <c r="AP74" s="112"/>
      <c r="AV74" s="3708"/>
      <c r="AW74" s="236"/>
      <c r="AX74" s="236"/>
      <c r="AY74" s="242"/>
      <c r="AZ74" s="242"/>
      <c r="BA74" s="242"/>
      <c r="BB74" s="242"/>
      <c r="BC74" s="242"/>
      <c r="BD74" s="3708"/>
      <c r="BL74" s="3708"/>
      <c r="BT74" s="3708"/>
      <c r="CB74" s="3708"/>
      <c r="CJ74" s="3708"/>
      <c r="CR74" s="3708"/>
      <c r="CZ74" s="3708"/>
      <c r="DH74" s="3708"/>
      <c r="DP74" s="3708"/>
    </row>
    <row r="75" spans="1:156" ht="21.75" thickBot="1" x14ac:dyDescent="0.25">
      <c r="A75" s="371" t="s">
        <v>298</v>
      </c>
      <c r="B75" s="372" t="s">
        <v>303</v>
      </c>
      <c r="C75" s="226" t="s">
        <v>304</v>
      </c>
      <c r="D75" s="227" t="s">
        <v>305</v>
      </c>
      <c r="E75" s="228" t="s">
        <v>242</v>
      </c>
      <c r="P75" s="3708"/>
      <c r="Q75" s="230"/>
      <c r="R75" s="230"/>
      <c r="S75" s="235" t="s">
        <v>243</v>
      </c>
      <c r="T75" s="232"/>
      <c r="U75" s="233"/>
      <c r="V75" s="234" t="s">
        <v>244</v>
      </c>
      <c r="W75" s="235" t="s">
        <v>245</v>
      </c>
      <c r="X75" s="3708"/>
      <c r="Y75" s="230"/>
      <c r="Z75" s="373"/>
      <c r="AA75" s="235" t="s">
        <v>243</v>
      </c>
      <c r="AB75" s="232"/>
      <c r="AC75" s="233"/>
      <c r="AD75" s="234" t="s">
        <v>244</v>
      </c>
      <c r="AE75" s="235" t="s">
        <v>245</v>
      </c>
      <c r="AF75" s="3708"/>
      <c r="AG75" s="230"/>
      <c r="AH75" s="230"/>
      <c r="AI75" s="235" t="s">
        <v>243</v>
      </c>
      <c r="AJ75" s="232"/>
      <c r="AK75" s="233"/>
      <c r="AL75" s="234" t="s">
        <v>244</v>
      </c>
      <c r="AM75" s="235" t="s">
        <v>245</v>
      </c>
      <c r="AN75" s="3708"/>
      <c r="AO75" s="230"/>
      <c r="AP75" s="230"/>
      <c r="AQ75" s="235" t="s">
        <v>243</v>
      </c>
      <c r="AR75" s="232"/>
      <c r="AS75" s="233"/>
      <c r="AT75" s="234" t="s">
        <v>244</v>
      </c>
      <c r="AU75" s="235" t="s">
        <v>245</v>
      </c>
      <c r="AV75" s="3708"/>
      <c r="AW75" s="236"/>
      <c r="AX75" s="236"/>
      <c r="AY75" s="242"/>
      <c r="AZ75" s="242"/>
      <c r="BA75" s="242"/>
      <c r="BB75" s="242"/>
      <c r="BC75" s="242"/>
      <c r="BD75" s="3708"/>
      <c r="BL75" s="3708"/>
      <c r="BT75" s="3708"/>
      <c r="CB75" s="3708"/>
      <c r="CJ75" s="3708"/>
      <c r="CR75" s="3708"/>
      <c r="CZ75" s="3708"/>
      <c r="DH75" s="3708"/>
      <c r="DI75" s="1774"/>
      <c r="DP75" s="3708"/>
    </row>
    <row r="76" spans="1:156" x14ac:dyDescent="0.2">
      <c r="A76" s="375" t="s">
        <v>247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708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708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708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708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708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708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708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708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708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708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708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708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708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708"/>
    </row>
    <row r="77" spans="1:156" ht="13.5" thickBot="1" x14ac:dyDescent="0.25">
      <c r="A77" s="270" t="s">
        <v>248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708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708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708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708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708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708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708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708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708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708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708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708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708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708"/>
    </row>
    <row r="78" spans="1:156" s="100" customFormat="1" ht="13.5" thickBot="1" x14ac:dyDescent="0.25">
      <c r="A78" s="320" t="s">
        <v>297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708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708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708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708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708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708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708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708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708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708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708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708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708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708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708"/>
      <c r="X79" s="3708"/>
      <c r="Y79" s="99"/>
      <c r="Z79" s="99"/>
      <c r="AF79" s="3708"/>
      <c r="AG79" s="99"/>
      <c r="AH79" s="99"/>
      <c r="AN79" s="3708"/>
      <c r="AO79" s="99"/>
      <c r="AP79" s="99"/>
      <c r="AV79" s="3708"/>
      <c r="AW79" s="236"/>
      <c r="AX79" s="236"/>
      <c r="AY79" s="242"/>
      <c r="AZ79" s="242"/>
      <c r="BA79" s="242"/>
      <c r="BB79" s="242"/>
      <c r="BC79" s="242"/>
      <c r="BD79" s="3708"/>
      <c r="BL79" s="3708"/>
      <c r="BT79" s="3708"/>
      <c r="CB79" s="3708"/>
      <c r="CJ79" s="3708"/>
      <c r="CR79" s="3708"/>
      <c r="CZ79" s="3708"/>
      <c r="DH79" s="3708"/>
      <c r="DP79" s="3708"/>
    </row>
    <row r="80" spans="1:156" x14ac:dyDescent="0.2">
      <c r="B80" s="99"/>
      <c r="C80" s="99"/>
      <c r="D80" s="99"/>
      <c r="E80" s="99"/>
      <c r="P80" s="3708"/>
      <c r="X80" s="3708"/>
      <c r="Y80" s="99"/>
      <c r="Z80" s="99"/>
      <c r="AF80" s="3708"/>
      <c r="AG80" s="99"/>
      <c r="AH80" s="99"/>
      <c r="AN80" s="3708"/>
      <c r="AO80" s="99"/>
      <c r="AP80" s="99"/>
      <c r="AV80" s="3708"/>
      <c r="AW80" s="236"/>
      <c r="AX80" s="236"/>
      <c r="AY80" s="242"/>
      <c r="AZ80" s="242"/>
      <c r="BA80" s="242"/>
      <c r="BB80" s="242"/>
      <c r="BC80" s="242"/>
      <c r="BD80" s="3708"/>
      <c r="BL80" s="3708"/>
      <c r="BT80" s="3708"/>
      <c r="CB80" s="3708"/>
      <c r="CJ80" s="3708"/>
      <c r="CR80" s="3708"/>
      <c r="CZ80" s="3708"/>
      <c r="DH80" s="3708"/>
      <c r="DP80" s="3708"/>
    </row>
    <row r="81" spans="1:156" ht="21.75" thickBot="1" x14ac:dyDescent="0.25">
      <c r="A81" s="371" t="s">
        <v>313</v>
      </c>
      <c r="B81" s="372" t="s">
        <v>303</v>
      </c>
      <c r="C81" s="226" t="s">
        <v>304</v>
      </c>
      <c r="D81" s="227" t="s">
        <v>305</v>
      </c>
      <c r="E81" s="228" t="s">
        <v>242</v>
      </c>
      <c r="P81" s="3708"/>
      <c r="Q81" s="230"/>
      <c r="R81" s="230"/>
      <c r="S81" s="235" t="s">
        <v>243</v>
      </c>
      <c r="T81" s="232"/>
      <c r="U81" s="233"/>
      <c r="V81" s="234" t="s">
        <v>244</v>
      </c>
      <c r="W81" s="235" t="s">
        <v>245</v>
      </c>
      <c r="X81" s="3708"/>
      <c r="Y81" s="230"/>
      <c r="Z81" s="373"/>
      <c r="AA81" s="235" t="s">
        <v>243</v>
      </c>
      <c r="AB81" s="232"/>
      <c r="AC81" s="233"/>
      <c r="AD81" s="234" t="s">
        <v>244</v>
      </c>
      <c r="AE81" s="235" t="s">
        <v>245</v>
      </c>
      <c r="AF81" s="3708"/>
      <c r="AG81" s="230"/>
      <c r="AH81" s="230"/>
      <c r="AI81" s="235" t="s">
        <v>243</v>
      </c>
      <c r="AJ81" s="232"/>
      <c r="AK81" s="233"/>
      <c r="AL81" s="234" t="s">
        <v>244</v>
      </c>
      <c r="AM81" s="235" t="s">
        <v>245</v>
      </c>
      <c r="AN81" s="3708"/>
      <c r="AO81" s="230"/>
      <c r="AP81" s="230"/>
      <c r="AQ81" s="235" t="s">
        <v>243</v>
      </c>
      <c r="AR81" s="232"/>
      <c r="AS81" s="233"/>
      <c r="AT81" s="234" t="s">
        <v>244</v>
      </c>
      <c r="AU81" s="235" t="s">
        <v>245</v>
      </c>
      <c r="AV81" s="3708"/>
      <c r="AW81" s="236"/>
      <c r="AX81" s="236"/>
      <c r="AY81" s="242"/>
      <c r="AZ81" s="242"/>
      <c r="BA81" s="242"/>
      <c r="BB81" s="242"/>
      <c r="BC81" s="242"/>
      <c r="BD81" s="3708"/>
      <c r="BL81" s="3708"/>
      <c r="BT81" s="3708"/>
      <c r="CB81" s="3708"/>
      <c r="CJ81" s="3708"/>
      <c r="CR81" s="3708"/>
      <c r="CZ81" s="3708"/>
      <c r="DH81" s="3708"/>
      <c r="DI81" s="1774"/>
      <c r="DP81" s="3708"/>
    </row>
    <row r="82" spans="1:156" x14ac:dyDescent="0.2">
      <c r="A82" s="375" t="s">
        <v>247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708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708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708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708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708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708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708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708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708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708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708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708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708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708"/>
    </row>
    <row r="83" spans="1:156" x14ac:dyDescent="0.2">
      <c r="A83" s="260" t="s">
        <v>248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708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708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708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708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708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708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708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708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708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708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708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708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708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708"/>
    </row>
    <row r="84" spans="1:156" ht="13.5" thickBot="1" x14ac:dyDescent="0.25">
      <c r="A84" s="390" t="s">
        <v>277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708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708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708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708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708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708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708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708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708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708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708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708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708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708"/>
    </row>
    <row r="85" spans="1:156" s="100" customFormat="1" ht="13.5" thickBot="1" x14ac:dyDescent="0.25">
      <c r="A85" s="320" t="s">
        <v>297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708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708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708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708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708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708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708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708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708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708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708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708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708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708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708"/>
      <c r="S86" s="104"/>
      <c r="T86" s="104"/>
      <c r="U86" s="104"/>
      <c r="V86" s="104"/>
      <c r="W86" s="104"/>
      <c r="X86" s="3708"/>
      <c r="AA86" s="104"/>
      <c r="AB86" s="104"/>
      <c r="AC86" s="104"/>
      <c r="AD86" s="104"/>
      <c r="AE86" s="104"/>
      <c r="AF86" s="3708"/>
      <c r="AI86" s="104"/>
      <c r="AJ86" s="104"/>
      <c r="AK86" s="104"/>
      <c r="AL86" s="104"/>
      <c r="AM86" s="104"/>
      <c r="AN86" s="3708"/>
      <c r="AQ86" s="104"/>
      <c r="AR86" s="104"/>
      <c r="AS86" s="104"/>
      <c r="AT86" s="104"/>
      <c r="AU86" s="104"/>
      <c r="AV86" s="3708"/>
      <c r="AW86" s="348"/>
      <c r="AX86" s="348"/>
      <c r="AY86" s="349"/>
      <c r="AZ86" s="349"/>
      <c r="BA86" s="349"/>
      <c r="BB86" s="349"/>
      <c r="BC86" s="349"/>
      <c r="BD86" s="3708"/>
      <c r="BE86" s="104"/>
      <c r="BF86" s="104"/>
      <c r="BG86" s="104"/>
      <c r="BH86" s="104"/>
      <c r="BI86" s="104"/>
      <c r="BJ86" s="104"/>
      <c r="BK86" s="104"/>
      <c r="BL86" s="3708"/>
      <c r="BM86" s="104"/>
      <c r="BN86" s="104"/>
      <c r="BO86" s="104"/>
      <c r="BP86" s="104"/>
      <c r="BQ86" s="104"/>
      <c r="BR86" s="104"/>
      <c r="BS86" s="104"/>
      <c r="BT86" s="3708"/>
      <c r="BU86" s="104"/>
      <c r="BV86" s="104"/>
      <c r="BW86" s="104"/>
      <c r="BX86" s="104"/>
      <c r="BY86" s="104"/>
      <c r="BZ86" s="104"/>
      <c r="CA86" s="104"/>
      <c r="CB86" s="3708"/>
      <c r="CC86" s="104"/>
      <c r="CD86" s="104"/>
      <c r="CE86" s="104"/>
      <c r="CF86" s="104"/>
      <c r="CG86" s="104"/>
      <c r="CH86" s="104"/>
      <c r="CI86" s="104"/>
      <c r="CJ86" s="3708"/>
      <c r="CK86" s="104"/>
      <c r="CL86" s="104"/>
      <c r="CM86" s="104"/>
      <c r="CN86" s="104"/>
      <c r="CO86" s="104"/>
      <c r="CP86" s="104"/>
      <c r="CQ86" s="104"/>
      <c r="CR86" s="3708"/>
      <c r="CS86" s="104"/>
      <c r="CT86" s="104"/>
      <c r="CU86" s="104"/>
      <c r="CV86" s="104"/>
      <c r="CW86" s="104"/>
      <c r="CX86" s="104"/>
      <c r="CY86" s="104"/>
      <c r="CZ86" s="3708"/>
      <c r="DA86" s="104"/>
      <c r="DB86" s="104"/>
      <c r="DC86" s="104"/>
      <c r="DD86" s="104"/>
      <c r="DE86" s="104"/>
      <c r="DF86" s="104"/>
      <c r="DG86" s="104"/>
      <c r="DH86" s="3708"/>
      <c r="DI86" s="104"/>
      <c r="DJ86" s="104"/>
      <c r="DK86" s="104"/>
      <c r="DL86" s="104"/>
      <c r="DM86" s="104"/>
      <c r="DN86" s="104"/>
      <c r="DO86" s="104"/>
      <c r="DP86" s="3708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337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712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710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709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708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708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708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712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709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708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708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708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708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708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708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708"/>
      <c r="S88" s="104"/>
      <c r="T88" s="104"/>
      <c r="U88" s="104"/>
      <c r="V88" s="104"/>
      <c r="W88" s="104"/>
      <c r="X88" s="3708"/>
      <c r="Y88" s="398"/>
      <c r="Z88" s="398"/>
      <c r="AA88" s="104"/>
      <c r="AB88" s="104"/>
      <c r="AC88" s="104"/>
      <c r="AD88" s="104"/>
      <c r="AE88" s="104"/>
      <c r="AF88" s="3708"/>
      <c r="AG88" s="104"/>
      <c r="AH88" s="104"/>
      <c r="AI88" s="104"/>
      <c r="AJ88" s="104"/>
      <c r="AK88" s="104"/>
      <c r="AL88" s="104"/>
      <c r="AM88" s="104"/>
      <c r="AN88" s="3708"/>
      <c r="AO88" s="104"/>
      <c r="AP88" s="104"/>
      <c r="AQ88" s="104"/>
      <c r="AR88" s="104"/>
      <c r="AS88" s="104"/>
      <c r="AT88" s="104"/>
      <c r="AU88" s="104"/>
      <c r="AV88" s="3708"/>
      <c r="AW88" s="348"/>
      <c r="AX88" s="348"/>
      <c r="AY88" s="349"/>
      <c r="AZ88" s="349"/>
      <c r="BA88" s="349"/>
      <c r="BB88" s="349"/>
      <c r="BC88" s="349"/>
      <c r="BD88" s="3708"/>
      <c r="BE88" s="104"/>
      <c r="BF88" s="104"/>
      <c r="BG88" s="104"/>
      <c r="BH88" s="104"/>
      <c r="BI88" s="104"/>
      <c r="BJ88" s="104"/>
      <c r="BK88" s="104"/>
      <c r="BL88" s="3708"/>
      <c r="BM88" s="349"/>
      <c r="BN88" s="349"/>
      <c r="BO88" s="349"/>
      <c r="BP88" s="349"/>
      <c r="BQ88" s="349"/>
      <c r="BR88" s="349"/>
      <c r="BS88" s="349"/>
      <c r="BT88" s="3708"/>
      <c r="BU88" s="349"/>
      <c r="BV88" s="349"/>
      <c r="BW88" s="349"/>
      <c r="BX88" s="349"/>
      <c r="BY88" s="349"/>
      <c r="BZ88" s="349"/>
      <c r="CA88" s="349"/>
      <c r="CB88" s="3708"/>
      <c r="CC88" s="349"/>
      <c r="CD88" s="349"/>
      <c r="CE88" s="349"/>
      <c r="CF88" s="349"/>
      <c r="CG88" s="349"/>
      <c r="CH88" s="349"/>
      <c r="CI88" s="349"/>
      <c r="CJ88" s="3708"/>
      <c r="CK88" s="349"/>
      <c r="CL88" s="349"/>
      <c r="CM88" s="349"/>
      <c r="CN88" s="349"/>
      <c r="CO88" s="349"/>
      <c r="CP88" s="349"/>
      <c r="CQ88" s="349"/>
      <c r="CR88" s="3708"/>
      <c r="CS88" s="349"/>
      <c r="CT88" s="349"/>
      <c r="CU88" s="349"/>
      <c r="CV88" s="349"/>
      <c r="CW88" s="349"/>
      <c r="CX88" s="349"/>
      <c r="CY88" s="349"/>
      <c r="CZ88" s="3708"/>
      <c r="DA88" s="349"/>
      <c r="DB88" s="349"/>
      <c r="DC88" s="349"/>
      <c r="DD88" s="349"/>
      <c r="DE88" s="349"/>
      <c r="DF88" s="349"/>
      <c r="DG88" s="349"/>
      <c r="DH88" s="3708"/>
      <c r="DI88" s="349"/>
      <c r="DJ88" s="349"/>
      <c r="DK88" s="349"/>
      <c r="DL88" s="349"/>
      <c r="DM88" s="349"/>
      <c r="DN88" s="349"/>
      <c r="DO88" s="349"/>
      <c r="DP88" s="3708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540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708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708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708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708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708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708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708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708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708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708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708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708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708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708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708"/>
      <c r="S90" s="104"/>
      <c r="T90" s="104"/>
      <c r="U90" s="104"/>
      <c r="V90" s="104"/>
      <c r="W90" s="104"/>
      <c r="X90" s="3708"/>
      <c r="Y90" s="398"/>
      <c r="Z90" s="398"/>
      <c r="AA90" s="104"/>
      <c r="AB90" s="104"/>
      <c r="AC90" s="104"/>
      <c r="AD90" s="104"/>
      <c r="AE90" s="104"/>
      <c r="AF90" s="3708"/>
      <c r="AG90" s="104"/>
      <c r="AH90" s="104"/>
      <c r="AI90" s="104"/>
      <c r="AJ90" s="104"/>
      <c r="AK90" s="104"/>
      <c r="AL90" s="104"/>
      <c r="AM90" s="104"/>
      <c r="AN90" s="3708"/>
      <c r="AO90" s="104"/>
      <c r="AP90" s="104"/>
      <c r="AQ90" s="104"/>
      <c r="AR90" s="104"/>
      <c r="AS90" s="104"/>
      <c r="AT90" s="104"/>
      <c r="AU90" s="104"/>
      <c r="AV90" s="3708"/>
      <c r="AW90" s="348"/>
      <c r="AX90" s="348"/>
      <c r="AY90" s="349"/>
      <c r="AZ90" s="349"/>
      <c r="BA90" s="349"/>
      <c r="BB90" s="349"/>
      <c r="BC90" s="349"/>
      <c r="BD90" s="3708"/>
      <c r="BE90" s="104"/>
      <c r="BF90" s="104"/>
      <c r="BG90" s="104"/>
      <c r="BH90" s="104"/>
      <c r="BI90" s="104"/>
      <c r="BJ90" s="104"/>
      <c r="BK90" s="104"/>
      <c r="BL90" s="3708"/>
      <c r="BM90" s="349"/>
      <c r="BN90" s="349"/>
      <c r="BO90" s="349"/>
      <c r="BP90" s="349"/>
      <c r="BQ90" s="349"/>
      <c r="BR90" s="349"/>
      <c r="BS90" s="349"/>
      <c r="BT90" s="3708"/>
      <c r="BU90" s="349"/>
      <c r="BV90" s="349"/>
      <c r="BW90" s="349"/>
      <c r="BX90" s="349"/>
      <c r="BY90" s="349"/>
      <c r="BZ90" s="349"/>
      <c r="CA90" s="349"/>
      <c r="CB90" s="3708"/>
      <c r="CC90" s="349"/>
      <c r="CD90" s="349"/>
      <c r="CE90" s="349"/>
      <c r="CF90" s="349"/>
      <c r="CG90" s="349"/>
      <c r="CH90" s="349"/>
      <c r="CI90" s="349"/>
      <c r="CJ90" s="3708"/>
      <c r="CK90" s="349"/>
      <c r="CL90" s="349"/>
      <c r="CM90" s="349"/>
      <c r="CN90" s="349"/>
      <c r="CO90" s="349"/>
      <c r="CP90" s="349"/>
      <c r="CQ90" s="349"/>
      <c r="CR90" s="3708"/>
      <c r="CS90" s="349"/>
      <c r="CT90" s="349"/>
      <c r="CU90" s="349"/>
      <c r="CV90" s="349"/>
      <c r="CW90" s="349"/>
      <c r="CX90" s="349"/>
      <c r="CY90" s="349"/>
      <c r="CZ90" s="3708"/>
      <c r="DA90" s="349"/>
      <c r="DB90" s="349"/>
      <c r="DC90" s="349"/>
      <c r="DD90" s="349"/>
      <c r="DE90" s="349"/>
      <c r="DF90" s="349"/>
      <c r="DG90" s="349"/>
      <c r="DH90" s="3708"/>
      <c r="DI90" s="349"/>
      <c r="DJ90" s="349"/>
      <c r="DK90" s="349"/>
      <c r="DL90" s="349"/>
      <c r="DM90" s="349"/>
      <c r="DN90" s="349"/>
      <c r="DO90" s="349"/>
      <c r="DP90" s="3708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543</v>
      </c>
      <c r="B91" s="372" t="s">
        <v>303</v>
      </c>
      <c r="C91" s="226" t="s">
        <v>304</v>
      </c>
      <c r="D91" s="227" t="s">
        <v>305</v>
      </c>
      <c r="E91" s="228" t="s">
        <v>242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712"/>
      <c r="Q91" s="1658"/>
      <c r="R91" s="1656"/>
      <c r="S91" s="1657"/>
      <c r="T91" s="1657"/>
      <c r="U91" s="1657"/>
      <c r="V91" s="1657"/>
      <c r="W91" s="1659"/>
      <c r="X91" s="3710"/>
      <c r="Y91" s="1666"/>
      <c r="Z91" s="1656"/>
      <c r="AA91" s="1657"/>
      <c r="AB91" s="1657"/>
      <c r="AC91" s="1657"/>
      <c r="AD91" s="1657"/>
      <c r="AE91" s="1659"/>
      <c r="AF91" s="3710"/>
      <c r="AG91" s="1666"/>
      <c r="AH91" s="1656"/>
      <c r="AI91" s="1657"/>
      <c r="AJ91" s="1657"/>
      <c r="AK91" s="1657"/>
      <c r="AL91" s="1657"/>
      <c r="AM91" s="1659"/>
      <c r="AN91" s="3710"/>
      <c r="AO91" s="1666"/>
      <c r="AP91" s="1656"/>
      <c r="AQ91" s="1657"/>
      <c r="AR91" s="1657"/>
      <c r="AS91" s="1657"/>
      <c r="AT91" s="1657"/>
      <c r="AU91" s="1659"/>
      <c r="AV91" s="3710"/>
      <c r="AW91" s="1666"/>
      <c r="AX91" s="1656"/>
      <c r="AY91" s="1657"/>
      <c r="AZ91" s="1657"/>
      <c r="BA91" s="1657"/>
      <c r="BB91" s="1657"/>
      <c r="BC91" s="1659"/>
      <c r="BD91" s="3710"/>
      <c r="BE91" s="1666"/>
      <c r="BF91" s="1656"/>
      <c r="BG91" s="1657"/>
      <c r="BH91" s="1657"/>
      <c r="BI91" s="1657"/>
      <c r="BJ91" s="1657"/>
      <c r="BK91" s="1659"/>
      <c r="BL91" s="3710"/>
      <c r="BM91" s="1666"/>
      <c r="BN91" s="1656"/>
      <c r="BO91" s="1657"/>
      <c r="BP91" s="1657"/>
      <c r="BQ91" s="1657"/>
      <c r="BR91" s="1657"/>
      <c r="BS91" s="1659"/>
      <c r="BT91" s="3710"/>
      <c r="BU91" s="1666"/>
      <c r="BV91" s="1656"/>
      <c r="BW91" s="1657"/>
      <c r="BX91" s="1657"/>
      <c r="BY91" s="1657"/>
      <c r="BZ91" s="1657"/>
      <c r="CA91" s="1659"/>
      <c r="CB91" s="3710"/>
      <c r="CC91" s="1666"/>
      <c r="CD91" s="1656"/>
      <c r="CE91" s="1657"/>
      <c r="CF91" s="1657"/>
      <c r="CG91" s="1657"/>
      <c r="CH91" s="1657"/>
      <c r="CI91" s="1659"/>
      <c r="CJ91" s="3710"/>
      <c r="CK91" s="1666"/>
      <c r="CL91" s="1656"/>
      <c r="CM91" s="1657"/>
      <c r="CN91" s="1657"/>
      <c r="CO91" s="1657"/>
      <c r="CP91" s="1657"/>
      <c r="CQ91" s="1659"/>
      <c r="CR91" s="3710"/>
      <c r="CS91" s="1666"/>
      <c r="CT91" s="1656"/>
      <c r="CU91" s="1657"/>
      <c r="CV91" s="1657"/>
      <c r="CW91" s="1657"/>
      <c r="CX91" s="1657"/>
      <c r="CY91" s="1659"/>
      <c r="CZ91" s="3710"/>
      <c r="DA91" s="1666"/>
      <c r="DB91" s="1656"/>
      <c r="DC91" s="1657"/>
      <c r="DD91" s="1657"/>
      <c r="DE91" s="1657"/>
      <c r="DF91" s="1657"/>
      <c r="DG91" s="1659"/>
      <c r="DH91" s="3709"/>
      <c r="DI91" s="1666"/>
      <c r="DJ91" s="1656"/>
      <c r="DK91" s="1657"/>
      <c r="DL91" s="1657"/>
      <c r="DM91" s="1657"/>
      <c r="DN91" s="1657"/>
      <c r="DO91" s="1659"/>
      <c r="DP91" s="3709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247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712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710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710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710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710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710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710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710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710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710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710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710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709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709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277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712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710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710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710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710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710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710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710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710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710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710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710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709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709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297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712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710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710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710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710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710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710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710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710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710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710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710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709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709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708"/>
      <c r="S95" s="104"/>
      <c r="T95" s="104"/>
      <c r="U95" s="104"/>
      <c r="V95" s="104"/>
      <c r="W95" s="104"/>
      <c r="X95" s="3708"/>
      <c r="Y95" s="398"/>
      <c r="Z95" s="398"/>
      <c r="AA95" s="104"/>
      <c r="AB95" s="104"/>
      <c r="AC95" s="104"/>
      <c r="AD95" s="104"/>
      <c r="AE95" s="104"/>
      <c r="AF95" s="3708"/>
      <c r="AG95" s="104"/>
      <c r="AH95" s="104"/>
      <c r="AI95" s="104"/>
      <c r="AJ95" s="104"/>
      <c r="AK95" s="104"/>
      <c r="AL95" s="104"/>
      <c r="AM95" s="104"/>
      <c r="AN95" s="3708"/>
      <c r="AO95" s="104"/>
      <c r="AP95" s="104"/>
      <c r="AQ95" s="104"/>
      <c r="AR95" s="104"/>
      <c r="AS95" s="104"/>
      <c r="AT95" s="104"/>
      <c r="AU95" s="104"/>
      <c r="AV95" s="3708"/>
      <c r="AW95" s="348"/>
      <c r="AX95" s="348"/>
      <c r="AY95" s="349"/>
      <c r="AZ95" s="349"/>
      <c r="BA95" s="349"/>
      <c r="BB95" s="349"/>
      <c r="BC95" s="349"/>
      <c r="BD95" s="3708"/>
      <c r="BE95" s="104"/>
      <c r="BF95" s="104"/>
      <c r="BG95" s="104"/>
      <c r="BH95" s="104"/>
      <c r="BI95" s="104"/>
      <c r="BJ95" s="104"/>
      <c r="BK95" s="104"/>
      <c r="BL95" s="3708"/>
      <c r="BM95" s="349"/>
      <c r="BN95" s="349"/>
      <c r="BO95" s="349"/>
      <c r="BP95" s="349"/>
      <c r="BQ95" s="349"/>
      <c r="BR95" s="349"/>
      <c r="BS95" s="349"/>
      <c r="BT95" s="3708"/>
      <c r="BU95" s="349"/>
      <c r="BV95" s="349"/>
      <c r="BW95" s="349"/>
      <c r="BX95" s="349"/>
      <c r="BY95" s="349"/>
      <c r="BZ95" s="349"/>
      <c r="CA95" s="349"/>
      <c r="CB95" s="3708"/>
      <c r="CC95" s="349"/>
      <c r="CD95" s="349"/>
      <c r="CE95" s="349"/>
      <c r="CF95" s="349"/>
      <c r="CG95" s="349"/>
      <c r="CH95" s="349"/>
      <c r="CI95" s="349"/>
      <c r="CJ95" s="3708"/>
      <c r="CK95" s="349"/>
      <c r="CL95" s="349"/>
      <c r="CM95" s="349"/>
      <c r="CN95" s="349"/>
      <c r="CO95" s="349"/>
      <c r="CP95" s="349"/>
      <c r="CQ95" s="349"/>
      <c r="CR95" s="3708"/>
      <c r="CS95" s="349"/>
      <c r="CT95" s="349"/>
      <c r="CU95" s="349"/>
      <c r="CV95" s="349"/>
      <c r="CW95" s="349"/>
      <c r="CX95" s="349"/>
      <c r="CY95" s="349"/>
      <c r="CZ95" s="3708"/>
      <c r="DA95" s="349"/>
      <c r="DB95" s="349"/>
      <c r="DC95" s="349"/>
      <c r="DD95" s="349"/>
      <c r="DE95" s="349"/>
      <c r="DF95" s="349"/>
      <c r="DG95" s="349"/>
      <c r="DH95" s="3708"/>
      <c r="DI95" s="349"/>
      <c r="DJ95" s="349"/>
      <c r="DK95" s="349"/>
      <c r="DL95" s="349"/>
      <c r="DM95" s="349"/>
      <c r="DN95" s="349"/>
      <c r="DO95" s="349"/>
      <c r="DP95" s="3708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471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708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708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708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708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708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708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708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708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708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708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708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708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708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708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708"/>
      <c r="S97" s="104"/>
      <c r="T97" s="104"/>
      <c r="U97" s="104"/>
      <c r="V97" s="104"/>
      <c r="W97" s="104"/>
      <c r="X97" s="3708"/>
      <c r="Y97" s="398"/>
      <c r="Z97" s="398"/>
      <c r="AA97" s="104"/>
      <c r="AB97" s="104"/>
      <c r="AC97" s="104"/>
      <c r="AD97" s="104"/>
      <c r="AE97" s="104"/>
      <c r="AF97" s="3708"/>
      <c r="AG97" s="104"/>
      <c r="AH97" s="104"/>
      <c r="AI97" s="104"/>
      <c r="AJ97" s="104"/>
      <c r="AK97" s="104"/>
      <c r="AL97" s="104"/>
      <c r="AM97" s="104"/>
      <c r="AN97" s="3708"/>
      <c r="AO97" s="104"/>
      <c r="AP97" s="104"/>
      <c r="AQ97" s="104"/>
      <c r="AR97" s="104"/>
      <c r="AS97" s="104"/>
      <c r="AT97" s="104"/>
      <c r="AU97" s="104"/>
      <c r="AV97" s="3708"/>
      <c r="AW97" s="348"/>
      <c r="AX97" s="348"/>
      <c r="AY97" s="349"/>
      <c r="AZ97" s="349"/>
      <c r="BA97" s="349"/>
      <c r="BB97" s="349"/>
      <c r="BC97" s="349"/>
      <c r="BD97" s="3708"/>
      <c r="BE97" s="104"/>
      <c r="BF97" s="104"/>
      <c r="BG97" s="104"/>
      <c r="BH97" s="104"/>
      <c r="BI97" s="104"/>
      <c r="BJ97" s="104"/>
      <c r="BK97" s="104"/>
      <c r="BL97" s="3708"/>
      <c r="BM97" s="349"/>
      <c r="BN97" s="349"/>
      <c r="BO97" s="349"/>
      <c r="BP97" s="349"/>
      <c r="BQ97" s="349"/>
      <c r="BR97" s="349"/>
      <c r="BS97" s="349"/>
      <c r="BT97" s="3708"/>
      <c r="BU97" s="349"/>
      <c r="BV97" s="349"/>
      <c r="BW97" s="349"/>
      <c r="BX97" s="349"/>
      <c r="BY97" s="349"/>
      <c r="BZ97" s="349"/>
      <c r="CA97" s="349"/>
      <c r="CB97" s="3708"/>
      <c r="CC97" s="349"/>
      <c r="CD97" s="349"/>
      <c r="CE97" s="349"/>
      <c r="CF97" s="349"/>
      <c r="CG97" s="349"/>
      <c r="CH97" s="349"/>
      <c r="CI97" s="349"/>
      <c r="CJ97" s="3708"/>
      <c r="CK97" s="349"/>
      <c r="CL97" s="349"/>
      <c r="CM97" s="349"/>
      <c r="CN97" s="349"/>
      <c r="CO97" s="349"/>
      <c r="CP97" s="349"/>
      <c r="CQ97" s="349"/>
      <c r="CR97" s="3708"/>
      <c r="CS97" s="349"/>
      <c r="CT97" s="349"/>
      <c r="CU97" s="349"/>
      <c r="CV97" s="349"/>
      <c r="CW97" s="349"/>
      <c r="CX97" s="349"/>
      <c r="CY97" s="349"/>
      <c r="CZ97" s="3708"/>
      <c r="DA97" s="349"/>
      <c r="DB97" s="349"/>
      <c r="DC97" s="349"/>
      <c r="DD97" s="349"/>
      <c r="DE97" s="349"/>
      <c r="DF97" s="349"/>
      <c r="DG97" s="349"/>
      <c r="DH97" s="3708"/>
      <c r="DI97" s="349"/>
      <c r="DJ97" s="349"/>
      <c r="DK97" s="349"/>
      <c r="DL97" s="349"/>
      <c r="DM97" s="349"/>
      <c r="DN97" s="349"/>
      <c r="DO97" s="349"/>
      <c r="DP97" s="3708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515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708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708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708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708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708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708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708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708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708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708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708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708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708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708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708"/>
      <c r="S99" s="104"/>
      <c r="T99" s="104"/>
      <c r="U99" s="104"/>
      <c r="V99" s="104"/>
      <c r="W99" s="104"/>
      <c r="X99" s="3708"/>
      <c r="Y99" s="398"/>
      <c r="Z99" s="398"/>
      <c r="AA99" s="104"/>
      <c r="AB99" s="104"/>
      <c r="AC99" s="104"/>
      <c r="AD99" s="104"/>
      <c r="AE99" s="104"/>
      <c r="AF99" s="3708"/>
      <c r="AG99" s="104"/>
      <c r="AH99" s="104"/>
      <c r="AI99" s="104"/>
      <c r="AJ99" s="104"/>
      <c r="AK99" s="104"/>
      <c r="AL99" s="104"/>
      <c r="AM99" s="104"/>
      <c r="AN99" s="3708"/>
      <c r="AO99" s="104"/>
      <c r="AP99" s="104"/>
      <c r="AQ99" s="104"/>
      <c r="AR99" s="104"/>
      <c r="AS99" s="104"/>
      <c r="AT99" s="104"/>
      <c r="AU99" s="104"/>
      <c r="AV99" s="3708"/>
      <c r="AW99" s="348"/>
      <c r="AX99" s="348"/>
      <c r="AY99" s="349"/>
      <c r="AZ99" s="349"/>
      <c r="BA99" s="349"/>
      <c r="BB99" s="349"/>
      <c r="BC99" s="349"/>
      <c r="BD99" s="3708"/>
      <c r="BE99" s="104"/>
      <c r="BF99" s="104"/>
      <c r="BG99" s="104"/>
      <c r="BH99" s="104"/>
      <c r="BI99" s="104"/>
      <c r="BJ99" s="104"/>
      <c r="BK99" s="104"/>
      <c r="BL99" s="3708"/>
      <c r="BM99" s="349"/>
      <c r="BN99" s="349"/>
      <c r="BO99" s="349"/>
      <c r="BP99" s="349"/>
      <c r="BQ99" s="349"/>
      <c r="BR99" s="349"/>
      <c r="BS99" s="349"/>
      <c r="BT99" s="3708"/>
      <c r="BU99" s="349"/>
      <c r="BV99" s="349"/>
      <c r="BW99" s="349"/>
      <c r="BX99" s="349"/>
      <c r="BY99" s="349"/>
      <c r="BZ99" s="349"/>
      <c r="CA99" s="349"/>
      <c r="CB99" s="3708"/>
      <c r="CC99" s="349"/>
      <c r="CD99" s="349"/>
      <c r="CE99" s="349"/>
      <c r="CF99" s="349"/>
      <c r="CG99" s="349"/>
      <c r="CH99" s="349"/>
      <c r="CI99" s="349"/>
      <c r="CJ99" s="3708"/>
      <c r="CK99" s="349"/>
      <c r="CL99" s="349"/>
      <c r="CM99" s="349"/>
      <c r="CN99" s="349"/>
      <c r="CO99" s="349"/>
      <c r="CP99" s="349"/>
      <c r="CQ99" s="349"/>
      <c r="CR99" s="3708"/>
      <c r="CS99" s="349"/>
      <c r="CT99" s="349"/>
      <c r="CU99" s="349"/>
      <c r="CV99" s="349"/>
      <c r="CW99" s="349"/>
      <c r="CX99" s="349"/>
      <c r="CY99" s="349"/>
      <c r="CZ99" s="3708"/>
      <c r="DA99" s="349"/>
      <c r="DB99" s="349"/>
      <c r="DC99" s="349"/>
      <c r="DD99" s="349"/>
      <c r="DE99" s="349"/>
      <c r="DF99" s="349"/>
      <c r="DG99" s="349"/>
      <c r="DH99" s="3708"/>
      <c r="DI99" s="349"/>
      <c r="DJ99" s="349"/>
      <c r="DK99" s="349"/>
      <c r="DL99" s="349"/>
      <c r="DM99" s="349"/>
      <c r="DN99" s="349"/>
      <c r="DO99" s="349"/>
      <c r="DP99" s="3708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312</v>
      </c>
      <c r="B100" s="399">
        <f>B85+B78+B72+B87+B96</f>
        <v>305</v>
      </c>
      <c r="C100" s="360">
        <f>C85+C78+C72+C87+C96</f>
        <v>16920.190000000002</v>
      </c>
      <c r="D100" s="361" t="s">
        <v>299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711"/>
      <c r="Q100" s="398">
        <f>Q87+Q85+Q78+Q72+Q37+Q96+Q98</f>
        <v>15</v>
      </c>
      <c r="S100" s="104"/>
      <c r="T100" s="104"/>
      <c r="U100" s="104"/>
      <c r="V100" s="104"/>
      <c r="W100" s="104"/>
      <c r="X100" s="3711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711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711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711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711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711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711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711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711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711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711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711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711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718"/>
      <c r="F121" s="3718"/>
    </row>
    <row r="122" spans="5:6" x14ac:dyDescent="0.2">
      <c r="E122" s="3718"/>
      <c r="F122" s="3718"/>
    </row>
    <row r="123" spans="5:6" x14ac:dyDescent="0.2">
      <c r="E123" s="3718"/>
      <c r="F123" s="3718"/>
    </row>
    <row r="124" spans="5:6" x14ac:dyDescent="0.2">
      <c r="E124" s="3718"/>
      <c r="F124" s="3718"/>
    </row>
    <row r="126" spans="5:6" x14ac:dyDescent="0.2">
      <c r="E126" s="3718"/>
      <c r="F126" s="3718"/>
    </row>
  </sheetData>
  <mergeCells count="47">
    <mergeCell ref="CB69:CB100"/>
    <mergeCell ref="CP6:CQ6"/>
    <mergeCell ref="CX6:CY6"/>
    <mergeCell ref="BT69:BT100"/>
    <mergeCell ref="BZ6:CA6"/>
    <mergeCell ref="CJ69:CJ100"/>
    <mergeCell ref="CR69:CR100"/>
    <mergeCell ref="DX5:EE5"/>
    <mergeCell ref="DF6:DG6"/>
    <mergeCell ref="CH6:CI6"/>
    <mergeCell ref="DN6:DO6"/>
    <mergeCell ref="DP69:DP100"/>
    <mergeCell ref="DH69:DH100"/>
    <mergeCell ref="CZ69:CZ100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AI5:AM5"/>
    <mergeCell ref="AA5:AE5"/>
    <mergeCell ref="AD6:AE6"/>
    <mergeCell ref="BR6:BS6"/>
    <mergeCell ref="P6:P35"/>
    <mergeCell ref="E126:F126"/>
    <mergeCell ref="E122:F122"/>
    <mergeCell ref="E123:F123"/>
    <mergeCell ref="E121:F121"/>
    <mergeCell ref="E124:F124"/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H209"/>
  <sheetViews>
    <sheetView tabSelected="1" zoomScaleNormal="100" zoomScaleSheetLayoutView="20" workbookViewId="0">
      <pane xSplit="4" ySplit="9" topLeftCell="U10" activePane="bottomRight" state="frozen"/>
      <selection pane="topRight" activeCell="E1" sqref="E1"/>
      <selection pane="bottomLeft" activeCell="A10" sqref="A10"/>
      <selection pane="bottomRight" activeCell="U2" sqref="U2"/>
    </sheetView>
  </sheetViews>
  <sheetFormatPr defaultColWidth="9.140625" defaultRowHeight="12.75" outlineLevelRow="1" outlineLevelCol="1" x14ac:dyDescent="0.2"/>
  <cols>
    <col min="1" max="1" width="15" style="99" customWidth="1" outlineLevel="1"/>
    <col min="2" max="2" width="15.85546875" style="99" customWidth="1" outlineLevel="1"/>
    <col min="3" max="3" width="4.28515625" style="99" customWidth="1" outlineLevel="1"/>
    <col min="4" max="4" width="84.140625" style="99" customWidth="1"/>
    <col min="5" max="5" width="8.7109375" style="99" customWidth="1"/>
    <col min="6" max="6" width="11.7109375" style="112" customWidth="1"/>
    <col min="7" max="7" width="8.7109375" style="99" customWidth="1"/>
    <col min="8" max="8" width="11.7109375" style="174" customWidth="1"/>
    <col min="9" max="9" width="11.7109375" style="112" customWidth="1"/>
    <col min="10" max="10" width="9.42578125" style="112" customWidth="1"/>
    <col min="11" max="11" width="8.7109375" style="174" customWidth="1"/>
    <col min="12" max="12" width="11.7109375" style="112" customWidth="1"/>
    <col min="13" max="13" width="10.85546875" style="112" customWidth="1"/>
    <col min="14" max="14" width="11.7109375" style="99" customWidth="1"/>
    <col min="15" max="15" width="12" style="99" customWidth="1"/>
    <col min="16" max="16" width="15" style="99" customWidth="1" outlineLevel="1"/>
    <col min="17" max="17" width="17.28515625" style="99" customWidth="1" outlineLevel="1"/>
    <col min="18" max="18" width="18.28515625" style="99" customWidth="1" outlineLevel="1"/>
    <col min="19" max="21" width="17.28515625" style="99" customWidth="1" outlineLevel="1"/>
    <col min="22" max="22" width="16.85546875" style="99" customWidth="1"/>
    <col min="23" max="24" width="18.140625" style="99" customWidth="1" outlineLevel="1"/>
    <col min="25" max="25" width="17" style="99" customWidth="1" outlineLevel="1"/>
    <col min="26" max="26" width="17.7109375" style="112" customWidth="1"/>
    <col min="27" max="28" width="17.7109375" style="99" customWidth="1" outlineLevel="1"/>
    <col min="29" max="29" width="15.42578125" style="99" customWidth="1" outlineLevel="1"/>
    <col min="30" max="34" width="17.7109375" style="99" customWidth="1"/>
    <col min="35" max="35" width="16.7109375" style="99" customWidth="1"/>
    <col min="36" max="36" width="17.42578125" style="99" customWidth="1" outlineLevel="1"/>
    <col min="37" max="37" width="15" style="99" customWidth="1" outlineLevel="1"/>
    <col min="38" max="38" width="15.5703125" style="99" customWidth="1" outlineLevel="1"/>
    <col min="39" max="39" width="18.7109375" style="99" customWidth="1"/>
    <col min="40" max="40" width="15.140625" style="99" customWidth="1" outlineLevel="1"/>
    <col min="41" max="41" width="17" style="99" customWidth="1"/>
    <col min="42" max="42" width="15.42578125" style="99" customWidth="1" outlineLevel="1"/>
    <col min="43" max="43" width="18.140625" style="99" customWidth="1"/>
    <col min="44" max="44" width="15.5703125" style="99" customWidth="1" outlineLevel="1"/>
    <col min="45" max="45" width="19.5703125" style="99" customWidth="1"/>
    <col min="46" max="46" width="14.28515625" style="99" customWidth="1"/>
    <col min="47" max="47" width="18.28515625" style="99" customWidth="1"/>
    <col min="48" max="48" width="17.140625" style="99" customWidth="1" outlineLevel="1"/>
    <col min="49" max="49" width="18.5703125" style="99" customWidth="1" outlineLevel="1"/>
    <col min="50" max="50" width="17" style="99" customWidth="1" outlineLevel="1"/>
    <col min="51" max="51" width="23.7109375" style="99" bestFit="1" customWidth="1"/>
    <col min="52" max="53" width="15.42578125" style="99" customWidth="1"/>
    <col min="54" max="56" width="23.7109375" style="99" bestFit="1" customWidth="1"/>
    <col min="57" max="57" width="21.5703125" style="99" bestFit="1" customWidth="1"/>
    <col min="58" max="59" width="18" style="99" customWidth="1"/>
    <col min="60" max="60" width="16.28515625" style="112" customWidth="1"/>
    <col min="61" max="61" width="6.85546875" style="99" customWidth="1"/>
    <col min="62" max="62" width="17.7109375" style="99" customWidth="1"/>
    <col min="63" max="63" width="9" style="99" customWidth="1"/>
    <col min="64" max="64" width="9.140625" style="99" hidden="1" customWidth="1"/>
    <col min="65" max="65" width="14.28515625" style="99" customWidth="1"/>
    <col min="66" max="66" width="15.85546875" style="99" customWidth="1"/>
    <col min="67" max="67" width="6.28515625" style="99" customWidth="1"/>
    <col min="68" max="68" width="9.140625" style="99" hidden="1" customWidth="1"/>
    <col min="69" max="69" width="17.140625" style="99" customWidth="1"/>
    <col min="70" max="70" width="17" style="99" customWidth="1"/>
    <col min="71" max="71" width="9.140625" style="99" customWidth="1"/>
    <col min="72" max="72" width="9.140625" style="99"/>
    <col min="73" max="73" width="2.140625" style="99" customWidth="1"/>
    <col min="74" max="74" width="2.5703125" style="99" hidden="1" customWidth="1"/>
    <col min="75" max="75" width="3.5703125" style="99" customWidth="1"/>
    <col min="76" max="76" width="9.140625" style="99" hidden="1" customWidth="1"/>
    <col min="77" max="77" width="17.42578125" style="99" customWidth="1"/>
    <col min="78" max="78" width="2.85546875" style="99" customWidth="1"/>
    <col min="79" max="79" width="20.85546875" style="99" customWidth="1"/>
    <col min="80" max="80" width="11.85546875" style="99" hidden="1" customWidth="1"/>
    <col min="81" max="81" width="4.7109375" style="99" customWidth="1"/>
    <col min="82" max="82" width="2.85546875" style="99" customWidth="1"/>
    <col min="83" max="83" width="14.140625" style="99" customWidth="1"/>
    <col min="84" max="84" width="2.7109375" style="99" customWidth="1"/>
    <col min="85" max="85" width="17.140625" style="99" hidden="1" customWidth="1"/>
    <col min="86" max="86" width="14" style="99" customWidth="1"/>
    <col min="87" max="87" width="1.85546875" style="99" customWidth="1"/>
    <col min="88" max="88" width="17.5703125" style="99" customWidth="1"/>
    <col min="89" max="89" width="2.5703125" style="99" customWidth="1"/>
    <col min="90" max="90" width="15.140625" style="99" customWidth="1"/>
    <col min="91" max="91" width="14.42578125" style="99" customWidth="1"/>
    <col min="92" max="92" width="15.28515625" style="99" customWidth="1"/>
    <col min="93" max="93" width="10.140625" style="99" customWidth="1"/>
    <col min="94" max="112" width="9.140625" style="99"/>
    <col min="113" max="113" width="15" style="99" customWidth="1"/>
    <col min="114" max="16384" width="9.140625" style="99"/>
  </cols>
  <sheetData>
    <row r="1" spans="1:550" ht="15" customHeight="1" x14ac:dyDescent="0.25">
      <c r="A1" s="2290"/>
      <c r="B1" s="2142"/>
      <c r="C1" s="2142"/>
      <c r="D1" s="2291"/>
      <c r="L1" s="3237"/>
      <c r="O1" s="112"/>
      <c r="U1" s="104"/>
      <c r="Z1" s="104"/>
      <c r="AA1" s="312"/>
      <c r="AB1" s="112"/>
      <c r="AC1" s="112"/>
      <c r="AD1" s="112"/>
      <c r="AE1" s="112"/>
      <c r="AF1" s="2342"/>
      <c r="AG1" s="2342">
        <f>+AD104+AM104</f>
        <v>2108371.73</v>
      </c>
      <c r="AH1" s="3262"/>
      <c r="AI1" s="2342">
        <f>+AI12-AF12</f>
        <v>11423.030000000261</v>
      </c>
      <c r="AJ1" s="112"/>
      <c r="AK1" s="112"/>
      <c r="AM1" s="112"/>
      <c r="AN1" s="100"/>
      <c r="AR1" s="2074"/>
      <c r="AT1" s="112"/>
      <c r="AV1" s="112"/>
      <c r="AW1" s="112"/>
      <c r="AY1" s="112"/>
      <c r="BB1" s="112"/>
      <c r="BC1" s="112"/>
      <c r="BE1" s="112"/>
      <c r="BF1" s="112"/>
      <c r="BJ1" s="3836" t="s">
        <v>694</v>
      </c>
      <c r="BK1" s="3836"/>
      <c r="BL1" s="3836"/>
      <c r="BM1" s="3836"/>
      <c r="BN1" s="3836"/>
      <c r="BO1" s="3836"/>
    </row>
    <row r="2" spans="1:550" ht="15.6" customHeight="1" x14ac:dyDescent="0.25">
      <c r="A2" s="2292"/>
      <c r="B2" s="2293"/>
      <c r="C2" s="2142"/>
      <c r="D2" s="2670"/>
      <c r="L2" s="3501" t="s">
        <v>611</v>
      </c>
      <c r="M2" s="3501"/>
      <c r="N2" s="3501"/>
      <c r="O2" s="112"/>
      <c r="P2" s="112"/>
      <c r="Q2" s="112"/>
      <c r="S2" s="112"/>
      <c r="U2" s="112"/>
      <c r="V2" s="112"/>
      <c r="W2" s="112"/>
      <c r="Z2" s="312"/>
      <c r="AA2" s="3744" t="s">
        <v>687</v>
      </c>
      <c r="AB2" s="3745"/>
      <c r="AC2" s="3745"/>
      <c r="AD2" s="3745"/>
      <c r="AE2" s="3745"/>
      <c r="AF2" s="3745"/>
      <c r="AG2" s="3745"/>
      <c r="AH2" s="3745"/>
      <c r="AI2" s="3745"/>
      <c r="AJ2" s="3854" t="s">
        <v>695</v>
      </c>
      <c r="AK2" s="3855"/>
      <c r="AL2" s="3855"/>
      <c r="AM2" s="3855"/>
      <c r="AN2" s="3855"/>
      <c r="AO2" s="3855"/>
      <c r="AP2" s="3855"/>
      <c r="AQ2" s="3855"/>
      <c r="AR2" s="3855"/>
      <c r="AS2" s="3855"/>
      <c r="AT2" s="3855"/>
      <c r="AU2" s="3856"/>
      <c r="AV2" s="3845" t="s">
        <v>696</v>
      </c>
      <c r="AW2" s="3846"/>
      <c r="AX2" s="3846"/>
      <c r="AY2" s="3846"/>
      <c r="AZ2" s="3846"/>
      <c r="BA2" s="3846"/>
      <c r="BB2" s="3846"/>
      <c r="BC2" s="3846"/>
      <c r="BD2" s="3846"/>
      <c r="BE2" s="3846"/>
      <c r="BF2" s="3846"/>
      <c r="BG2" s="3846"/>
      <c r="BH2" s="3847"/>
      <c r="BJ2" s="3836"/>
      <c r="BK2" s="3836"/>
      <c r="BL2" s="3836"/>
      <c r="BM2" s="3836"/>
      <c r="BN2" s="3836"/>
      <c r="BO2" s="3836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550" ht="15" customHeight="1" x14ac:dyDescent="0.25">
      <c r="A3" s="2292"/>
      <c r="B3" s="1926"/>
      <c r="C3" s="2142"/>
      <c r="D3" s="2294"/>
      <c r="F3" s="104"/>
      <c r="L3" s="3501"/>
      <c r="M3" s="3501"/>
      <c r="N3" s="3501"/>
      <c r="O3" s="112"/>
      <c r="P3" s="112"/>
      <c r="Q3" s="112"/>
      <c r="S3" s="112"/>
      <c r="T3" s="112"/>
      <c r="U3" s="112"/>
      <c r="V3" s="112"/>
      <c r="W3" s="112"/>
      <c r="X3" s="112"/>
      <c r="Y3" s="112"/>
      <c r="Z3" s="312"/>
      <c r="AA3" s="3746"/>
      <c r="AB3" s="3747"/>
      <c r="AC3" s="3747"/>
      <c r="AD3" s="3747"/>
      <c r="AE3" s="3747"/>
      <c r="AF3" s="3747"/>
      <c r="AG3" s="3747"/>
      <c r="AH3" s="3747"/>
      <c r="AI3" s="3747"/>
      <c r="AJ3" s="3857"/>
      <c r="AK3" s="3858"/>
      <c r="AL3" s="3858"/>
      <c r="AM3" s="3858"/>
      <c r="AN3" s="3858"/>
      <c r="AO3" s="3858"/>
      <c r="AP3" s="3858"/>
      <c r="AQ3" s="3858"/>
      <c r="AR3" s="3858"/>
      <c r="AS3" s="3858"/>
      <c r="AT3" s="3858"/>
      <c r="AU3" s="3859"/>
      <c r="AV3" s="3848"/>
      <c r="AW3" s="3849"/>
      <c r="AX3" s="3849"/>
      <c r="AY3" s="3849"/>
      <c r="AZ3" s="3849"/>
      <c r="BA3" s="3849"/>
      <c r="BB3" s="3849"/>
      <c r="BC3" s="3849"/>
      <c r="BD3" s="3849"/>
      <c r="BE3" s="3849"/>
      <c r="BF3" s="3849"/>
      <c r="BG3" s="3849"/>
      <c r="BH3" s="3850"/>
      <c r="BJ3" s="3836"/>
      <c r="BK3" s="3836"/>
      <c r="BL3" s="3836"/>
      <c r="BM3" s="3836"/>
      <c r="BN3" s="3836"/>
      <c r="BO3" s="3836"/>
      <c r="BP3" s="2137"/>
      <c r="BQ3" s="2137"/>
      <c r="BR3" s="2137"/>
      <c r="BS3" s="2137"/>
      <c r="BT3" s="2137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550" ht="15.75" customHeight="1" x14ac:dyDescent="0.25">
      <c r="A4" s="2295"/>
      <c r="B4" s="2296"/>
      <c r="C4" s="2297"/>
      <c r="D4" s="2298"/>
      <c r="E4" s="2048"/>
      <c r="F4" s="2011"/>
      <c r="G4" s="2011"/>
      <c r="H4" s="2659"/>
      <c r="I4" s="2049"/>
      <c r="J4" s="2011"/>
      <c r="K4" s="2143"/>
      <c r="L4" s="3238"/>
      <c r="M4" s="3502"/>
      <c r="N4" s="3502"/>
      <c r="O4" s="2050"/>
      <c r="P4" s="2659"/>
      <c r="Q4" s="2011"/>
      <c r="R4" s="2011"/>
      <c r="S4" s="2011"/>
      <c r="T4" s="2011"/>
      <c r="U4" s="2058"/>
      <c r="V4" s="2412"/>
      <c r="W4" s="312"/>
      <c r="X4" s="312"/>
      <c r="Y4" s="112"/>
      <c r="Z4" s="2011"/>
      <c r="AA4" s="3748"/>
      <c r="AB4" s="3749"/>
      <c r="AC4" s="3749"/>
      <c r="AD4" s="3749"/>
      <c r="AE4" s="3749"/>
      <c r="AF4" s="3749"/>
      <c r="AG4" s="3749"/>
      <c r="AH4" s="3749"/>
      <c r="AI4" s="3749"/>
      <c r="AJ4" s="3860"/>
      <c r="AK4" s="3861"/>
      <c r="AL4" s="3861"/>
      <c r="AM4" s="3861"/>
      <c r="AN4" s="3861"/>
      <c r="AO4" s="3861"/>
      <c r="AP4" s="3861"/>
      <c r="AQ4" s="3861"/>
      <c r="AR4" s="3861"/>
      <c r="AS4" s="3861"/>
      <c r="AT4" s="3861"/>
      <c r="AU4" s="3862"/>
      <c r="AV4" s="3851"/>
      <c r="AW4" s="3852"/>
      <c r="AX4" s="3852"/>
      <c r="AY4" s="3852"/>
      <c r="AZ4" s="3852"/>
      <c r="BA4" s="3852"/>
      <c r="BB4" s="3852"/>
      <c r="BC4" s="3852"/>
      <c r="BD4" s="3852"/>
      <c r="BE4" s="3852"/>
      <c r="BF4" s="3852"/>
      <c r="BG4" s="3852"/>
      <c r="BH4" s="3853"/>
      <c r="BJ4" s="3836"/>
      <c r="BK4" s="3836"/>
      <c r="BL4" s="3836"/>
      <c r="BM4" s="3836"/>
      <c r="BN4" s="3836"/>
      <c r="BO4" s="3836"/>
      <c r="BP4" s="2137"/>
      <c r="BQ4" s="2137"/>
      <c r="BR4" s="2137"/>
      <c r="BS4" s="2137"/>
      <c r="BT4" s="2137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550" ht="30" customHeight="1" x14ac:dyDescent="0.2">
      <c r="A5" s="3774"/>
      <c r="B5" s="3775"/>
      <c r="C5" s="3780"/>
      <c r="D5" s="3783" t="s">
        <v>1</v>
      </c>
      <c r="E5" s="3894" t="s">
        <v>2</v>
      </c>
      <c r="F5" s="3895"/>
      <c r="G5" s="3895"/>
      <c r="H5" s="3895"/>
      <c r="I5" s="3895"/>
      <c r="J5" s="3895"/>
      <c r="K5" s="3895"/>
      <c r="L5" s="3895"/>
      <c r="M5" s="3895"/>
      <c r="N5" s="3895"/>
      <c r="O5" s="2735"/>
      <c r="P5" s="3772" t="s">
        <v>649</v>
      </c>
      <c r="Q5" s="3773"/>
      <c r="R5" s="3773"/>
      <c r="S5" s="3773"/>
      <c r="T5" s="3773"/>
      <c r="U5" s="2694" t="s">
        <v>129</v>
      </c>
      <c r="V5" s="2279" t="s">
        <v>648</v>
      </c>
      <c r="W5" s="3768" t="s">
        <v>128</v>
      </c>
      <c r="X5" s="3769"/>
      <c r="Y5" s="3786" t="s">
        <v>588</v>
      </c>
      <c r="Z5" s="3763" t="s">
        <v>587</v>
      </c>
      <c r="AA5" s="3757" t="s">
        <v>549</v>
      </c>
      <c r="AB5" s="3758"/>
      <c r="AC5" s="3759"/>
      <c r="AD5" s="3750" t="s">
        <v>146</v>
      </c>
      <c r="AE5" s="3751"/>
      <c r="AF5" s="3756"/>
      <c r="AG5" s="3750" t="s">
        <v>147</v>
      </c>
      <c r="AH5" s="3751"/>
      <c r="AI5" s="3752"/>
      <c r="AJ5" s="3863" t="s">
        <v>574</v>
      </c>
      <c r="AK5" s="3864"/>
      <c r="AL5" s="3865"/>
      <c r="AM5" s="3739" t="s">
        <v>146</v>
      </c>
      <c r="AN5" s="3740"/>
      <c r="AO5" s="3740"/>
      <c r="AP5" s="3740"/>
      <c r="AQ5" s="3741"/>
      <c r="AR5" s="2534" t="s">
        <v>147</v>
      </c>
      <c r="AS5" s="3737" t="s">
        <v>147</v>
      </c>
      <c r="AT5" s="3737"/>
      <c r="AU5" s="3738"/>
      <c r="AV5" s="3834" t="s">
        <v>623</v>
      </c>
      <c r="AW5" s="3834"/>
      <c r="AX5" s="3834"/>
      <c r="AY5" s="3750" t="s">
        <v>146</v>
      </c>
      <c r="AZ5" s="3751"/>
      <c r="BA5" s="3751"/>
      <c r="BB5" s="3751"/>
      <c r="BC5" s="3751"/>
      <c r="BD5" s="3842" t="s">
        <v>147</v>
      </c>
      <c r="BE5" s="3843"/>
      <c r="BF5" s="3844"/>
      <c r="BG5" s="3829" t="s">
        <v>639</v>
      </c>
      <c r="BH5" s="3837" t="s">
        <v>640</v>
      </c>
      <c r="BJ5" s="3836"/>
      <c r="BK5" s="3836"/>
      <c r="BL5" s="3836"/>
      <c r="BM5" s="3836"/>
      <c r="BN5" s="3836"/>
      <c r="BO5" s="3836"/>
      <c r="BP5" s="2137"/>
      <c r="BQ5" s="2137"/>
      <c r="BR5" s="2137"/>
      <c r="BS5" s="2137"/>
      <c r="BT5" s="2137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550" ht="43.5" customHeight="1" x14ac:dyDescent="0.2">
      <c r="A6" s="3776"/>
      <c r="B6" s="3777"/>
      <c r="C6" s="3781"/>
      <c r="D6" s="3784"/>
      <c r="E6" s="3896" t="s">
        <v>563</v>
      </c>
      <c r="F6" s="3897"/>
      <c r="G6" s="3898"/>
      <c r="H6" s="3902" t="s">
        <v>564</v>
      </c>
      <c r="I6" s="3903"/>
      <c r="J6" s="3904"/>
      <c r="K6" s="3902" t="s">
        <v>565</v>
      </c>
      <c r="L6" s="3903"/>
      <c r="M6" s="3904"/>
      <c r="N6" s="3908" t="s">
        <v>3</v>
      </c>
      <c r="O6" s="3770" t="s">
        <v>566</v>
      </c>
      <c r="P6" s="3789" t="s">
        <v>567</v>
      </c>
      <c r="Q6" s="3791" t="s">
        <v>568</v>
      </c>
      <c r="R6" s="3791" t="s">
        <v>132</v>
      </c>
      <c r="S6" s="3791" t="s">
        <v>569</v>
      </c>
      <c r="T6" s="3791" t="s">
        <v>570</v>
      </c>
      <c r="U6" s="3823" t="s">
        <v>567</v>
      </c>
      <c r="V6" s="3825" t="s">
        <v>571</v>
      </c>
      <c r="W6" s="3766" t="s">
        <v>594</v>
      </c>
      <c r="X6" s="3766" t="s">
        <v>643</v>
      </c>
      <c r="Y6" s="3787"/>
      <c r="Z6" s="3764"/>
      <c r="AA6" s="3760"/>
      <c r="AB6" s="3761"/>
      <c r="AC6" s="3762"/>
      <c r="AD6" s="2512" t="s">
        <v>649</v>
      </c>
      <c r="AE6" s="2061" t="s">
        <v>129</v>
      </c>
      <c r="AF6" s="2513" t="s">
        <v>650</v>
      </c>
      <c r="AG6" s="3049" t="s">
        <v>649</v>
      </c>
      <c r="AH6" s="3735" t="s">
        <v>650</v>
      </c>
      <c r="AI6" s="3753"/>
      <c r="AJ6" s="3866"/>
      <c r="AK6" s="3867"/>
      <c r="AL6" s="3868"/>
      <c r="AM6" s="3048" t="s">
        <v>649</v>
      </c>
      <c r="AN6" s="2921" t="s">
        <v>129</v>
      </c>
      <c r="AO6" s="3832" t="s">
        <v>636</v>
      </c>
      <c r="AP6" s="3833"/>
      <c r="AQ6" s="3048" t="s">
        <v>650</v>
      </c>
      <c r="AR6" s="2576"/>
      <c r="AS6" s="2577" t="s">
        <v>649</v>
      </c>
      <c r="AT6" s="3840" t="s">
        <v>660</v>
      </c>
      <c r="AU6" s="3841"/>
      <c r="AV6" s="3835"/>
      <c r="AW6" s="3835"/>
      <c r="AX6" s="3835"/>
      <c r="AY6" s="2937" t="s">
        <v>649</v>
      </c>
      <c r="AZ6" s="2937" t="s">
        <v>129</v>
      </c>
      <c r="BA6" s="3742" t="s">
        <v>636</v>
      </c>
      <c r="BB6" s="3743"/>
      <c r="BC6" s="2061" t="s">
        <v>650</v>
      </c>
      <c r="BD6" s="2075" t="s">
        <v>662</v>
      </c>
      <c r="BE6" s="3735" t="s">
        <v>650</v>
      </c>
      <c r="BF6" s="3736"/>
      <c r="BG6" s="3830"/>
      <c r="BH6" s="3838"/>
      <c r="BJ6" s="3836"/>
      <c r="BK6" s="3836"/>
      <c r="BL6" s="3836"/>
      <c r="BM6" s="3836"/>
      <c r="BN6" s="3836"/>
      <c r="BO6" s="3836"/>
      <c r="BP6" s="2137"/>
      <c r="BQ6" s="2137"/>
      <c r="BR6" s="2137"/>
      <c r="BS6" s="2137"/>
      <c r="BT6" s="2137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550" s="2043" customFormat="1" ht="45.75" customHeight="1" x14ac:dyDescent="0.2">
      <c r="A7" s="3776"/>
      <c r="B7" s="3777"/>
      <c r="C7" s="3781"/>
      <c r="D7" s="3784"/>
      <c r="E7" s="3899"/>
      <c r="F7" s="3900"/>
      <c r="G7" s="3901"/>
      <c r="H7" s="3905"/>
      <c r="I7" s="3906"/>
      <c r="J7" s="3907"/>
      <c r="K7" s="3905"/>
      <c r="L7" s="3906"/>
      <c r="M7" s="3907"/>
      <c r="N7" s="3909"/>
      <c r="O7" s="3771"/>
      <c r="P7" s="3790"/>
      <c r="Q7" s="3792"/>
      <c r="R7" s="3792"/>
      <c r="S7" s="3792"/>
      <c r="T7" s="3792"/>
      <c r="U7" s="3824"/>
      <c r="V7" s="3826"/>
      <c r="W7" s="3767"/>
      <c r="X7" s="3767"/>
      <c r="Y7" s="3788"/>
      <c r="Z7" s="3765"/>
      <c r="AA7" s="2062" t="s">
        <v>590</v>
      </c>
      <c r="AB7" s="2453" t="s">
        <v>612</v>
      </c>
      <c r="AC7" s="2454" t="s">
        <v>613</v>
      </c>
      <c r="AD7" s="2514" t="s">
        <v>646</v>
      </c>
      <c r="AE7" s="2076" t="s">
        <v>572</v>
      </c>
      <c r="AF7" s="2079" t="s">
        <v>3</v>
      </c>
      <c r="AG7" s="2515" t="s">
        <v>646</v>
      </c>
      <c r="AH7" s="2060" t="s">
        <v>573</v>
      </c>
      <c r="AI7" s="2592" t="s">
        <v>165</v>
      </c>
      <c r="AJ7" s="2646" t="s">
        <v>619</v>
      </c>
      <c r="AK7" s="2072" t="s">
        <v>612</v>
      </c>
      <c r="AL7" s="2073" t="s">
        <v>620</v>
      </c>
      <c r="AM7" s="2920" t="s">
        <v>659</v>
      </c>
      <c r="AN7" s="2922" t="s">
        <v>578</v>
      </c>
      <c r="AO7" s="2923" t="s">
        <v>658</v>
      </c>
      <c r="AP7" s="2924" t="s">
        <v>657</v>
      </c>
      <c r="AQ7" s="2925" t="s">
        <v>644</v>
      </c>
      <c r="AR7" s="2064" t="s">
        <v>575</v>
      </c>
      <c r="AS7" s="2063" t="s">
        <v>646</v>
      </c>
      <c r="AT7" s="2064" t="s">
        <v>595</v>
      </c>
      <c r="AU7" s="2578" t="s">
        <v>670</v>
      </c>
      <c r="AV7" s="2930" t="s">
        <v>590</v>
      </c>
      <c r="AW7" s="2931" t="s">
        <v>612</v>
      </c>
      <c r="AX7" s="2932" t="s">
        <v>621</v>
      </c>
      <c r="AY7" s="2938" t="s">
        <v>661</v>
      </c>
      <c r="AZ7" s="2939" t="s">
        <v>578</v>
      </c>
      <c r="BA7" s="2940" t="s">
        <v>635</v>
      </c>
      <c r="BB7" s="2940" t="s">
        <v>647</v>
      </c>
      <c r="BC7" s="2067" t="s">
        <v>576</v>
      </c>
      <c r="BD7" s="2070" t="s">
        <v>164</v>
      </c>
      <c r="BE7" s="2069" t="s">
        <v>573</v>
      </c>
      <c r="BF7" s="2068" t="s">
        <v>165</v>
      </c>
      <c r="BG7" s="3831"/>
      <c r="BH7" s="3839"/>
      <c r="BI7" s="99"/>
      <c r="BJ7" s="3836"/>
      <c r="BK7" s="3836"/>
      <c r="BL7" s="3836"/>
      <c r="BM7" s="3836"/>
      <c r="BN7" s="3836"/>
      <c r="BO7" s="3836"/>
      <c r="BP7" s="2137"/>
      <c r="BQ7" s="2137"/>
      <c r="BR7" s="2137"/>
      <c r="BS7" s="2137"/>
      <c r="BT7" s="213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550" s="1784" customFormat="1" ht="16.5" customHeight="1" x14ac:dyDescent="0.2">
      <c r="A8" s="3778"/>
      <c r="B8" s="3779"/>
      <c r="C8" s="3782"/>
      <c r="D8" s="3785"/>
      <c r="E8" s="2055" t="s">
        <v>4</v>
      </c>
      <c r="F8" s="2345" t="s">
        <v>5</v>
      </c>
      <c r="G8" s="2343" t="s">
        <v>6</v>
      </c>
      <c r="H8" s="2344" t="s">
        <v>4</v>
      </c>
      <c r="I8" s="2345" t="s">
        <v>5</v>
      </c>
      <c r="J8" s="2343" t="s">
        <v>6</v>
      </c>
      <c r="K8" s="2344" t="s">
        <v>4</v>
      </c>
      <c r="L8" s="2345" t="s">
        <v>5</v>
      </c>
      <c r="M8" s="2343" t="s">
        <v>6</v>
      </c>
      <c r="N8" s="2056" t="s">
        <v>5</v>
      </c>
      <c r="O8" s="2057"/>
      <c r="P8" s="2059" t="s">
        <v>693</v>
      </c>
      <c r="Q8" s="2059" t="s">
        <v>693</v>
      </c>
      <c r="R8" s="2059" t="s">
        <v>693</v>
      </c>
      <c r="S8" s="2059" t="s">
        <v>693</v>
      </c>
      <c r="T8" s="2059" t="s">
        <v>693</v>
      </c>
      <c r="U8" s="2056" t="s">
        <v>693</v>
      </c>
      <c r="V8" s="2188" t="s">
        <v>693</v>
      </c>
      <c r="W8" s="2188" t="s">
        <v>4</v>
      </c>
      <c r="X8" s="2188" t="s">
        <v>4</v>
      </c>
      <c r="Y8" s="2696" t="s">
        <v>589</v>
      </c>
      <c r="Z8" s="2202" t="s">
        <v>693</v>
      </c>
      <c r="AA8" s="2122" t="s">
        <v>693</v>
      </c>
      <c r="AB8" s="2060" t="s">
        <v>693</v>
      </c>
      <c r="AC8" s="2060" t="s">
        <v>693</v>
      </c>
      <c r="AD8" s="2066" t="s">
        <v>693</v>
      </c>
      <c r="AE8" s="2079" t="s">
        <v>693</v>
      </c>
      <c r="AF8" s="2078" t="s">
        <v>693</v>
      </c>
      <c r="AG8" s="2060" t="s">
        <v>693</v>
      </c>
      <c r="AH8" s="2080" t="s">
        <v>693</v>
      </c>
      <c r="AI8" s="2593" t="s">
        <v>693</v>
      </c>
      <c r="AJ8" s="2645" t="s">
        <v>693</v>
      </c>
      <c r="AK8" s="2077" t="s">
        <v>693</v>
      </c>
      <c r="AL8" s="2077" t="s">
        <v>693</v>
      </c>
      <c r="AM8" s="2071" t="s">
        <v>693</v>
      </c>
      <c r="AN8" s="2579" t="s">
        <v>693</v>
      </c>
      <c r="AO8" s="2580" t="s">
        <v>693</v>
      </c>
      <c r="AP8" s="2071" t="s">
        <v>693</v>
      </c>
      <c r="AQ8" s="2581" t="s">
        <v>693</v>
      </c>
      <c r="AR8" s="2065" t="s">
        <v>693</v>
      </c>
      <c r="AS8" s="2065" t="s">
        <v>693</v>
      </c>
      <c r="AT8" s="2065" t="s">
        <v>693</v>
      </c>
      <c r="AU8" s="2222" t="s">
        <v>693</v>
      </c>
      <c r="AV8" s="2933" t="s">
        <v>693</v>
      </c>
      <c r="AW8" s="2934" t="s">
        <v>693</v>
      </c>
      <c r="AX8" s="2933" t="s">
        <v>693</v>
      </c>
      <c r="AY8" s="2941" t="s">
        <v>693</v>
      </c>
      <c r="AZ8" s="2942" t="s">
        <v>693</v>
      </c>
      <c r="BA8" s="2942" t="s">
        <v>693</v>
      </c>
      <c r="BB8" s="2942" t="s">
        <v>693</v>
      </c>
      <c r="BC8" s="2942" t="s">
        <v>693</v>
      </c>
      <c r="BD8" s="2942" t="s">
        <v>693</v>
      </c>
      <c r="BE8" s="2942" t="s">
        <v>693</v>
      </c>
      <c r="BF8" s="2942" t="s">
        <v>693</v>
      </c>
      <c r="BG8" s="2942" t="s">
        <v>693</v>
      </c>
      <c r="BH8" s="2942" t="s">
        <v>693</v>
      </c>
      <c r="BI8" s="2287"/>
      <c r="BJ8" s="3836"/>
      <c r="BK8" s="3836"/>
      <c r="BL8" s="3836"/>
      <c r="BM8" s="3836"/>
      <c r="BN8" s="3836"/>
      <c r="BO8" s="3836"/>
      <c r="BP8" s="2137"/>
      <c r="BQ8" s="2137"/>
      <c r="BR8" s="2137"/>
      <c r="BS8" s="2137"/>
      <c r="BT8" s="2137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TJ8" s="3828"/>
      <c r="TK8" s="3828"/>
      <c r="TL8" s="3828"/>
      <c r="TM8" s="3828"/>
      <c r="TN8" s="3828"/>
      <c r="TO8" s="3828"/>
      <c r="TP8" s="3828"/>
      <c r="TQ8" s="3828"/>
      <c r="TR8" s="3828"/>
      <c r="TS8" s="3828"/>
      <c r="TT8" s="3828"/>
      <c r="TU8" s="3828"/>
      <c r="TV8" s="3828"/>
      <c r="TW8" s="3828"/>
      <c r="TX8" s="3828"/>
      <c r="TY8" s="3828"/>
      <c r="TZ8" s="3828"/>
      <c r="UA8" s="3828"/>
      <c r="UB8" s="3828"/>
      <c r="UC8" s="3828"/>
      <c r="UD8" s="3828"/>
    </row>
    <row r="9" spans="1:550" ht="17.45" customHeight="1" x14ac:dyDescent="0.2">
      <c r="A9" s="3754"/>
      <c r="B9" s="3755"/>
      <c r="C9" s="2213">
        <v>1</v>
      </c>
      <c r="D9" s="2660">
        <v>2</v>
      </c>
      <c r="E9" s="3144">
        <v>3</v>
      </c>
      <c r="F9" s="3163">
        <v>4</v>
      </c>
      <c r="G9" s="2054" t="s">
        <v>97</v>
      </c>
      <c r="H9" s="3163">
        <v>6</v>
      </c>
      <c r="I9" s="2051">
        <v>7</v>
      </c>
      <c r="J9" s="3173" t="s">
        <v>98</v>
      </c>
      <c r="K9" s="3163">
        <v>9</v>
      </c>
      <c r="L9" s="2051">
        <v>10</v>
      </c>
      <c r="M9" s="2346" t="s">
        <v>99</v>
      </c>
      <c r="N9" s="2052" t="s">
        <v>100</v>
      </c>
      <c r="O9" s="2129" t="s">
        <v>651</v>
      </c>
      <c r="P9" s="3144">
        <v>14</v>
      </c>
      <c r="Q9" s="2052">
        <v>15</v>
      </c>
      <c r="R9" s="3143">
        <v>16</v>
      </c>
      <c r="S9" s="2052">
        <v>17</v>
      </c>
      <c r="T9" s="2130">
        <v>18</v>
      </c>
      <c r="U9" s="3140">
        <v>19</v>
      </c>
      <c r="V9" s="2053" t="s">
        <v>652</v>
      </c>
      <c r="W9" s="2053"/>
      <c r="X9" s="2053"/>
      <c r="Y9" s="2189"/>
      <c r="Z9" s="3203" t="s">
        <v>653</v>
      </c>
      <c r="AA9" s="2127">
        <v>22</v>
      </c>
      <c r="AB9" s="2123">
        <v>23</v>
      </c>
      <c r="AC9" s="2128" t="s">
        <v>654</v>
      </c>
      <c r="AD9" s="2963">
        <v>25</v>
      </c>
      <c r="AE9" s="2127">
        <v>26</v>
      </c>
      <c r="AF9" s="2128" t="s">
        <v>655</v>
      </c>
      <c r="AG9" s="2128">
        <v>28</v>
      </c>
      <c r="AH9" s="2128">
        <v>29</v>
      </c>
      <c r="AI9" s="2962" t="s">
        <v>656</v>
      </c>
      <c r="AJ9" s="2127">
        <v>31</v>
      </c>
      <c r="AK9" s="2123">
        <v>32</v>
      </c>
      <c r="AL9" s="2963" t="s">
        <v>679</v>
      </c>
      <c r="AM9" s="3124">
        <v>34</v>
      </c>
      <c r="AN9" s="3127">
        <v>35</v>
      </c>
      <c r="AO9" s="3127">
        <v>36</v>
      </c>
      <c r="AP9" s="2127" t="s">
        <v>668</v>
      </c>
      <c r="AQ9" s="2128" t="s">
        <v>671</v>
      </c>
      <c r="AR9" s="2127">
        <v>33</v>
      </c>
      <c r="AS9" s="2123">
        <v>39</v>
      </c>
      <c r="AT9" s="2123">
        <v>40</v>
      </c>
      <c r="AU9" s="3236" t="s">
        <v>669</v>
      </c>
      <c r="AV9" s="2608">
        <v>42</v>
      </c>
      <c r="AW9" s="2128">
        <v>43</v>
      </c>
      <c r="AX9" s="2128">
        <v>44</v>
      </c>
      <c r="AY9" s="2123" t="s">
        <v>688</v>
      </c>
      <c r="AZ9" s="2123" t="s">
        <v>689</v>
      </c>
      <c r="BA9" s="2128">
        <v>47</v>
      </c>
      <c r="BB9" s="2123" t="s">
        <v>663</v>
      </c>
      <c r="BC9" s="2123" t="s">
        <v>664</v>
      </c>
      <c r="BD9" s="2128" t="s">
        <v>691</v>
      </c>
      <c r="BE9" s="2128" t="s">
        <v>665</v>
      </c>
      <c r="BF9" s="2123" t="s">
        <v>666</v>
      </c>
      <c r="BG9" s="2123" t="s">
        <v>667</v>
      </c>
      <c r="BH9" s="2962" t="s">
        <v>672</v>
      </c>
      <c r="BI9" s="2149"/>
      <c r="BJ9" s="3836"/>
      <c r="BK9" s="3836"/>
      <c r="BL9" s="3836"/>
      <c r="BM9" s="3836"/>
      <c r="BN9" s="3836"/>
      <c r="BO9" s="3836"/>
      <c r="BP9" s="2137"/>
      <c r="BQ9" s="2137"/>
      <c r="BR9" s="2765"/>
      <c r="BS9" s="2137"/>
      <c r="BT9" s="2137"/>
      <c r="BU9" s="2137"/>
      <c r="BV9" s="2137"/>
      <c r="BW9" s="2137"/>
      <c r="BX9" s="2135"/>
      <c r="BY9" s="2135"/>
      <c r="BZ9" s="2135"/>
      <c r="CA9" s="2135"/>
      <c r="CB9" s="2135"/>
      <c r="CC9" s="2135"/>
      <c r="CD9" s="2135"/>
      <c r="CE9" s="2135"/>
      <c r="CF9" s="2135"/>
      <c r="CG9" s="2135"/>
      <c r="CH9" s="2135"/>
      <c r="CI9" s="2135"/>
      <c r="CJ9" s="2135"/>
      <c r="CK9" s="2135"/>
      <c r="CL9" s="2135"/>
      <c r="CM9" s="2135"/>
      <c r="CN9" s="2135"/>
      <c r="CO9" s="2135"/>
      <c r="CP9" s="2135"/>
      <c r="CQ9" s="2135"/>
      <c r="CR9" s="2135"/>
      <c r="CS9" s="2135"/>
      <c r="CT9" s="2135"/>
      <c r="CU9" s="2135"/>
      <c r="CV9" s="2135"/>
      <c r="CW9" s="2135"/>
      <c r="CX9" s="2135"/>
      <c r="CY9" s="2135"/>
      <c r="CZ9" s="2135"/>
      <c r="DA9" s="2135"/>
      <c r="DB9" s="2135"/>
      <c r="DC9" s="2135"/>
      <c r="DD9" s="2135"/>
      <c r="DE9" s="2135"/>
      <c r="DF9" s="2135"/>
      <c r="DG9" s="2135"/>
      <c r="DH9" s="2135"/>
      <c r="DI9" s="2135"/>
      <c r="DJ9" s="2135"/>
      <c r="DK9" s="2135"/>
      <c r="DL9" s="2135"/>
      <c r="DM9" s="2135"/>
      <c r="DN9" s="2135"/>
      <c r="DO9" s="2135"/>
      <c r="DP9" s="2135"/>
      <c r="DQ9" s="2135"/>
      <c r="DR9" s="2135"/>
      <c r="DS9" s="2135"/>
      <c r="DT9" s="2135"/>
      <c r="DU9" s="2135"/>
      <c r="DV9" s="2135"/>
      <c r="DW9" s="2135"/>
      <c r="DX9" s="2135"/>
      <c r="DY9" s="2135"/>
      <c r="DZ9" s="2135"/>
      <c r="EA9" s="2135"/>
      <c r="EB9" s="2135"/>
      <c r="EC9" s="2135"/>
      <c r="ED9" s="2135"/>
      <c r="EE9" s="2135"/>
      <c r="EF9" s="2135"/>
      <c r="EG9" s="2135"/>
      <c r="EH9" s="2135"/>
      <c r="EI9" s="2135"/>
      <c r="EJ9" s="2135"/>
      <c r="EK9" s="2135"/>
      <c r="EL9" s="2135"/>
      <c r="EM9" s="2135"/>
      <c r="EN9" s="2135"/>
      <c r="EO9" s="2135"/>
      <c r="EP9" s="2135"/>
      <c r="EQ9" s="2135"/>
      <c r="ER9" s="2135"/>
      <c r="ES9" s="2135"/>
      <c r="ET9" s="2135"/>
      <c r="EU9" s="2135"/>
      <c r="EV9" s="2135"/>
      <c r="EW9" s="2135"/>
      <c r="EX9" s="2135"/>
      <c r="EY9" s="2135"/>
      <c r="EZ9" s="2135"/>
      <c r="FA9" s="2135"/>
      <c r="FB9" s="2135"/>
      <c r="FC9" s="2135"/>
      <c r="FD9" s="2135"/>
      <c r="FE9" s="2135"/>
      <c r="FF9" s="2135"/>
      <c r="FG9" s="2135"/>
      <c r="FH9" s="2135"/>
      <c r="FI9" s="2135"/>
      <c r="FJ9" s="2135"/>
      <c r="FK9" s="2135"/>
      <c r="FL9" s="2135"/>
      <c r="FM9" s="2135"/>
      <c r="FN9" s="2135"/>
      <c r="FO9" s="2135"/>
      <c r="FP9" s="2135"/>
      <c r="FQ9" s="2135"/>
      <c r="FR9" s="2135"/>
      <c r="FS9" s="2135"/>
      <c r="FT9" s="2135"/>
      <c r="FU9" s="2135"/>
      <c r="TJ9" s="3828"/>
      <c r="TK9" s="3828"/>
      <c r="TL9" s="3828"/>
      <c r="TM9" s="3828"/>
      <c r="TN9" s="3828"/>
      <c r="TO9" s="3828"/>
      <c r="TP9" s="3828"/>
      <c r="TQ9" s="3828"/>
      <c r="TR9" s="3828"/>
      <c r="TS9" s="3828"/>
      <c r="TT9" s="3828"/>
      <c r="TU9" s="3828"/>
      <c r="TV9" s="3828"/>
      <c r="TW9" s="3828"/>
      <c r="TX9" s="3828"/>
      <c r="TY9" s="3828"/>
      <c r="TZ9" s="3828"/>
      <c r="UA9" s="3828"/>
      <c r="UB9" s="3828"/>
      <c r="UC9" s="3828"/>
      <c r="UD9" s="3828"/>
    </row>
    <row r="10" spans="1:550" ht="15" customHeight="1" x14ac:dyDescent="0.25">
      <c r="A10" s="3802" t="s">
        <v>591</v>
      </c>
      <c r="B10" s="3805" t="s">
        <v>593</v>
      </c>
      <c r="C10" s="3428">
        <v>1</v>
      </c>
      <c r="D10" s="3429" t="s">
        <v>674</v>
      </c>
      <c r="E10" s="3408">
        <v>124</v>
      </c>
      <c r="F10" s="3154">
        <v>10397.66</v>
      </c>
      <c r="G10" s="3409">
        <f>F10/E10</f>
        <v>83.852096774193541</v>
      </c>
      <c r="H10" s="3408">
        <v>253</v>
      </c>
      <c r="I10" s="3427">
        <v>3304.09</v>
      </c>
      <c r="J10" s="3409">
        <f>I10/H10</f>
        <v>13.059644268774704</v>
      </c>
      <c r="K10" s="3408">
        <v>4</v>
      </c>
      <c r="L10" s="3410">
        <v>415</v>
      </c>
      <c r="M10" s="3426">
        <f>L10/K10</f>
        <v>103.75</v>
      </c>
      <c r="N10" s="3154">
        <f>F10+I10+L10</f>
        <v>14116.75</v>
      </c>
      <c r="O10" s="3411">
        <f>F10+I10</f>
        <v>13701.75</v>
      </c>
      <c r="P10" s="3412"/>
      <c r="Q10" s="3413"/>
      <c r="R10" s="3413">
        <v>9582261.8499999996</v>
      </c>
      <c r="S10" s="3413"/>
      <c r="T10" s="3413"/>
      <c r="U10" s="3413">
        <v>1319472.29</v>
      </c>
      <c r="V10" s="3414">
        <f>U10+R10+Q10+P10+S10+T10</f>
        <v>10901734.140000001</v>
      </c>
      <c r="W10" s="3424">
        <v>124</v>
      </c>
      <c r="X10" s="3422">
        <v>124</v>
      </c>
      <c r="Y10" s="3472">
        <v>25</v>
      </c>
      <c r="Z10" s="3340">
        <v>1803251.09</v>
      </c>
      <c r="AA10" s="3341">
        <v>1803251.09</v>
      </c>
      <c r="AB10" s="3139">
        <v>1803251.09</v>
      </c>
      <c r="AC10" s="3359">
        <f>+AA10-AB10</f>
        <v>0</v>
      </c>
      <c r="AD10" s="3342">
        <v>10901734.140000001</v>
      </c>
      <c r="AE10" s="3342">
        <v>0</v>
      </c>
      <c r="AF10" s="3360">
        <f>AD10+AE10</f>
        <v>10901734.140000001</v>
      </c>
      <c r="AG10" s="3139">
        <v>10901734.140000001</v>
      </c>
      <c r="AH10" s="3139">
        <v>0</v>
      </c>
      <c r="AI10" s="3228">
        <f t="shared" ref="AI10:AI24" si="0">AG10+AH10</f>
        <v>10901734.140000001</v>
      </c>
      <c r="AJ10" s="3343">
        <v>0</v>
      </c>
      <c r="AK10" s="3343">
        <v>0</v>
      </c>
      <c r="AL10" s="3000">
        <v>0</v>
      </c>
      <c r="AM10" s="3344">
        <v>0</v>
      </c>
      <c r="AN10" s="3304">
        <v>0</v>
      </c>
      <c r="AO10" s="3304">
        <v>0</v>
      </c>
      <c r="AP10" s="3304">
        <f>+AM10+AO10</f>
        <v>0</v>
      </c>
      <c r="AQ10" s="3345">
        <f>+AM10+AN10</f>
        <v>0</v>
      </c>
      <c r="AR10" s="3373">
        <v>0</v>
      </c>
      <c r="AS10" s="2704">
        <v>0</v>
      </c>
      <c r="AT10" s="2704">
        <v>0</v>
      </c>
      <c r="AU10" s="3346">
        <f>+AS10+AT10</f>
        <v>0</v>
      </c>
      <c r="AV10" s="2082">
        <f t="shared" ref="AV10:AV20" si="1">AA10+AJ10</f>
        <v>1803251.09</v>
      </c>
      <c r="AW10" s="3139">
        <f>+AK10+AB10</f>
        <v>1803251.09</v>
      </c>
      <c r="AX10" s="2173">
        <v>0</v>
      </c>
      <c r="AY10" s="3372">
        <f t="shared" ref="AY10:AY20" si="2">AD10+AM10</f>
        <v>10901734.140000001</v>
      </c>
      <c r="AZ10" s="3371">
        <f>+AN10+AE10</f>
        <v>0</v>
      </c>
      <c r="BA10" s="3371">
        <f>+AN10</f>
        <v>0</v>
      </c>
      <c r="BB10" s="3371">
        <f>AY10+BA10</f>
        <v>10901734.140000001</v>
      </c>
      <c r="BC10" s="3347">
        <f>AY10+AZ10</f>
        <v>10901734.140000001</v>
      </c>
      <c r="BD10" s="3369">
        <f t="shared" ref="BD10:BD20" si="3">AG10+AS10</f>
        <v>10901734.140000001</v>
      </c>
      <c r="BE10" s="3365">
        <f t="shared" ref="BE10:BE20" si="4">AH10+AT10</f>
        <v>0</v>
      </c>
      <c r="BF10" s="3005">
        <f>BD10+BE10</f>
        <v>10901734.140000001</v>
      </c>
      <c r="BG10" s="3366">
        <f>BD10-BB10</f>
        <v>0</v>
      </c>
      <c r="BH10" s="3367">
        <f>BF10-BC10</f>
        <v>0</v>
      </c>
      <c r="BI10" s="2115"/>
      <c r="BJ10" s="3836"/>
      <c r="BK10" s="3836"/>
      <c r="BL10" s="3836"/>
      <c r="BM10" s="3836"/>
      <c r="BN10" s="3836"/>
      <c r="BO10" s="3836"/>
      <c r="BP10" s="2137"/>
      <c r="BQ10" s="2137"/>
      <c r="BR10" s="2137"/>
      <c r="BS10" s="2137"/>
      <c r="BT10" s="2137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TJ10" s="3828"/>
      <c r="TK10" s="3828"/>
      <c r="TL10" s="3828"/>
      <c r="TM10" s="3828"/>
      <c r="TN10" s="3828"/>
      <c r="TO10" s="3828"/>
      <c r="TP10" s="3828"/>
      <c r="TQ10" s="3828"/>
      <c r="TR10" s="3828"/>
      <c r="TS10" s="3828"/>
      <c r="TT10" s="3828"/>
      <c r="TU10" s="3828"/>
      <c r="TV10" s="3828"/>
      <c r="TW10" s="3828"/>
      <c r="TX10" s="3828"/>
      <c r="TY10" s="3828"/>
      <c r="TZ10" s="3828"/>
      <c r="UA10" s="3828"/>
      <c r="UB10" s="3828"/>
      <c r="UC10" s="3828"/>
      <c r="UD10" s="3828"/>
    </row>
    <row r="11" spans="1:550" ht="15" customHeight="1" x14ac:dyDescent="0.25">
      <c r="A11" s="3803"/>
      <c r="B11" s="3806"/>
      <c r="C11" s="3430">
        <v>2</v>
      </c>
      <c r="D11" s="3431" t="s">
        <v>675</v>
      </c>
      <c r="E11" s="3465">
        <v>80</v>
      </c>
      <c r="F11" s="3466">
        <v>5937.2</v>
      </c>
      <c r="G11" s="3467">
        <f>F11/E11</f>
        <v>74.215000000000003</v>
      </c>
      <c r="H11" s="3468">
        <f>23+13</f>
        <v>36</v>
      </c>
      <c r="I11" s="3469">
        <f>322.8+171.36</f>
        <v>494.16</v>
      </c>
      <c r="J11" s="3466">
        <f>I11/H11</f>
        <v>13.726666666666667</v>
      </c>
      <c r="K11" s="3468"/>
      <c r="L11" s="3470"/>
      <c r="M11" s="3512" t="e">
        <f>L11/K11</f>
        <v>#DIV/0!</v>
      </c>
      <c r="N11" s="3466">
        <f>F11+I11+L11</f>
        <v>6431.36</v>
      </c>
      <c r="O11" s="3471">
        <f t="shared" ref="O11:O14" si="5">F11+I11</f>
        <v>6431.36</v>
      </c>
      <c r="P11" s="3418"/>
      <c r="Q11" s="3419"/>
      <c r="R11" s="3420">
        <v>5303953.96</v>
      </c>
      <c r="S11" s="3420"/>
      <c r="T11" s="3420">
        <v>43988.46</v>
      </c>
      <c r="U11" s="3420">
        <v>1346362.26</v>
      </c>
      <c r="V11" s="3421">
        <f>U11+R11+Q11+P11+S11+T11</f>
        <v>6694304.6799999997</v>
      </c>
      <c r="W11" s="3425">
        <v>80</v>
      </c>
      <c r="X11" s="3423">
        <v>80</v>
      </c>
      <c r="Y11" s="3473">
        <v>25</v>
      </c>
      <c r="Z11" s="3354">
        <v>1239379.32</v>
      </c>
      <c r="AA11" s="1900">
        <v>1239379.32</v>
      </c>
      <c r="AB11" s="1856">
        <f>+AA11</f>
        <v>1239379.32</v>
      </c>
      <c r="AC11" s="1859">
        <f>+AA11-AB11</f>
        <v>0</v>
      </c>
      <c r="AD11" s="1905">
        <f>5347942.42</f>
        <v>5347942.42</v>
      </c>
      <c r="AE11" s="1905">
        <v>1346362.26</v>
      </c>
      <c r="AF11" s="2014">
        <f t="shared" ref="AF11:AF20" si="6">AD11+AE11</f>
        <v>6694304.6799999997</v>
      </c>
      <c r="AG11" s="1856">
        <f>3934815.84+187243.64</f>
        <v>4122059.48</v>
      </c>
      <c r="AH11" s="1856">
        <v>2585741.58</v>
      </c>
      <c r="AI11" s="3136">
        <f t="shared" si="0"/>
        <v>6707801.0600000005</v>
      </c>
      <c r="AJ11" s="3193">
        <v>0</v>
      </c>
      <c r="AK11" s="3355">
        <v>0</v>
      </c>
      <c r="AL11" s="3001">
        <v>0</v>
      </c>
      <c r="AM11" s="3267">
        <v>0</v>
      </c>
      <c r="AN11" s="2982">
        <v>0</v>
      </c>
      <c r="AO11" s="2982">
        <v>0</v>
      </c>
      <c r="AP11" s="2982">
        <f t="shared" ref="AP11:AP74" si="7">+AM11+AO11</f>
        <v>0</v>
      </c>
      <c r="AQ11" s="3356">
        <f t="shared" ref="AQ11:AQ20" si="8">+AM11+AN11</f>
        <v>0</v>
      </c>
      <c r="AR11" s="3259">
        <v>0</v>
      </c>
      <c r="AS11" s="1839">
        <v>0</v>
      </c>
      <c r="AT11" s="1839">
        <v>0</v>
      </c>
      <c r="AU11" s="3357">
        <f>+AS11+AT11</f>
        <v>0</v>
      </c>
      <c r="AV11" s="1900">
        <f t="shared" si="1"/>
        <v>1239379.32</v>
      </c>
      <c r="AW11" s="1902">
        <f>+AK11+AB11</f>
        <v>1239379.32</v>
      </c>
      <c r="AX11" s="1857">
        <v>0</v>
      </c>
      <c r="AY11" s="3478">
        <f t="shared" si="2"/>
        <v>5347942.42</v>
      </c>
      <c r="AZ11" s="3480">
        <f t="shared" ref="AZ11:AZ13" si="9">+AN11+AE11</f>
        <v>1346362.26</v>
      </c>
      <c r="BA11" s="3480">
        <f t="shared" ref="BA11:BA19" si="10">+AN11</f>
        <v>0</v>
      </c>
      <c r="BB11" s="1905">
        <f>AY11+BA11</f>
        <v>5347942.42</v>
      </c>
      <c r="BC11" s="3358">
        <f t="shared" ref="BC11" si="11">AY11+AZ11</f>
        <v>6694304.6799999997</v>
      </c>
      <c r="BD11" s="1841">
        <f t="shared" si="3"/>
        <v>4122059.48</v>
      </c>
      <c r="BE11" s="1856">
        <f>AH11+AT11</f>
        <v>2585741.58</v>
      </c>
      <c r="BF11" s="1857">
        <f>BD11+BE11</f>
        <v>6707801.0600000005</v>
      </c>
      <c r="BG11" s="3368">
        <f>BD11-BB11</f>
        <v>-1225882.94</v>
      </c>
      <c r="BH11" s="3012">
        <f t="shared" ref="BH11:BH24" si="12">BF11-BC11</f>
        <v>13496.38000000082</v>
      </c>
      <c r="BI11" s="2115"/>
      <c r="BJ11" s="3836"/>
      <c r="BK11" s="3836"/>
      <c r="BL11" s="3836"/>
      <c r="BM11" s="3836"/>
      <c r="BN11" s="3836"/>
      <c r="BO11" s="3836"/>
      <c r="BP11" s="2137"/>
      <c r="BQ11" s="2137"/>
      <c r="BR11" s="2137"/>
      <c r="BS11" s="2137"/>
      <c r="BT11" s="2137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TJ11" s="3828"/>
      <c r="TK11" s="3828"/>
      <c r="TL11" s="3828"/>
      <c r="TM11" s="3828"/>
      <c r="TN11" s="3828"/>
      <c r="TO11" s="3828"/>
      <c r="TP11" s="3828"/>
      <c r="TQ11" s="3828"/>
      <c r="TR11" s="3828"/>
      <c r="TS11" s="3828"/>
      <c r="TT11" s="3828"/>
      <c r="TU11" s="3828"/>
      <c r="TV11" s="3828"/>
      <c r="TW11" s="3828"/>
      <c r="TX11" s="3828"/>
      <c r="TY11" s="3828"/>
      <c r="TZ11" s="3828"/>
      <c r="UA11" s="3828"/>
      <c r="UB11" s="3828"/>
      <c r="UC11" s="3828"/>
      <c r="UD11" s="3828"/>
    </row>
    <row r="12" spans="1:550" s="628" customFormat="1" ht="15" customHeight="1" outlineLevel="1" x14ac:dyDescent="0.25">
      <c r="A12" s="3803"/>
      <c r="B12" s="3806"/>
      <c r="C12" s="2300">
        <v>3</v>
      </c>
      <c r="D12" s="3432" t="s">
        <v>680</v>
      </c>
      <c r="E12" s="3487">
        <v>80</v>
      </c>
      <c r="F12" s="3488">
        <f>5027.05</f>
        <v>5027.05</v>
      </c>
      <c r="G12" s="3489">
        <f>F12/E12</f>
        <v>62.838125000000005</v>
      </c>
      <c r="H12" s="3490"/>
      <c r="I12" s="3488"/>
      <c r="J12" s="3508" t="e">
        <f t="shared" ref="J12:J20" si="13">I12/H12</f>
        <v>#DIV/0!</v>
      </c>
      <c r="K12" s="3490"/>
      <c r="L12" s="3488"/>
      <c r="M12" s="3508" t="e">
        <f>L12/K12</f>
        <v>#DIV/0!</v>
      </c>
      <c r="N12" s="3155">
        <f t="shared" ref="N12:N20" si="14">F12+I12+L12</f>
        <v>5027.05</v>
      </c>
      <c r="O12" s="3257">
        <f t="shared" si="5"/>
        <v>5027.05</v>
      </c>
      <c r="P12" s="3415">
        <v>443212.42</v>
      </c>
      <c r="Q12" s="1862">
        <v>172707.15</v>
      </c>
      <c r="R12" s="2162">
        <v>4365135.75</v>
      </c>
      <c r="S12" s="2162">
        <v>44793.95</v>
      </c>
      <c r="T12" s="2162">
        <f>34973.1+0.02</f>
        <v>34973.119999999995</v>
      </c>
      <c r="U12" s="3416">
        <v>539331.49</v>
      </c>
      <c r="V12" s="1862">
        <f>U12+R12+Q12+P12+S12+T12</f>
        <v>5600153.8800000008</v>
      </c>
      <c r="W12" s="2897">
        <v>80</v>
      </c>
      <c r="X12" s="2897">
        <v>80</v>
      </c>
      <c r="Y12" s="3417">
        <v>35</v>
      </c>
      <c r="Z12" s="3348">
        <v>1401128.81</v>
      </c>
      <c r="AA12" s="1861">
        <v>1401128.81</v>
      </c>
      <c r="AB12" s="3135">
        <v>1401128.81</v>
      </c>
      <c r="AC12" s="1859">
        <f t="shared" ref="AC12:AC19" si="15">+AA12-AB12</f>
        <v>0</v>
      </c>
      <c r="AD12" s="2606">
        <f>5060822.39</f>
        <v>5060822.3899999997</v>
      </c>
      <c r="AE12" s="2606">
        <v>539331.49</v>
      </c>
      <c r="AF12" s="2095">
        <f>AD12+AE12</f>
        <v>5600153.8799999999</v>
      </c>
      <c r="AG12" s="3135">
        <v>3886576.72</v>
      </c>
      <c r="AH12" s="3135">
        <v>1725000.19</v>
      </c>
      <c r="AI12" s="3224">
        <f t="shared" si="0"/>
        <v>5611576.9100000001</v>
      </c>
      <c r="AJ12" s="3131">
        <v>0</v>
      </c>
      <c r="AK12" s="3131">
        <v>0</v>
      </c>
      <c r="AL12" s="3004">
        <f>AJ12+AK12</f>
        <v>0</v>
      </c>
      <c r="AM12" s="3349">
        <v>0</v>
      </c>
      <c r="AN12" s="2992">
        <v>0</v>
      </c>
      <c r="AO12" s="2992">
        <v>0</v>
      </c>
      <c r="AP12" s="2982">
        <f t="shared" si="7"/>
        <v>0</v>
      </c>
      <c r="AQ12" s="3350">
        <f t="shared" si="8"/>
        <v>0</v>
      </c>
      <c r="AR12" s="3131">
        <v>0</v>
      </c>
      <c r="AS12" s="3351">
        <v>0</v>
      </c>
      <c r="AT12" s="1842">
        <v>0</v>
      </c>
      <c r="AU12" s="2703">
        <f t="shared" ref="AU12:AU20" si="16">AS12+AT12</f>
        <v>0</v>
      </c>
      <c r="AV12" s="1861">
        <f t="shared" si="1"/>
        <v>1401128.81</v>
      </c>
      <c r="AW12" s="1902">
        <f>+AK12+AB12</f>
        <v>1401128.81</v>
      </c>
      <c r="AX12" s="3363">
        <f>AV12-AW12</f>
        <v>0</v>
      </c>
      <c r="AY12" s="3478">
        <f t="shared" si="2"/>
        <v>5060822.3899999997</v>
      </c>
      <c r="AZ12" s="3484">
        <f t="shared" si="9"/>
        <v>539331.49</v>
      </c>
      <c r="BA12" s="3480">
        <v>188766.02</v>
      </c>
      <c r="BB12" s="2606">
        <f>AY12+BA12</f>
        <v>5249588.4099999992</v>
      </c>
      <c r="BC12" s="3370">
        <f>AY12+AZ12</f>
        <v>5600153.8799999999</v>
      </c>
      <c r="BD12" s="1899">
        <f t="shared" si="3"/>
        <v>3886576.72</v>
      </c>
      <c r="BE12" s="3135">
        <f t="shared" si="4"/>
        <v>1725000.19</v>
      </c>
      <c r="BF12" s="3363">
        <f>BD12+BE12</f>
        <v>5611576.9100000001</v>
      </c>
      <c r="BG12" s="3352">
        <f>BD12-BB12</f>
        <v>-1363011.689999999</v>
      </c>
      <c r="BH12" s="3353">
        <f>BF12-BC12</f>
        <v>11423.030000000261</v>
      </c>
      <c r="BI12" s="2115"/>
      <c r="BJ12" s="3836"/>
      <c r="BK12" s="3836"/>
      <c r="BL12" s="3836"/>
      <c r="BM12" s="3836"/>
      <c r="BN12" s="3836"/>
      <c r="BO12" s="3836"/>
      <c r="BP12" s="2137"/>
      <c r="BQ12" s="2137"/>
      <c r="BR12" s="2137"/>
      <c r="BS12" s="2137"/>
      <c r="BT12" s="2137"/>
      <c r="BU12" s="3268"/>
      <c r="BV12" s="3268"/>
      <c r="BW12" s="3268"/>
      <c r="BX12" s="3268"/>
      <c r="BY12" s="3268"/>
      <c r="BZ12" s="3268"/>
      <c r="CA12" s="3268"/>
      <c r="CB12" s="3268"/>
      <c r="CC12" s="3268"/>
      <c r="CD12" s="3268"/>
      <c r="CE12" s="3268"/>
      <c r="CF12" s="3268"/>
      <c r="CG12" s="3268"/>
      <c r="CH12" s="3268"/>
      <c r="CI12" s="3268"/>
      <c r="CJ12" s="3268"/>
      <c r="CK12" s="3268"/>
      <c r="CL12" s="3268"/>
      <c r="CM12" s="3268"/>
      <c r="CN12" s="3268"/>
      <c r="CO12" s="3268"/>
      <c r="CP12" s="3268"/>
      <c r="CQ12" s="3268"/>
      <c r="CR12" s="3268"/>
      <c r="CS12" s="3268"/>
      <c r="CT12" s="3268"/>
      <c r="CU12" s="3268"/>
      <c r="CV12" s="3268"/>
      <c r="CW12" s="3268"/>
      <c r="CX12" s="3268"/>
      <c r="CY12" s="3268"/>
      <c r="CZ12" s="3268"/>
      <c r="DA12" s="3268"/>
      <c r="DB12" s="3268"/>
      <c r="DC12" s="3268"/>
      <c r="DD12" s="3268"/>
      <c r="DE12" s="3268"/>
      <c r="DF12" s="3268"/>
      <c r="DG12" s="3268"/>
      <c r="DH12" s="3268"/>
      <c r="DI12" s="3268"/>
      <c r="DJ12" s="3268"/>
      <c r="DK12" s="3268"/>
      <c r="DL12" s="3268"/>
      <c r="DM12" s="3268"/>
      <c r="DN12" s="3268"/>
      <c r="DO12" s="3268"/>
      <c r="DP12" s="3268"/>
      <c r="DQ12" s="3268"/>
      <c r="DR12" s="3268"/>
      <c r="DS12" s="3268"/>
      <c r="DT12" s="3268"/>
      <c r="DU12" s="3268"/>
      <c r="DV12" s="3268"/>
      <c r="TJ12" s="3828"/>
      <c r="TK12" s="3828"/>
      <c r="TL12" s="3828"/>
      <c r="TM12" s="3828"/>
      <c r="TN12" s="3828"/>
      <c r="TO12" s="3828"/>
      <c r="TP12" s="3828"/>
      <c r="TQ12" s="3828"/>
      <c r="TR12" s="3828"/>
      <c r="TS12" s="3828"/>
      <c r="TT12" s="3828"/>
      <c r="TU12" s="3828"/>
      <c r="TV12" s="3828"/>
      <c r="TW12" s="3828"/>
      <c r="TX12" s="3828"/>
      <c r="TY12" s="3828"/>
      <c r="TZ12" s="3828"/>
      <c r="UA12" s="3828"/>
      <c r="UB12" s="3828"/>
      <c r="UC12" s="3828"/>
      <c r="UD12" s="3828"/>
    </row>
    <row r="13" spans="1:550" ht="15" customHeight="1" outlineLevel="1" x14ac:dyDescent="0.25">
      <c r="A13" s="3803"/>
      <c r="B13" s="3806"/>
      <c r="C13" s="2300">
        <v>4</v>
      </c>
      <c r="D13" s="3433" t="s">
        <v>678</v>
      </c>
      <c r="E13" s="3491">
        <v>95</v>
      </c>
      <c r="F13" s="3492">
        <f>6545.57+83.99</f>
        <v>6629.5599999999995</v>
      </c>
      <c r="G13" s="3493">
        <f>F13/E13</f>
        <v>69.784842105263152</v>
      </c>
      <c r="H13" s="3494"/>
      <c r="I13" s="3492"/>
      <c r="J13" s="3509" t="e">
        <f t="shared" si="13"/>
        <v>#DIV/0!</v>
      </c>
      <c r="K13" s="3494"/>
      <c r="L13" s="3492"/>
      <c r="M13" s="3513" t="e">
        <f t="shared" ref="M13:M22" si="17">L13/K13</f>
        <v>#DIV/0!</v>
      </c>
      <c r="N13" s="3156">
        <f>F13+I13+L13</f>
        <v>6629.5599999999995</v>
      </c>
      <c r="O13" s="3459">
        <f t="shared" si="5"/>
        <v>6629.5599999999995</v>
      </c>
      <c r="P13" s="3146"/>
      <c r="Q13" s="1893">
        <v>192483.19</v>
      </c>
      <c r="R13" s="1893">
        <v>5000531.99</v>
      </c>
      <c r="S13" s="1893">
        <v>31521.67</v>
      </c>
      <c r="T13" s="1893">
        <v>54544.68</v>
      </c>
      <c r="U13" s="1893">
        <v>1070561.54</v>
      </c>
      <c r="V13" s="1893">
        <f>U13+R13+Q13+P13+S13+T13</f>
        <v>6349643.0700000003</v>
      </c>
      <c r="W13" s="2192">
        <v>95</v>
      </c>
      <c r="X13" s="2192">
        <v>95</v>
      </c>
      <c r="Y13" s="3374">
        <v>25</v>
      </c>
      <c r="Z13" s="3334">
        <v>1319840.73</v>
      </c>
      <c r="AA13" s="1900">
        <v>1319840.73</v>
      </c>
      <c r="AB13" s="1856">
        <v>1319840.73</v>
      </c>
      <c r="AC13" s="1859">
        <f t="shared" si="15"/>
        <v>0</v>
      </c>
      <c r="AD13" s="1905">
        <v>5279081.53</v>
      </c>
      <c r="AE13" s="1905">
        <v>1070561.54</v>
      </c>
      <c r="AF13" s="2172">
        <f t="shared" si="6"/>
        <v>6349643.0700000003</v>
      </c>
      <c r="AG13" s="3135">
        <v>4333937.33</v>
      </c>
      <c r="AH13" s="3135">
        <v>2015705.74</v>
      </c>
      <c r="AI13" s="3224">
        <f t="shared" si="0"/>
        <v>6349643.0700000003</v>
      </c>
      <c r="AJ13" s="1839">
        <v>0</v>
      </c>
      <c r="AK13" s="1839">
        <v>0</v>
      </c>
      <c r="AL13" s="3004">
        <f>AJ13-AK13</f>
        <v>0</v>
      </c>
      <c r="AM13" s="3129">
        <v>0</v>
      </c>
      <c r="AN13" s="2992">
        <v>0</v>
      </c>
      <c r="AO13" s="2241">
        <v>0</v>
      </c>
      <c r="AP13" s="2982">
        <f t="shared" si="7"/>
        <v>0</v>
      </c>
      <c r="AQ13" s="3261">
        <f t="shared" si="8"/>
        <v>0</v>
      </c>
      <c r="AR13" s="3131">
        <v>0</v>
      </c>
      <c r="AS13" s="2247">
        <v>0</v>
      </c>
      <c r="AT13" s="1838">
        <v>0</v>
      </c>
      <c r="AU13" s="2681">
        <f t="shared" si="16"/>
        <v>0</v>
      </c>
      <c r="AV13" s="2197">
        <f t="shared" si="1"/>
        <v>1319840.73</v>
      </c>
      <c r="AW13" s="1902">
        <f>+AK13+AB13</f>
        <v>1319840.73</v>
      </c>
      <c r="AX13" s="1859">
        <f>AV13-AW13</f>
        <v>0</v>
      </c>
      <c r="AY13" s="3477">
        <f t="shared" si="2"/>
        <v>5279081.53</v>
      </c>
      <c r="AZ13" s="3479">
        <f t="shared" si="9"/>
        <v>1070561.54</v>
      </c>
      <c r="BA13" s="3480">
        <v>374696.54</v>
      </c>
      <c r="BB13" s="2606">
        <f>AY13+BA13</f>
        <v>5653778.0700000003</v>
      </c>
      <c r="BC13" s="2095">
        <f>AY13+AZ13</f>
        <v>6349643.0700000003</v>
      </c>
      <c r="BD13" s="1899">
        <f t="shared" si="3"/>
        <v>4333937.33</v>
      </c>
      <c r="BE13" s="3135">
        <f t="shared" si="4"/>
        <v>2015705.74</v>
      </c>
      <c r="BF13" s="3363">
        <f>BD13+BE13</f>
        <v>6349643.0700000003</v>
      </c>
      <c r="BG13" s="3014">
        <f>BD13-BB13</f>
        <v>-1319840.7400000002</v>
      </c>
      <c r="BH13" s="3012">
        <f t="shared" si="12"/>
        <v>0</v>
      </c>
      <c r="BI13" s="2115"/>
      <c r="BJ13" s="3836"/>
      <c r="BK13" s="3836"/>
      <c r="BL13" s="3836"/>
      <c r="BM13" s="3836"/>
      <c r="BN13" s="3836"/>
      <c r="BO13" s="3836"/>
      <c r="BP13" s="2137"/>
      <c r="BQ13" s="2137"/>
      <c r="BR13" s="2137"/>
      <c r="BS13" s="2137"/>
      <c r="BT13" s="2137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TJ13" s="3828"/>
      <c r="TK13" s="3828"/>
      <c r="TL13" s="3828"/>
      <c r="TM13" s="3828"/>
      <c r="TN13" s="3828"/>
      <c r="TO13" s="3828"/>
      <c r="TP13" s="3828"/>
      <c r="TQ13" s="3828"/>
      <c r="TR13" s="3828"/>
      <c r="TS13" s="3828"/>
      <c r="TT13" s="3828"/>
      <c r="TU13" s="3828"/>
      <c r="TV13" s="3828"/>
      <c r="TW13" s="3828"/>
      <c r="TX13" s="3828"/>
      <c r="TY13" s="3828"/>
      <c r="TZ13" s="3828"/>
      <c r="UA13" s="3828"/>
      <c r="UB13" s="3828"/>
      <c r="UC13" s="3828"/>
      <c r="UD13" s="3828"/>
    </row>
    <row r="14" spans="1:550" ht="15" customHeight="1" outlineLevel="1" x14ac:dyDescent="0.25">
      <c r="A14" s="3803"/>
      <c r="B14" s="3806"/>
      <c r="C14" s="2301">
        <v>5</v>
      </c>
      <c r="D14" s="3433" t="s">
        <v>702</v>
      </c>
      <c r="E14" s="3544">
        <v>90</v>
      </c>
      <c r="F14" s="3545">
        <v>5379.27</v>
      </c>
      <c r="G14" s="3497">
        <f>F14/E14</f>
        <v>59.769666666666673</v>
      </c>
      <c r="H14" s="2351"/>
      <c r="I14" s="2964"/>
      <c r="J14" s="3510" t="e">
        <f t="shared" si="13"/>
        <v>#DIV/0!</v>
      </c>
      <c r="K14" s="2351"/>
      <c r="L14" s="2964"/>
      <c r="M14" s="3510" t="e">
        <f t="shared" si="17"/>
        <v>#DIV/0!</v>
      </c>
      <c r="N14" s="3156">
        <f t="shared" si="14"/>
        <v>5379.27</v>
      </c>
      <c r="O14" s="3459">
        <f t="shared" si="5"/>
        <v>5379.27</v>
      </c>
      <c r="P14" s="3145"/>
      <c r="Q14" s="1845">
        <v>228615.04000000001</v>
      </c>
      <c r="R14" s="3256">
        <v>6408058.8799999999</v>
      </c>
      <c r="S14" s="1863">
        <v>30692.15</v>
      </c>
      <c r="T14" s="1863">
        <v>30562.5</v>
      </c>
      <c r="U14" s="1863">
        <v>584380.03</v>
      </c>
      <c r="V14" s="1845">
        <f>U14+R14+Q14+P14+S14+T14</f>
        <v>7282308.6000000006</v>
      </c>
      <c r="W14" s="3474">
        <v>90</v>
      </c>
      <c r="X14" s="3474">
        <v>90</v>
      </c>
      <c r="Y14" s="3375">
        <v>25</v>
      </c>
      <c r="Z14" s="2200">
        <v>1213718.1000000001</v>
      </c>
      <c r="AA14" s="1856">
        <v>1213718.1000000001</v>
      </c>
      <c r="AB14" s="1902">
        <v>1213718.1000000001</v>
      </c>
      <c r="AC14" s="1859">
        <f t="shared" si="15"/>
        <v>0</v>
      </c>
      <c r="AD14" s="1905">
        <v>6697928.5700000003</v>
      </c>
      <c r="AE14" s="1905">
        <v>584380.03</v>
      </c>
      <c r="AF14" s="2172">
        <f t="shared" si="6"/>
        <v>7282308.6000000006</v>
      </c>
      <c r="AG14" s="1856">
        <v>6194540.1200000001</v>
      </c>
      <c r="AH14" s="1856">
        <v>1087768.48</v>
      </c>
      <c r="AI14" s="3224">
        <f t="shared" si="0"/>
        <v>7282308.5999999996</v>
      </c>
      <c r="AJ14" s="1839">
        <v>0</v>
      </c>
      <c r="AK14" s="1839">
        <v>0</v>
      </c>
      <c r="AL14" s="3001">
        <f t="shared" ref="AL14:AL20" si="18">AJ14+AK14</f>
        <v>0</v>
      </c>
      <c r="AM14" s="3129">
        <v>0</v>
      </c>
      <c r="AN14" s="2982">
        <v>0</v>
      </c>
      <c r="AO14" s="2241">
        <v>0</v>
      </c>
      <c r="AP14" s="2982">
        <f t="shared" si="7"/>
        <v>0</v>
      </c>
      <c r="AQ14" s="3261">
        <f t="shared" si="8"/>
        <v>0</v>
      </c>
      <c r="AR14" s="1839">
        <v>0</v>
      </c>
      <c r="AS14" s="2235">
        <v>0</v>
      </c>
      <c r="AT14" s="2245">
        <v>0</v>
      </c>
      <c r="AU14" s="2246">
        <f t="shared" si="16"/>
        <v>0</v>
      </c>
      <c r="AV14" s="1900">
        <f t="shared" si="1"/>
        <v>1213718.1000000001</v>
      </c>
      <c r="AW14" s="1853">
        <f t="shared" ref="AW14:AW20" si="19">AB14+AL14</f>
        <v>1213718.1000000001</v>
      </c>
      <c r="AX14" s="1859">
        <f>AV14-AW14</f>
        <v>0</v>
      </c>
      <c r="AY14" s="1905">
        <f t="shared" si="2"/>
        <v>6697928.5700000003</v>
      </c>
      <c r="AZ14" s="1905">
        <f t="shared" ref="AZ14:AZ20" si="20">AE14+AO14</f>
        <v>584380.03</v>
      </c>
      <c r="BA14" s="3480">
        <v>163626.41</v>
      </c>
      <c r="BB14" s="1905">
        <f>AY14+BA14</f>
        <v>6861554.9800000004</v>
      </c>
      <c r="BC14" s="2014">
        <f t="shared" ref="BC14:BC20" si="21">AY14+AZ14</f>
        <v>7282308.6000000006</v>
      </c>
      <c r="BD14" s="1841">
        <f t="shared" si="3"/>
        <v>6194540.1200000001</v>
      </c>
      <c r="BE14" s="1856">
        <f t="shared" si="4"/>
        <v>1087768.48</v>
      </c>
      <c r="BF14" s="3364">
        <f t="shared" ref="BF14:BF20" si="22">BD14+BE14</f>
        <v>7282308.5999999996</v>
      </c>
      <c r="BG14" s="3014">
        <f t="shared" ref="BG14:BG39" si="23">BD14-BB14</f>
        <v>-667014.86000000034</v>
      </c>
      <c r="BH14" s="3012">
        <f t="shared" si="12"/>
        <v>0</v>
      </c>
      <c r="BI14" s="2115"/>
      <c r="BJ14" s="3836"/>
      <c r="BK14" s="3836"/>
      <c r="BL14" s="3836"/>
      <c r="BM14" s="3836"/>
      <c r="BN14" s="3836"/>
      <c r="BO14" s="3836"/>
      <c r="BP14" s="2137"/>
      <c r="BQ14" s="2137"/>
      <c r="BR14" s="2137"/>
      <c r="BS14" s="2137"/>
      <c r="BT14" s="2137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TJ14" s="3828"/>
      <c r="TK14" s="3828"/>
      <c r="TL14" s="3828"/>
      <c r="TM14" s="3828"/>
      <c r="TN14" s="3828"/>
      <c r="TO14" s="3828"/>
      <c r="TP14" s="3828"/>
      <c r="TQ14" s="3828"/>
      <c r="TR14" s="3828"/>
      <c r="TS14" s="3828"/>
      <c r="TT14" s="3828"/>
      <c r="TU14" s="3828"/>
      <c r="TV14" s="3828"/>
      <c r="TW14" s="3828"/>
      <c r="TX14" s="3828"/>
      <c r="TY14" s="3828"/>
      <c r="TZ14" s="3828"/>
      <c r="UA14" s="3828"/>
      <c r="UB14" s="3828"/>
      <c r="UC14" s="3828"/>
      <c r="UD14" s="3828"/>
    </row>
    <row r="15" spans="1:550" ht="15" customHeight="1" outlineLevel="1" x14ac:dyDescent="0.25">
      <c r="A15" s="3803"/>
      <c r="B15" s="3806"/>
      <c r="C15" s="2302"/>
      <c r="D15" s="3263"/>
      <c r="E15" s="3064"/>
      <c r="F15" s="2964"/>
      <c r="G15" s="3505" t="e">
        <f t="shared" ref="G15:G16" si="24">F15/E15</f>
        <v>#DIV/0!</v>
      </c>
      <c r="H15" s="2351"/>
      <c r="I15" s="2964"/>
      <c r="J15" s="3510" t="e">
        <f t="shared" ref="J15" si="25">I15/H15</f>
        <v>#DIV/0!</v>
      </c>
      <c r="K15" s="2351"/>
      <c r="L15" s="2964"/>
      <c r="M15" s="3510" t="e">
        <f t="shared" si="17"/>
        <v>#DIV/0!</v>
      </c>
      <c r="N15" s="3156">
        <f t="shared" si="14"/>
        <v>0</v>
      </c>
      <c r="O15" s="2611">
        <v>0</v>
      </c>
      <c r="P15" s="3145"/>
      <c r="Q15" s="1845"/>
      <c r="R15" s="3291"/>
      <c r="S15" s="3291"/>
      <c r="T15" s="3291"/>
      <c r="U15" s="2158"/>
      <c r="V15" s="1845">
        <f t="shared" ref="V15:V20" si="26">U15+R15+Q15+P15</f>
        <v>0</v>
      </c>
      <c r="W15" s="2282"/>
      <c r="X15" s="2282"/>
      <c r="Y15" s="3375"/>
      <c r="Z15" s="3335"/>
      <c r="AA15" s="1900">
        <v>0</v>
      </c>
      <c r="AB15" s="1856">
        <v>0</v>
      </c>
      <c r="AC15" s="1859">
        <f t="shared" si="15"/>
        <v>0</v>
      </c>
      <c r="AD15" s="1905">
        <v>0</v>
      </c>
      <c r="AE15" s="1905">
        <v>0</v>
      </c>
      <c r="AF15" s="2014">
        <f t="shared" si="6"/>
        <v>0</v>
      </c>
      <c r="AG15" s="1856">
        <v>0</v>
      </c>
      <c r="AH15" s="1856">
        <f t="shared" ref="AH15:AH20" si="27">AD15+AE15</f>
        <v>0</v>
      </c>
      <c r="AI15" s="3224">
        <f t="shared" si="0"/>
        <v>0</v>
      </c>
      <c r="AJ15" s="1839">
        <v>0</v>
      </c>
      <c r="AK15" s="1839">
        <v>0</v>
      </c>
      <c r="AL15" s="3001">
        <f t="shared" si="18"/>
        <v>0</v>
      </c>
      <c r="AM15" s="2966">
        <v>0</v>
      </c>
      <c r="AN15" s="2982">
        <v>0</v>
      </c>
      <c r="AO15" s="2241">
        <v>0</v>
      </c>
      <c r="AP15" s="2982">
        <f t="shared" si="7"/>
        <v>0</v>
      </c>
      <c r="AQ15" s="3261">
        <f t="shared" si="8"/>
        <v>0</v>
      </c>
      <c r="AR15" s="1839">
        <v>0</v>
      </c>
      <c r="AS15" s="2245">
        <v>0</v>
      </c>
      <c r="AT15" s="2245">
        <v>0</v>
      </c>
      <c r="AU15" s="2996">
        <f t="shared" si="16"/>
        <v>0</v>
      </c>
      <c r="AV15" s="1985">
        <f t="shared" si="1"/>
        <v>0</v>
      </c>
      <c r="AW15" s="1853">
        <f t="shared" si="19"/>
        <v>0</v>
      </c>
      <c r="AX15" s="1859">
        <f t="shared" ref="AX15:AX20" si="28">AV15+AW15</f>
        <v>0</v>
      </c>
      <c r="AY15" s="1905">
        <f t="shared" si="2"/>
        <v>0</v>
      </c>
      <c r="AZ15" s="1905">
        <f t="shared" si="20"/>
        <v>0</v>
      </c>
      <c r="BA15" s="3480">
        <f t="shared" si="10"/>
        <v>0</v>
      </c>
      <c r="BB15" s="1905">
        <f t="shared" ref="BB15:BB24" si="29">AY15+BA15</f>
        <v>0</v>
      </c>
      <c r="BC15" s="2014">
        <f t="shared" si="21"/>
        <v>0</v>
      </c>
      <c r="BD15" s="1841">
        <f t="shared" si="3"/>
        <v>0</v>
      </c>
      <c r="BE15" s="1856">
        <f t="shared" si="4"/>
        <v>0</v>
      </c>
      <c r="BF15" s="3364">
        <f t="shared" si="22"/>
        <v>0</v>
      </c>
      <c r="BG15" s="3014">
        <f t="shared" si="23"/>
        <v>0</v>
      </c>
      <c r="BH15" s="3012">
        <f t="shared" si="12"/>
        <v>0</v>
      </c>
      <c r="BI15" s="2115"/>
      <c r="BJ15" s="3836"/>
      <c r="BK15" s="3836"/>
      <c r="BL15" s="3836"/>
      <c r="BM15" s="3836"/>
      <c r="BN15" s="3836"/>
      <c r="BO15" s="3836"/>
      <c r="BP15" s="2137"/>
      <c r="BQ15" s="2137"/>
      <c r="BR15" s="2137"/>
      <c r="BS15" s="2137"/>
      <c r="BT15" s="2137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TJ15" s="3828"/>
      <c r="TK15" s="3828"/>
      <c r="TL15" s="3828"/>
      <c r="TM15" s="3828"/>
      <c r="TN15" s="3828"/>
      <c r="TO15" s="3828"/>
      <c r="TP15" s="3828"/>
      <c r="TQ15" s="3828"/>
      <c r="TR15" s="3828"/>
      <c r="TS15" s="3828"/>
      <c r="TT15" s="3828"/>
      <c r="TU15" s="3828"/>
      <c r="TV15" s="3828"/>
      <c r="TW15" s="3828"/>
      <c r="TX15" s="3828"/>
      <c r="TY15" s="3828"/>
      <c r="TZ15" s="3828"/>
      <c r="UA15" s="3828"/>
      <c r="UB15" s="3828"/>
      <c r="UC15" s="3828"/>
      <c r="UD15" s="3828"/>
    </row>
    <row r="16" spans="1:550" ht="15" customHeight="1" outlineLevel="1" x14ac:dyDescent="0.25">
      <c r="A16" s="3803"/>
      <c r="B16" s="3806"/>
      <c r="C16" s="2302"/>
      <c r="D16" s="3270"/>
      <c r="E16" s="3066"/>
      <c r="F16" s="3160"/>
      <c r="G16" s="3506" t="e">
        <f t="shared" si="24"/>
        <v>#DIV/0!</v>
      </c>
      <c r="H16" s="3169"/>
      <c r="I16" s="3160"/>
      <c r="J16" s="3510" t="e">
        <f t="shared" si="13"/>
        <v>#DIV/0!</v>
      </c>
      <c r="K16" s="3169"/>
      <c r="L16" s="3160"/>
      <c r="M16" s="3514" t="e">
        <f t="shared" si="17"/>
        <v>#DIV/0!</v>
      </c>
      <c r="N16" s="3156">
        <f t="shared" si="14"/>
        <v>0</v>
      </c>
      <c r="O16" s="3151">
        <v>0</v>
      </c>
      <c r="P16" s="3147"/>
      <c r="Q16" s="2170"/>
      <c r="R16" s="3292"/>
      <c r="S16" s="3292"/>
      <c r="T16" s="3292"/>
      <c r="U16" s="3293"/>
      <c r="V16" s="2170">
        <f t="shared" si="26"/>
        <v>0</v>
      </c>
      <c r="W16" s="2283"/>
      <c r="X16" s="2283"/>
      <c r="Y16" s="3376"/>
      <c r="Z16" s="3336"/>
      <c r="AA16" s="1900">
        <v>0</v>
      </c>
      <c r="AB16" s="1856">
        <v>0</v>
      </c>
      <c r="AC16" s="1859">
        <f t="shared" si="15"/>
        <v>0</v>
      </c>
      <c r="AD16" s="1905">
        <v>0</v>
      </c>
      <c r="AE16" s="1905">
        <v>0</v>
      </c>
      <c r="AF16" s="2186">
        <f t="shared" si="6"/>
        <v>0</v>
      </c>
      <c r="AG16" s="1985">
        <v>0</v>
      </c>
      <c r="AH16" s="1985">
        <f t="shared" si="27"/>
        <v>0</v>
      </c>
      <c r="AI16" s="3224">
        <f t="shared" si="0"/>
        <v>0</v>
      </c>
      <c r="AJ16" s="1839">
        <v>0</v>
      </c>
      <c r="AK16" s="1839">
        <v>0</v>
      </c>
      <c r="AL16" s="3003">
        <f t="shared" si="18"/>
        <v>0</v>
      </c>
      <c r="AM16" s="2263">
        <v>0</v>
      </c>
      <c r="AN16" s="2993">
        <v>0</v>
      </c>
      <c r="AO16" s="2243">
        <v>0</v>
      </c>
      <c r="AP16" s="2982">
        <f t="shared" si="7"/>
        <v>0</v>
      </c>
      <c r="AQ16" s="3261">
        <f t="shared" si="8"/>
        <v>0</v>
      </c>
      <c r="AR16" s="2682">
        <v>0</v>
      </c>
      <c r="AS16" s="2235">
        <v>0</v>
      </c>
      <c r="AT16" s="2235">
        <v>0</v>
      </c>
      <c r="AU16" s="2997">
        <f t="shared" si="16"/>
        <v>0</v>
      </c>
      <c r="AV16" s="1985">
        <f t="shared" si="1"/>
        <v>0</v>
      </c>
      <c r="AW16" s="1853">
        <f t="shared" si="19"/>
        <v>0</v>
      </c>
      <c r="AX16" s="1977">
        <f t="shared" si="28"/>
        <v>0</v>
      </c>
      <c r="AY16" s="2174">
        <f t="shared" si="2"/>
        <v>0</v>
      </c>
      <c r="AZ16" s="2174">
        <f t="shared" si="20"/>
        <v>0</v>
      </c>
      <c r="BA16" s="3480">
        <f t="shared" si="10"/>
        <v>0</v>
      </c>
      <c r="BB16" s="2174">
        <f t="shared" si="29"/>
        <v>0</v>
      </c>
      <c r="BC16" s="2172">
        <f t="shared" si="21"/>
        <v>0</v>
      </c>
      <c r="BD16" s="1896">
        <f t="shared" si="3"/>
        <v>0</v>
      </c>
      <c r="BE16" s="1985">
        <f t="shared" si="4"/>
        <v>0</v>
      </c>
      <c r="BF16" s="1977">
        <f t="shared" si="22"/>
        <v>0</v>
      </c>
      <c r="BG16" s="3014">
        <f t="shared" si="23"/>
        <v>0</v>
      </c>
      <c r="BH16" s="3019">
        <f t="shared" si="12"/>
        <v>0</v>
      </c>
      <c r="BI16" s="2115"/>
      <c r="BJ16" s="3836"/>
      <c r="BK16" s="3836"/>
      <c r="BL16" s="3836"/>
      <c r="BM16" s="3836"/>
      <c r="BN16" s="3836"/>
      <c r="BO16" s="3836"/>
      <c r="BP16" s="2137"/>
      <c r="BQ16" s="2137"/>
      <c r="BR16" s="2137"/>
      <c r="BS16" s="2137"/>
      <c r="BT16" s="2137"/>
      <c r="BU16" s="2135"/>
      <c r="BV16" s="2135"/>
      <c r="BW16" s="2135"/>
      <c r="BX16" s="2135"/>
      <c r="BY16" s="2135"/>
      <c r="BZ16" s="2135"/>
      <c r="CA16" s="2135"/>
      <c r="CB16" s="2135"/>
      <c r="CC16" s="2135"/>
      <c r="CD16" s="2135"/>
      <c r="CE16" s="2135"/>
      <c r="CF16" s="2135"/>
      <c r="CG16" s="2135"/>
      <c r="CH16" s="2135"/>
      <c r="CI16" s="2135"/>
      <c r="CJ16" s="2135"/>
      <c r="CK16" s="2135"/>
      <c r="CL16" s="2135"/>
      <c r="CM16" s="2135"/>
      <c r="CN16" s="2135"/>
      <c r="CO16" s="2135"/>
      <c r="CP16" s="2135"/>
      <c r="CQ16" s="2135"/>
      <c r="CR16" s="2135"/>
      <c r="CS16" s="2135"/>
      <c r="CT16" s="2135"/>
      <c r="CU16" s="2135"/>
      <c r="CV16" s="2135"/>
      <c r="CW16" s="2135"/>
      <c r="CX16" s="2135"/>
      <c r="CY16" s="2135"/>
      <c r="CZ16" s="2135"/>
      <c r="DA16" s="2135"/>
      <c r="DB16" s="2135"/>
      <c r="DC16" s="2135"/>
      <c r="DD16" s="2135"/>
      <c r="DE16" s="2135"/>
      <c r="DF16" s="2135"/>
      <c r="DG16" s="2135"/>
      <c r="DH16" s="2135"/>
      <c r="DI16" s="2135"/>
      <c r="DJ16" s="2135"/>
      <c r="DK16" s="2135"/>
      <c r="DL16" s="2135"/>
      <c r="DM16" s="2135"/>
      <c r="DN16" s="2135"/>
      <c r="DO16" s="2135"/>
      <c r="DP16" s="2135"/>
      <c r="DQ16" s="2135"/>
      <c r="DR16" s="2135"/>
      <c r="DS16" s="2135"/>
      <c r="DT16" s="2135"/>
      <c r="DU16" s="2135"/>
      <c r="DV16" s="2135"/>
      <c r="TJ16" s="3828"/>
      <c r="TK16" s="3828"/>
      <c r="TL16" s="3828"/>
      <c r="TM16" s="3828"/>
      <c r="TN16" s="3828"/>
      <c r="TO16" s="3828"/>
      <c r="TP16" s="3828"/>
      <c r="TQ16" s="3828"/>
      <c r="TR16" s="3828"/>
      <c r="TS16" s="3828"/>
      <c r="TT16" s="3828"/>
      <c r="TU16" s="3828"/>
      <c r="TV16" s="3828"/>
      <c r="TW16" s="3828"/>
      <c r="TX16" s="3828"/>
      <c r="TY16" s="3828"/>
      <c r="TZ16" s="3828"/>
      <c r="UA16" s="3828"/>
      <c r="UB16" s="3828"/>
      <c r="UC16" s="3828"/>
      <c r="UD16" s="3828"/>
    </row>
    <row r="17" spans="1:550" ht="15" customHeight="1" outlineLevel="1" x14ac:dyDescent="0.25">
      <c r="A17" s="3803"/>
      <c r="B17" s="3806"/>
      <c r="C17" s="2303"/>
      <c r="D17" s="3069"/>
      <c r="E17" s="3176"/>
      <c r="F17" s="2170"/>
      <c r="G17" s="3507" t="e">
        <f>F17/E17</f>
        <v>#DIV/0!</v>
      </c>
      <c r="H17" s="2351"/>
      <c r="I17" s="2964"/>
      <c r="J17" s="3510" t="e">
        <f t="shared" si="13"/>
        <v>#DIV/0!</v>
      </c>
      <c r="K17" s="3170"/>
      <c r="L17" s="3161"/>
      <c r="M17" s="3510" t="e">
        <f t="shared" si="17"/>
        <v>#DIV/0!</v>
      </c>
      <c r="N17" s="3156">
        <f t="shared" si="14"/>
        <v>0</v>
      </c>
      <c r="O17" s="2610">
        <f t="shared" ref="O17:O18" si="30">F15+I17</f>
        <v>0</v>
      </c>
      <c r="P17" s="3145"/>
      <c r="Q17" s="1845"/>
      <c r="R17" s="2158"/>
      <c r="S17" s="3293"/>
      <c r="T17" s="2158"/>
      <c r="U17" s="2158"/>
      <c r="V17" s="1845">
        <f t="shared" si="26"/>
        <v>0</v>
      </c>
      <c r="W17" s="2282"/>
      <c r="X17" s="2282"/>
      <c r="Y17" s="3377"/>
      <c r="Z17" s="3335"/>
      <c r="AA17" s="1900">
        <v>0</v>
      </c>
      <c r="AB17" s="1856">
        <v>0</v>
      </c>
      <c r="AC17" s="1859">
        <f t="shared" si="15"/>
        <v>0</v>
      </c>
      <c r="AD17" s="1905">
        <v>0</v>
      </c>
      <c r="AE17" s="1905">
        <v>0</v>
      </c>
      <c r="AF17" s="2172">
        <f t="shared" si="6"/>
        <v>0</v>
      </c>
      <c r="AG17" s="1985">
        <v>0</v>
      </c>
      <c r="AH17" s="1856">
        <f t="shared" si="27"/>
        <v>0</v>
      </c>
      <c r="AI17" s="3224">
        <f t="shared" si="0"/>
        <v>0</v>
      </c>
      <c r="AJ17" s="1839">
        <v>0</v>
      </c>
      <c r="AK17" s="1839">
        <v>0</v>
      </c>
      <c r="AL17" s="3001">
        <f t="shared" si="18"/>
        <v>0</v>
      </c>
      <c r="AM17" s="2966">
        <v>0</v>
      </c>
      <c r="AN17" s="2982">
        <v>0</v>
      </c>
      <c r="AO17" s="2241">
        <v>0</v>
      </c>
      <c r="AP17" s="2982">
        <f t="shared" si="7"/>
        <v>0</v>
      </c>
      <c r="AQ17" s="3261">
        <f t="shared" si="8"/>
        <v>0</v>
      </c>
      <c r="AR17" s="3258">
        <v>0</v>
      </c>
      <c r="AS17" s="2245">
        <v>0</v>
      </c>
      <c r="AT17" s="2245">
        <v>0</v>
      </c>
      <c r="AU17" s="2996">
        <f t="shared" si="16"/>
        <v>0</v>
      </c>
      <c r="AV17" s="1985">
        <f t="shared" si="1"/>
        <v>0</v>
      </c>
      <c r="AW17" s="1985">
        <f t="shared" si="19"/>
        <v>0</v>
      </c>
      <c r="AX17" s="1977">
        <f t="shared" si="28"/>
        <v>0</v>
      </c>
      <c r="AY17" s="1905">
        <f t="shared" si="2"/>
        <v>0</v>
      </c>
      <c r="AZ17" s="1979">
        <f t="shared" si="20"/>
        <v>0</v>
      </c>
      <c r="BA17" s="3480">
        <f t="shared" si="10"/>
        <v>0</v>
      </c>
      <c r="BB17" s="2175">
        <f t="shared" si="29"/>
        <v>0</v>
      </c>
      <c r="BC17" s="3362">
        <f t="shared" si="21"/>
        <v>0</v>
      </c>
      <c r="BD17" s="1841">
        <f t="shared" si="3"/>
        <v>0</v>
      </c>
      <c r="BE17" s="1856">
        <f t="shared" si="4"/>
        <v>0</v>
      </c>
      <c r="BF17" s="1859">
        <f t="shared" si="22"/>
        <v>0</v>
      </c>
      <c r="BG17" s="3015">
        <f t="shared" si="23"/>
        <v>0</v>
      </c>
      <c r="BH17" s="3020">
        <f t="shared" si="12"/>
        <v>0</v>
      </c>
      <c r="BI17" s="2115"/>
      <c r="BJ17" s="3836"/>
      <c r="BK17" s="3836"/>
      <c r="BL17" s="3836"/>
      <c r="BM17" s="3836"/>
      <c r="BN17" s="3836"/>
      <c r="BO17" s="3836"/>
      <c r="BP17" s="2137"/>
      <c r="BQ17" s="2137"/>
      <c r="BR17" s="2137"/>
      <c r="BS17" s="2137"/>
      <c r="BT17" s="2137"/>
      <c r="BU17" s="2135"/>
      <c r="BV17" s="2135"/>
      <c r="BW17" s="2135"/>
      <c r="BX17" s="2135"/>
      <c r="BY17" s="2135"/>
      <c r="BZ17" s="2135"/>
      <c r="CA17" s="2135"/>
      <c r="CB17" s="2135"/>
      <c r="CC17" s="2135"/>
      <c r="CD17" s="2135"/>
      <c r="CE17" s="2135"/>
      <c r="CF17" s="2135"/>
      <c r="CG17" s="2135"/>
      <c r="CH17" s="2135"/>
      <c r="CI17" s="2135"/>
      <c r="CJ17" s="2135"/>
      <c r="CK17" s="2135"/>
      <c r="CL17" s="2135"/>
      <c r="CM17" s="2135"/>
      <c r="CN17" s="2135"/>
      <c r="CO17" s="2135"/>
      <c r="CP17" s="2135"/>
      <c r="CQ17" s="2135"/>
      <c r="CR17" s="2135"/>
      <c r="CS17" s="2135"/>
      <c r="CT17" s="2135"/>
      <c r="CU17" s="2135"/>
      <c r="CV17" s="2135"/>
      <c r="CW17" s="2135"/>
      <c r="CX17" s="2135"/>
      <c r="CY17" s="2135"/>
      <c r="CZ17" s="2135"/>
      <c r="DA17" s="2135"/>
      <c r="DB17" s="2135"/>
      <c r="DC17" s="2135"/>
      <c r="DD17" s="2135"/>
      <c r="DE17" s="2135"/>
      <c r="DF17" s="2135"/>
      <c r="DG17" s="2135"/>
      <c r="DH17" s="2135"/>
      <c r="DI17" s="2135"/>
      <c r="DJ17" s="2135"/>
      <c r="DK17" s="2135"/>
      <c r="DL17" s="2135"/>
      <c r="DM17" s="2135"/>
      <c r="DN17" s="2135"/>
      <c r="DO17" s="2135"/>
      <c r="DP17" s="2135"/>
      <c r="DQ17" s="2135"/>
      <c r="DR17" s="2135"/>
      <c r="DS17" s="2135"/>
      <c r="DT17" s="2135"/>
      <c r="DU17" s="2135"/>
      <c r="DV17" s="2135"/>
      <c r="TJ17" s="3828"/>
      <c r="TK17" s="3828"/>
      <c r="TL17" s="3828"/>
      <c r="TM17" s="3828"/>
      <c r="TN17" s="3828"/>
      <c r="TO17" s="3828"/>
      <c r="TP17" s="3828"/>
      <c r="TQ17" s="3828"/>
      <c r="TR17" s="3828"/>
      <c r="TS17" s="3828"/>
      <c r="TT17" s="3828"/>
      <c r="TU17" s="3828"/>
      <c r="TV17" s="3828"/>
      <c r="TW17" s="3828"/>
      <c r="TX17" s="3828"/>
      <c r="TY17" s="3828"/>
      <c r="TZ17" s="3828"/>
      <c r="UA17" s="3828"/>
      <c r="UB17" s="3828"/>
      <c r="UC17" s="3828"/>
      <c r="UD17" s="3828"/>
    </row>
    <row r="18" spans="1:550" ht="15" customHeight="1" outlineLevel="1" x14ac:dyDescent="0.25">
      <c r="A18" s="3803"/>
      <c r="B18" s="3806"/>
      <c r="C18" s="2301"/>
      <c r="D18" s="3068"/>
      <c r="E18" s="3067"/>
      <c r="F18" s="2964"/>
      <c r="G18" s="3505" t="e">
        <f t="shared" ref="G18:G19" si="31">F18/E18</f>
        <v>#DIV/0!</v>
      </c>
      <c r="H18" s="2351"/>
      <c r="I18" s="2964"/>
      <c r="J18" s="3510" t="e">
        <f t="shared" si="13"/>
        <v>#DIV/0!</v>
      </c>
      <c r="K18" s="3171"/>
      <c r="L18" s="2964"/>
      <c r="M18" s="3510" t="e">
        <f t="shared" si="17"/>
        <v>#DIV/0!</v>
      </c>
      <c r="N18" s="3157">
        <f>F18+I18+L18</f>
        <v>0</v>
      </c>
      <c r="O18" s="2611">
        <f t="shared" si="30"/>
        <v>0</v>
      </c>
      <c r="P18" s="3145"/>
      <c r="Q18" s="1845"/>
      <c r="R18" s="3291"/>
      <c r="S18" s="3291"/>
      <c r="T18" s="3291"/>
      <c r="U18" s="2158"/>
      <c r="V18" s="1845">
        <f t="shared" si="26"/>
        <v>0</v>
      </c>
      <c r="W18" s="2282"/>
      <c r="X18" s="2282"/>
      <c r="Y18" s="3375"/>
      <c r="Z18" s="3334"/>
      <c r="AA18" s="1900">
        <v>0</v>
      </c>
      <c r="AB18" s="1856">
        <v>0</v>
      </c>
      <c r="AC18" s="1859">
        <f t="shared" si="15"/>
        <v>0</v>
      </c>
      <c r="AD18" s="1905">
        <v>0</v>
      </c>
      <c r="AE18" s="1905">
        <v>0</v>
      </c>
      <c r="AF18" s="2014">
        <f t="shared" si="6"/>
        <v>0</v>
      </c>
      <c r="AG18" s="1856">
        <v>0</v>
      </c>
      <c r="AH18" s="1856">
        <f t="shared" si="27"/>
        <v>0</v>
      </c>
      <c r="AI18" s="3224">
        <f t="shared" si="0"/>
        <v>0</v>
      </c>
      <c r="AJ18" s="1839">
        <v>0</v>
      </c>
      <c r="AK18" s="1839">
        <v>0</v>
      </c>
      <c r="AL18" s="3001">
        <f t="shared" si="18"/>
        <v>0</v>
      </c>
      <c r="AM18" s="2966">
        <v>0</v>
      </c>
      <c r="AN18" s="2982">
        <v>0</v>
      </c>
      <c r="AO18" s="2241">
        <v>0</v>
      </c>
      <c r="AP18" s="2982">
        <f t="shared" si="7"/>
        <v>0</v>
      </c>
      <c r="AQ18" s="3261">
        <f t="shared" si="8"/>
        <v>0</v>
      </c>
      <c r="AR18" s="3259">
        <v>0</v>
      </c>
      <c r="AS18" s="2249">
        <v>0</v>
      </c>
      <c r="AT18" s="2245">
        <v>0</v>
      </c>
      <c r="AU18" s="2996">
        <f t="shared" si="16"/>
        <v>0</v>
      </c>
      <c r="AV18" s="1900">
        <f t="shared" si="1"/>
        <v>0</v>
      </c>
      <c r="AW18" s="1853">
        <f t="shared" si="19"/>
        <v>0</v>
      </c>
      <c r="AX18" s="1859">
        <f t="shared" si="28"/>
        <v>0</v>
      </c>
      <c r="AY18" s="1905">
        <f t="shared" si="2"/>
        <v>0</v>
      </c>
      <c r="AZ18" s="1905">
        <f t="shared" si="20"/>
        <v>0</v>
      </c>
      <c r="BA18" s="3480">
        <f t="shared" si="10"/>
        <v>0</v>
      </c>
      <c r="BB18" s="1905">
        <f t="shared" si="29"/>
        <v>0</v>
      </c>
      <c r="BC18" s="3358">
        <f t="shared" si="21"/>
        <v>0</v>
      </c>
      <c r="BD18" s="1856">
        <f t="shared" si="3"/>
        <v>0</v>
      </c>
      <c r="BE18" s="1902">
        <f t="shared" si="4"/>
        <v>0</v>
      </c>
      <c r="BF18" s="1859">
        <f t="shared" si="22"/>
        <v>0</v>
      </c>
      <c r="BG18" s="3014">
        <f t="shared" si="23"/>
        <v>0</v>
      </c>
      <c r="BH18" s="3019">
        <f t="shared" si="12"/>
        <v>0</v>
      </c>
      <c r="BI18" s="2115"/>
      <c r="BJ18" s="3836"/>
      <c r="BK18" s="3836"/>
      <c r="BL18" s="3836"/>
      <c r="BM18" s="3836"/>
      <c r="BN18" s="3836"/>
      <c r="BO18" s="3836"/>
      <c r="BP18" s="2137"/>
      <c r="BQ18" s="2137"/>
      <c r="BR18" s="2137"/>
      <c r="BS18" s="2137"/>
      <c r="BT18" s="2137"/>
      <c r="BU18" s="2135"/>
      <c r="BV18" s="2135"/>
      <c r="BW18" s="2135"/>
      <c r="BX18" s="2135"/>
      <c r="BY18" s="2135"/>
      <c r="BZ18" s="2135"/>
      <c r="CA18" s="2135"/>
      <c r="CB18" s="2135"/>
      <c r="CC18" s="2135"/>
      <c r="CD18" s="2135"/>
      <c r="CE18" s="2135"/>
      <c r="CF18" s="2135"/>
      <c r="CG18" s="2135"/>
      <c r="CH18" s="2135"/>
      <c r="CI18" s="2135"/>
      <c r="CJ18" s="2135"/>
      <c r="CK18" s="2135"/>
      <c r="CL18" s="2135"/>
      <c r="CM18" s="2135"/>
      <c r="CN18" s="2135"/>
      <c r="CO18" s="2135"/>
      <c r="CP18" s="2135"/>
      <c r="CQ18" s="2135"/>
      <c r="CR18" s="2135"/>
      <c r="CS18" s="2135"/>
      <c r="CT18" s="2135"/>
      <c r="CU18" s="2135"/>
      <c r="CV18" s="2135"/>
      <c r="CW18" s="2135"/>
      <c r="CX18" s="2135"/>
      <c r="CY18" s="2135"/>
      <c r="CZ18" s="2135"/>
      <c r="DA18" s="2135"/>
      <c r="DB18" s="2135"/>
      <c r="DC18" s="2135"/>
      <c r="DD18" s="2135"/>
      <c r="DE18" s="2135"/>
      <c r="DF18" s="2135"/>
      <c r="DG18" s="2135"/>
      <c r="DH18" s="2135"/>
      <c r="DI18" s="2135"/>
      <c r="DJ18" s="2135"/>
      <c r="DK18" s="2135"/>
      <c r="DL18" s="2135"/>
      <c r="DM18" s="2135"/>
      <c r="DN18" s="2135"/>
      <c r="DO18" s="2135"/>
      <c r="DP18" s="2135"/>
      <c r="DQ18" s="2135"/>
      <c r="DR18" s="2135"/>
      <c r="DS18" s="2135"/>
      <c r="DT18" s="2135"/>
      <c r="DU18" s="2135"/>
      <c r="DV18" s="2135"/>
      <c r="TJ18" s="3828"/>
      <c r="TK18" s="3828"/>
      <c r="TL18" s="3828"/>
      <c r="TM18" s="3828"/>
      <c r="TN18" s="3828"/>
      <c r="TO18" s="3828"/>
      <c r="TP18" s="3828"/>
      <c r="TQ18" s="3828"/>
      <c r="TR18" s="3828"/>
      <c r="TS18" s="3828"/>
      <c r="TT18" s="3828"/>
      <c r="TU18" s="3828"/>
      <c r="TV18" s="3828"/>
      <c r="TW18" s="3828"/>
      <c r="TX18" s="3828"/>
      <c r="TY18" s="3828"/>
      <c r="TZ18" s="3828"/>
      <c r="UA18" s="3828"/>
      <c r="UB18" s="3828"/>
      <c r="UC18" s="3828"/>
      <c r="UD18" s="3828"/>
    </row>
    <row r="19" spans="1:550" ht="15" customHeight="1" outlineLevel="1" x14ac:dyDescent="0.25">
      <c r="A19" s="3803"/>
      <c r="B19" s="3806"/>
      <c r="C19" s="2302"/>
      <c r="D19" s="3070"/>
      <c r="E19" s="3065"/>
      <c r="F19" s="2964"/>
      <c r="G19" s="3505" t="e">
        <f t="shared" si="31"/>
        <v>#DIV/0!</v>
      </c>
      <c r="H19" s="2351"/>
      <c r="I19" s="2964"/>
      <c r="J19" s="3510" t="e">
        <f t="shared" si="13"/>
        <v>#DIV/0!</v>
      </c>
      <c r="K19" s="3166"/>
      <c r="L19" s="2964"/>
      <c r="M19" s="3510" t="e">
        <f t="shared" si="17"/>
        <v>#DIV/0!</v>
      </c>
      <c r="N19" s="3155">
        <f t="shared" si="14"/>
        <v>0</v>
      </c>
      <c r="O19" s="2611">
        <f>N19</f>
        <v>0</v>
      </c>
      <c r="P19" s="3148"/>
      <c r="Q19" s="2964"/>
      <c r="R19" s="3294"/>
      <c r="S19" s="3294"/>
      <c r="T19" s="3294"/>
      <c r="U19" s="2158"/>
      <c r="V19" s="1845">
        <f t="shared" si="26"/>
        <v>0</v>
      </c>
      <c r="W19" s="2282"/>
      <c r="X19" s="2282"/>
      <c r="Y19" s="3375"/>
      <c r="Z19" s="3336"/>
      <c r="AA19" s="1900">
        <v>0</v>
      </c>
      <c r="AB19" s="1856">
        <v>0</v>
      </c>
      <c r="AC19" s="1859">
        <f t="shared" si="15"/>
        <v>0</v>
      </c>
      <c r="AD19" s="1905">
        <v>0</v>
      </c>
      <c r="AE19" s="1905">
        <v>0</v>
      </c>
      <c r="AF19" s="2014">
        <f t="shared" si="6"/>
        <v>0</v>
      </c>
      <c r="AG19" s="1856">
        <v>0</v>
      </c>
      <c r="AH19" s="1856">
        <f t="shared" si="27"/>
        <v>0</v>
      </c>
      <c r="AI19" s="3136">
        <f t="shared" si="0"/>
        <v>0</v>
      </c>
      <c r="AJ19" s="1839">
        <v>0</v>
      </c>
      <c r="AK19" s="1839">
        <v>0</v>
      </c>
      <c r="AL19" s="3001">
        <f t="shared" si="18"/>
        <v>0</v>
      </c>
      <c r="AM19" s="2966">
        <v>0</v>
      </c>
      <c r="AN19" s="2982">
        <v>0</v>
      </c>
      <c r="AO19" s="2241">
        <v>0</v>
      </c>
      <c r="AP19" s="2982">
        <f t="shared" si="7"/>
        <v>0</v>
      </c>
      <c r="AQ19" s="3261">
        <f t="shared" si="8"/>
        <v>0</v>
      </c>
      <c r="AR19" s="3259">
        <v>0</v>
      </c>
      <c r="AS19" s="2249">
        <v>0</v>
      </c>
      <c r="AT19" s="2249">
        <v>0</v>
      </c>
      <c r="AU19" s="2996">
        <f t="shared" si="16"/>
        <v>0</v>
      </c>
      <c r="AV19" s="1856">
        <f t="shared" si="1"/>
        <v>0</v>
      </c>
      <c r="AW19" s="1902">
        <f t="shared" si="19"/>
        <v>0</v>
      </c>
      <c r="AX19" s="1977">
        <f t="shared" si="28"/>
        <v>0</v>
      </c>
      <c r="AY19" s="1905">
        <f t="shared" si="2"/>
        <v>0</v>
      </c>
      <c r="AZ19" s="1905">
        <f t="shared" si="20"/>
        <v>0</v>
      </c>
      <c r="BA19" s="3479">
        <f t="shared" si="10"/>
        <v>0</v>
      </c>
      <c r="BB19" s="2853">
        <f t="shared" si="29"/>
        <v>0</v>
      </c>
      <c r="BC19" s="2014">
        <f t="shared" si="21"/>
        <v>0</v>
      </c>
      <c r="BD19" s="1856">
        <f t="shared" si="3"/>
        <v>0</v>
      </c>
      <c r="BE19" s="1853">
        <f t="shared" si="4"/>
        <v>0</v>
      </c>
      <c r="BF19" s="1859">
        <f t="shared" si="22"/>
        <v>0</v>
      </c>
      <c r="BG19" s="3015">
        <f t="shared" si="23"/>
        <v>0</v>
      </c>
      <c r="BH19" s="3021">
        <f t="shared" si="12"/>
        <v>0</v>
      </c>
      <c r="BI19" s="2115"/>
      <c r="BJ19" s="3836"/>
      <c r="BK19" s="3836"/>
      <c r="BL19" s="3836"/>
      <c r="BM19" s="3836"/>
      <c r="BN19" s="3836"/>
      <c r="BO19" s="3836"/>
      <c r="BP19" s="2137"/>
      <c r="BQ19" s="2137"/>
      <c r="BR19" s="2137"/>
      <c r="BS19" s="2137"/>
      <c r="BT19" s="2137"/>
      <c r="BU19" s="2135"/>
      <c r="BV19" s="2135"/>
      <c r="BW19" s="2135"/>
      <c r="BX19" s="2135"/>
      <c r="BY19" s="2135"/>
      <c r="BZ19" s="2135"/>
      <c r="CA19" s="2135"/>
      <c r="CB19" s="2135"/>
      <c r="CC19" s="2135"/>
      <c r="CD19" s="2135"/>
      <c r="CE19" s="2135"/>
      <c r="CF19" s="2135"/>
      <c r="CG19" s="2135"/>
      <c r="CH19" s="2135"/>
      <c r="CI19" s="2135"/>
      <c r="CJ19" s="2135"/>
      <c r="CK19" s="2135"/>
      <c r="CL19" s="2135"/>
      <c r="CM19" s="2135"/>
      <c r="CN19" s="2135"/>
      <c r="CO19" s="2135"/>
      <c r="CP19" s="2135"/>
      <c r="CQ19" s="2135"/>
      <c r="CR19" s="2135"/>
      <c r="CS19" s="2135"/>
      <c r="CT19" s="2135"/>
      <c r="CU19" s="2135"/>
      <c r="CV19" s="2135"/>
      <c r="CW19" s="2135"/>
      <c r="CX19" s="2135"/>
      <c r="CY19" s="2135"/>
      <c r="CZ19" s="2135"/>
      <c r="DA19" s="2135"/>
      <c r="DB19" s="2135"/>
      <c r="DC19" s="2135"/>
      <c r="DD19" s="2135"/>
      <c r="DE19" s="2135"/>
      <c r="DF19" s="2135"/>
      <c r="DG19" s="2135"/>
      <c r="DH19" s="2135"/>
      <c r="DI19" s="2135"/>
      <c r="DJ19" s="2135"/>
      <c r="DK19" s="2135"/>
      <c r="DL19" s="2135"/>
      <c r="DM19" s="2135"/>
      <c r="DN19" s="2135"/>
      <c r="DO19" s="2135"/>
      <c r="DP19" s="2135"/>
      <c r="DQ19" s="2135"/>
      <c r="DR19" s="2135"/>
      <c r="DS19" s="2135"/>
      <c r="DT19" s="2135"/>
      <c r="DU19" s="2135"/>
      <c r="DV19" s="2135"/>
      <c r="TJ19" s="3828"/>
      <c r="TK19" s="3828"/>
      <c r="TL19" s="3828"/>
      <c r="TM19" s="3828"/>
      <c r="TN19" s="3828"/>
      <c r="TO19" s="3828"/>
      <c r="TP19" s="3828"/>
      <c r="TQ19" s="3828"/>
      <c r="TR19" s="3828"/>
      <c r="TS19" s="3828"/>
      <c r="TT19" s="3828"/>
      <c r="TU19" s="3828"/>
      <c r="TV19" s="3828"/>
      <c r="TW19" s="3828"/>
      <c r="TX19" s="3828"/>
      <c r="TY19" s="3828"/>
      <c r="TZ19" s="3828"/>
      <c r="UA19" s="3828"/>
      <c r="UB19" s="3828"/>
      <c r="UC19" s="3828"/>
      <c r="UD19" s="3828"/>
    </row>
    <row r="20" spans="1:550" ht="15" customHeight="1" outlineLevel="1" x14ac:dyDescent="0.25">
      <c r="A20" s="3803"/>
      <c r="B20" s="3806"/>
      <c r="C20" s="2302"/>
      <c r="D20" s="3070"/>
      <c r="E20" s="3066"/>
      <c r="F20" s="3160"/>
      <c r="G20" s="3506" t="e">
        <f>F20/E20</f>
        <v>#DIV/0!</v>
      </c>
      <c r="H20" s="3169"/>
      <c r="I20" s="3160"/>
      <c r="J20" s="3510" t="e">
        <f t="shared" si="13"/>
        <v>#DIV/0!</v>
      </c>
      <c r="K20" s="3172"/>
      <c r="L20" s="3160"/>
      <c r="M20" s="3514" t="e">
        <f t="shared" si="17"/>
        <v>#DIV/0!</v>
      </c>
      <c r="N20" s="3158">
        <f t="shared" si="14"/>
        <v>0</v>
      </c>
      <c r="O20" s="3151">
        <f>N20</f>
        <v>0</v>
      </c>
      <c r="P20" s="3149"/>
      <c r="Q20" s="3142"/>
      <c r="R20" s="3295"/>
      <c r="S20" s="3296"/>
      <c r="T20" s="3296"/>
      <c r="U20" s="3293"/>
      <c r="V20" s="2170">
        <f t="shared" si="26"/>
        <v>0</v>
      </c>
      <c r="W20" s="2283"/>
      <c r="X20" s="2283"/>
      <c r="Y20" s="3378"/>
      <c r="Z20" s="3337"/>
      <c r="AA20" s="1843">
        <v>0</v>
      </c>
      <c r="AB20" s="1856">
        <v>0</v>
      </c>
      <c r="AC20" s="2971">
        <f>AA20-AB20</f>
        <v>0</v>
      </c>
      <c r="AD20" s="1905">
        <v>0</v>
      </c>
      <c r="AE20" s="1905">
        <v>0</v>
      </c>
      <c r="AF20" s="2270">
        <f t="shared" si="6"/>
        <v>0</v>
      </c>
      <c r="AG20" s="2267">
        <v>0</v>
      </c>
      <c r="AH20" s="2267">
        <f t="shared" si="27"/>
        <v>0</v>
      </c>
      <c r="AI20" s="3225">
        <f t="shared" si="0"/>
        <v>0</v>
      </c>
      <c r="AJ20" s="1839">
        <v>0</v>
      </c>
      <c r="AK20" s="1839">
        <v>0</v>
      </c>
      <c r="AL20" s="3361">
        <f t="shared" si="18"/>
        <v>0</v>
      </c>
      <c r="AM20" s="2965">
        <v>0</v>
      </c>
      <c r="AN20" s="3128">
        <v>0</v>
      </c>
      <c r="AO20" s="3130">
        <v>0</v>
      </c>
      <c r="AP20" s="2993">
        <f t="shared" si="7"/>
        <v>0</v>
      </c>
      <c r="AQ20" s="3261">
        <f t="shared" si="8"/>
        <v>0</v>
      </c>
      <c r="AR20" s="3331">
        <v>0</v>
      </c>
      <c r="AS20" s="2994">
        <v>0</v>
      </c>
      <c r="AT20" s="2271">
        <v>0</v>
      </c>
      <c r="AU20" s="3038">
        <f t="shared" si="16"/>
        <v>0</v>
      </c>
      <c r="AV20" s="1939">
        <f t="shared" si="1"/>
        <v>0</v>
      </c>
      <c r="AW20" s="2138">
        <f t="shared" si="19"/>
        <v>0</v>
      </c>
      <c r="AX20" s="1860">
        <f t="shared" si="28"/>
        <v>0</v>
      </c>
      <c r="AY20" s="2174">
        <f t="shared" si="2"/>
        <v>0</v>
      </c>
      <c r="AZ20" s="2174">
        <f t="shared" si="20"/>
        <v>0</v>
      </c>
      <c r="BA20" s="2175">
        <f t="shared" ref="BA20" si="32">AY20-AZ20</f>
        <v>0</v>
      </c>
      <c r="BB20" s="2175">
        <f t="shared" si="29"/>
        <v>0</v>
      </c>
      <c r="BC20" s="2015">
        <f t="shared" si="21"/>
        <v>0</v>
      </c>
      <c r="BD20" s="1985">
        <f t="shared" si="3"/>
        <v>0</v>
      </c>
      <c r="BE20" s="1853">
        <f t="shared" si="4"/>
        <v>0</v>
      </c>
      <c r="BF20" s="1860">
        <f t="shared" si="22"/>
        <v>0</v>
      </c>
      <c r="BG20" s="3016">
        <f t="shared" si="23"/>
        <v>0</v>
      </c>
      <c r="BH20" s="3013">
        <f t="shared" si="12"/>
        <v>0</v>
      </c>
      <c r="BI20" s="2115"/>
      <c r="BJ20" s="3836"/>
      <c r="BK20" s="3836"/>
      <c r="BL20" s="3836"/>
      <c r="BM20" s="3836"/>
      <c r="BN20" s="3836"/>
      <c r="BO20" s="3836"/>
      <c r="BP20" s="2137"/>
      <c r="BQ20" s="2137"/>
      <c r="BR20" s="2137"/>
      <c r="BS20" s="2137"/>
      <c r="BT20" s="2137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TJ20" s="3828"/>
      <c r="TK20" s="3828"/>
      <c r="TL20" s="3828"/>
      <c r="TM20" s="3828"/>
      <c r="TN20" s="3828"/>
      <c r="TO20" s="3828"/>
      <c r="TP20" s="3828"/>
      <c r="TQ20" s="3828"/>
      <c r="TR20" s="3828"/>
      <c r="TS20" s="3828"/>
      <c r="TT20" s="3828"/>
      <c r="TU20" s="3828"/>
      <c r="TV20" s="3828"/>
      <c r="TW20" s="3828"/>
      <c r="TX20" s="3828"/>
      <c r="TY20" s="3828"/>
      <c r="TZ20" s="3828"/>
      <c r="UA20" s="3828"/>
      <c r="UB20" s="3828"/>
      <c r="UC20" s="3828"/>
      <c r="UD20" s="3828"/>
    </row>
    <row r="21" spans="1:550" s="112" customFormat="1" ht="15" customHeight="1" x14ac:dyDescent="0.25">
      <c r="A21" s="3803"/>
      <c r="B21" s="3806"/>
      <c r="C21" s="2299"/>
      <c r="D21" s="3071" t="s">
        <v>690</v>
      </c>
      <c r="E21" s="3177">
        <f>+E14</f>
        <v>90</v>
      </c>
      <c r="F21" s="3164">
        <f>+F14</f>
        <v>5379.27</v>
      </c>
      <c r="G21" s="3546">
        <f>F21/E21</f>
        <v>59.769666666666673</v>
      </c>
      <c r="H21" s="3164"/>
      <c r="I21" s="2012"/>
      <c r="J21" s="3511" t="e">
        <f>I21/H21</f>
        <v>#DIV/0!</v>
      </c>
      <c r="K21" s="3164"/>
      <c r="L21" s="2012"/>
      <c r="M21" s="3511" t="e">
        <f t="shared" si="17"/>
        <v>#DIV/0!</v>
      </c>
      <c r="N21" s="3153">
        <f>L21+I21+F21</f>
        <v>5379.27</v>
      </c>
      <c r="O21" s="2607">
        <f>I21+F21</f>
        <v>5379.27</v>
      </c>
      <c r="P21" s="3481"/>
      <c r="Q21" s="3132">
        <f>+Q14</f>
        <v>228615.04000000001</v>
      </c>
      <c r="R21" s="3132">
        <f>+R14</f>
        <v>6408058.8799999999</v>
      </c>
      <c r="S21" s="3132">
        <f>+S14</f>
        <v>30692.15</v>
      </c>
      <c r="T21" s="3132">
        <f>+T14</f>
        <v>30562.5</v>
      </c>
      <c r="U21" s="3132">
        <f>+U14</f>
        <v>584380.03</v>
      </c>
      <c r="V21" s="2000">
        <f>+P21+Q21+R21+S21+T21+U21</f>
        <v>7282308.6000000006</v>
      </c>
      <c r="W21" s="2284">
        <f>+W14</f>
        <v>90</v>
      </c>
      <c r="X21" s="2284">
        <f>+X14</f>
        <v>90</v>
      </c>
      <c r="Y21" s="3475">
        <v>25</v>
      </c>
      <c r="Z21" s="3222">
        <f>+Z14+Z15+Z16+Z17+Z18+Z19+Z20</f>
        <v>1213718.1000000001</v>
      </c>
      <c r="AA21" s="2099">
        <f>+AA14+AA15+AA16+AA17+AA18+AA19+AA20</f>
        <v>1213718.1000000001</v>
      </c>
      <c r="AB21" s="2099">
        <f>+AB14+AB15+AB16+AB17+AB18+AB19+AB20</f>
        <v>1213718.1000000001</v>
      </c>
      <c r="AC21" s="2099">
        <f>+AA21-AB21</f>
        <v>0</v>
      </c>
      <c r="AD21" s="3132">
        <f>+AD14+AD15+AD16+AD17+AD18+AD19+AD20</f>
        <v>6697928.5700000003</v>
      </c>
      <c r="AE21" s="3132">
        <f>+AE14+AE15+AE16+AE17+AE18+AE19+AE20</f>
        <v>584380.03</v>
      </c>
      <c r="AF21" s="3132">
        <f>+AD21+AE21</f>
        <v>7282308.6000000006</v>
      </c>
      <c r="AG21" s="3132">
        <f>+AG14+AG15+AG16+AG17+AG18+AG19+AG20</f>
        <v>6194540.1200000001</v>
      </c>
      <c r="AH21" s="3132">
        <f>+AH14+AH15+AH16+AH17+AH18+AH19+AH20</f>
        <v>1087768.48</v>
      </c>
      <c r="AI21" s="3483">
        <f t="shared" si="0"/>
        <v>7282308.5999999996</v>
      </c>
      <c r="AJ21" s="3134">
        <f>+AJ14+AJ15+AJ16+AJ17+AJ18+AJ19+AJ20</f>
        <v>0</v>
      </c>
      <c r="AK21" s="3134">
        <f>+AK14+AK15+AK16+AK17+AK18+AK19+AK20</f>
        <v>0</v>
      </c>
      <c r="AL21" s="3132">
        <f>+AJ21-AK21</f>
        <v>0</v>
      </c>
      <c r="AM21" s="3125">
        <f>+AM14+AM15+AM16+AM17+AM18+AM19+AM20</f>
        <v>0</v>
      </c>
      <c r="AN21" s="3125">
        <f t="shared" ref="AN21:AO21" si="33">+AN14+AN15+AN16+AN17+AN18+AN19+AN20</f>
        <v>0</v>
      </c>
      <c r="AO21" s="3125">
        <f t="shared" si="33"/>
        <v>0</v>
      </c>
      <c r="AP21" s="3551">
        <f t="shared" si="7"/>
        <v>0</v>
      </c>
      <c r="AQ21" s="2250">
        <f>AM21+AN21</f>
        <v>0</v>
      </c>
      <c r="AR21" s="2250">
        <f>+AR14+AR15+AR16+AR17+AR18+AR19+AR20</f>
        <v>0</v>
      </c>
      <c r="AS21" s="2250">
        <f t="shared" ref="AS21:AT21" si="34">+AS14+AS15+AS16+AS17+AS18+AS19+AS20</f>
        <v>0</v>
      </c>
      <c r="AT21" s="2250">
        <f t="shared" si="34"/>
        <v>0</v>
      </c>
      <c r="AU21" s="2582">
        <f>+AS21+AT21</f>
        <v>0</v>
      </c>
      <c r="AV21" s="1964">
        <f>+AV14+AV15+AV16+AV17+AV18+AV19+AV20</f>
        <v>1213718.1000000001</v>
      </c>
      <c r="AW21" s="1964">
        <f>+AW14+AW15+AW16+AW17+AW18+AW19+AW20</f>
        <v>1213718.1000000001</v>
      </c>
      <c r="AX21" s="1964">
        <v>0</v>
      </c>
      <c r="AY21" s="1964">
        <f>+AY14+AY15+AY16+AY17+AY18+AY19+AY20</f>
        <v>6697928.5700000003</v>
      </c>
      <c r="AZ21" s="1964">
        <f t="shared" ref="AZ21:BA21" si="35">+AZ14+AZ15+AZ16+AZ17+AZ18+AZ19+AZ20</f>
        <v>584380.03</v>
      </c>
      <c r="BA21" s="1964">
        <f t="shared" si="35"/>
        <v>163626.41</v>
      </c>
      <c r="BB21" s="1964">
        <f>+AY21+BA21</f>
        <v>6861554.9800000004</v>
      </c>
      <c r="BC21" s="1964">
        <f>AY21+AZ21</f>
        <v>7282308.6000000006</v>
      </c>
      <c r="BD21" s="1964">
        <f>+BD14+BD15+BD16+BD17+BD18+BD19+BD20</f>
        <v>6194540.1200000001</v>
      </c>
      <c r="BE21" s="1964">
        <f>+BE14+BE15+BE16+BE17+BE18+BE19+BE20</f>
        <v>1087768.48</v>
      </c>
      <c r="BF21" s="1964">
        <f>BD21+BE21</f>
        <v>7282308.5999999996</v>
      </c>
      <c r="BG21" s="2214">
        <f>BD21-BB21</f>
        <v>-667014.86000000034</v>
      </c>
      <c r="BH21" s="2658">
        <f>BF21-BC21</f>
        <v>0</v>
      </c>
      <c r="BI21" s="2115"/>
      <c r="BJ21" s="3836"/>
      <c r="BK21" s="3836"/>
      <c r="BL21" s="3836"/>
      <c r="BM21" s="3836"/>
      <c r="BN21" s="3836"/>
      <c r="BO21" s="3836"/>
      <c r="BP21" s="2191"/>
      <c r="BQ21" s="2191"/>
      <c r="BR21" s="2191"/>
      <c r="BS21" s="2191"/>
      <c r="BT21" s="2191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TJ21" s="3828"/>
      <c r="TK21" s="3828"/>
      <c r="TL21" s="3828"/>
      <c r="TM21" s="3828"/>
      <c r="TN21" s="3828"/>
      <c r="TO21" s="3828"/>
      <c r="TP21" s="3828"/>
      <c r="TQ21" s="3828"/>
      <c r="TR21" s="3828"/>
      <c r="TS21" s="3828"/>
      <c r="TT21" s="3828"/>
      <c r="TU21" s="3828"/>
      <c r="TV21" s="3828"/>
      <c r="TW21" s="3828"/>
      <c r="TX21" s="3828"/>
      <c r="TY21" s="3828"/>
      <c r="TZ21" s="3828"/>
      <c r="UA21" s="3828"/>
      <c r="UB21" s="3828"/>
      <c r="UC21" s="3828"/>
      <c r="UD21" s="3828"/>
    </row>
    <row r="22" spans="1:550" ht="15" customHeight="1" collapsed="1" x14ac:dyDescent="0.25">
      <c r="A22" s="3803"/>
      <c r="B22" s="3807"/>
      <c r="C22" s="2304"/>
      <c r="D22" s="3072" t="s">
        <v>580</v>
      </c>
      <c r="E22" s="3178">
        <f>+E10+E11+E12+E13+E21</f>
        <v>469</v>
      </c>
      <c r="F22" s="3133">
        <f>+F10+F11+F12+F13+F21</f>
        <v>33370.740000000005</v>
      </c>
      <c r="G22" s="3133">
        <f>F22/E22</f>
        <v>71.152963752665258</v>
      </c>
      <c r="H22" s="3332">
        <f>+H10+H11+H12+H13+H21+H14</f>
        <v>289</v>
      </c>
      <c r="I22" s="2277">
        <f>+I10+I11+I12+I13+I21+I14</f>
        <v>3798.25</v>
      </c>
      <c r="J22" s="3133">
        <f>I22/H22</f>
        <v>13.142733564013842</v>
      </c>
      <c r="K22" s="3165">
        <f>+K10+K11+K12+K13+K21+K14</f>
        <v>4</v>
      </c>
      <c r="L22" s="3476">
        <f>+L10+L11+L12+L13+L21</f>
        <v>415</v>
      </c>
      <c r="M22" s="3133">
        <f t="shared" si="17"/>
        <v>103.75</v>
      </c>
      <c r="N22" s="3133">
        <f>+F22+I22+L22</f>
        <v>37583.990000000005</v>
      </c>
      <c r="O22" s="2583">
        <f>+F22+I22</f>
        <v>37168.990000000005</v>
      </c>
      <c r="P22" s="3150">
        <f>+P10+P11+P12+P13+P21+P14</f>
        <v>443212.42</v>
      </c>
      <c r="Q22" s="3133">
        <f>+Q10+Q11+Q12+Q13+Q21</f>
        <v>593805.38</v>
      </c>
      <c r="R22" s="3297">
        <f>R11+R21+R10+R12+R13</f>
        <v>30659942.43</v>
      </c>
      <c r="S22" s="3297">
        <f>+S10+S11+S12+S13+S21</f>
        <v>107007.76999999999</v>
      </c>
      <c r="T22" s="3297">
        <f>+T10+T11+T12+T13+T21</f>
        <v>164068.75999999998</v>
      </c>
      <c r="U22" s="3297">
        <f>+U10+U11+U12+U13+U21</f>
        <v>4860107.6100000003</v>
      </c>
      <c r="V22" s="2277">
        <f>U22+R22+Q22+P22+S22+T22</f>
        <v>36828144.370000005</v>
      </c>
      <c r="W22" s="2285">
        <f>W10+W11+W21+W12+W13</f>
        <v>469</v>
      </c>
      <c r="X22" s="2285">
        <f>+X10+X11+X12+X13+X21</f>
        <v>469</v>
      </c>
      <c r="Y22" s="2277"/>
      <c r="Z22" s="3223">
        <f>Z10+Z11+Z21+Z12+Z13</f>
        <v>6977318.0500000007</v>
      </c>
      <c r="AA22" s="3133">
        <f>AA10+AA11+AA21+AA12+AA13</f>
        <v>6977318.0500000007</v>
      </c>
      <c r="AB22" s="3133">
        <f>AB10+AB11+AB21+AB12+AB13</f>
        <v>6977318.0500000007</v>
      </c>
      <c r="AC22" s="3133">
        <f t="shared" ref="AC22" si="36">AC10+AC11+AC21</f>
        <v>0</v>
      </c>
      <c r="AD22" s="3133">
        <f>AD10+AD11+AD21+AD12+AD13</f>
        <v>33287509.050000004</v>
      </c>
      <c r="AE22" s="3133">
        <f>AE10+AE11+AE21+AE12+AE13</f>
        <v>3540635.3200000003</v>
      </c>
      <c r="AF22" s="3133">
        <f>AD22+AE22</f>
        <v>36828144.370000005</v>
      </c>
      <c r="AG22" s="3133">
        <f>AG10+AG11+AG21+AG12+AG13</f>
        <v>29438847.789999999</v>
      </c>
      <c r="AH22" s="3133">
        <f>AH10+AH11+AH21+AH12+AH13</f>
        <v>7414215.9900000002</v>
      </c>
      <c r="AI22" s="3226">
        <f>AG22+AH22</f>
        <v>36853063.780000001</v>
      </c>
      <c r="AJ22" s="3133">
        <f>+AJ10+AJ11+AJ12+AJ13+AJ21</f>
        <v>0</v>
      </c>
      <c r="AK22" s="3133">
        <f>+AK10+AK11+AK12+AK13+AK21</f>
        <v>0</v>
      </c>
      <c r="AL22" s="3133">
        <f>+AJ22-AK22</f>
        <v>0</v>
      </c>
      <c r="AM22" s="3126">
        <f>AM10+AM11+AM21+AM12+AM13</f>
        <v>0</v>
      </c>
      <c r="AN22" s="3126">
        <f>AN10+AN11+AN21+AN12+AN13</f>
        <v>0</v>
      </c>
      <c r="AO22" s="3126">
        <f>AO10+AO11+AO21+AO12+AO13</f>
        <v>0</v>
      </c>
      <c r="AP22" s="3552">
        <f t="shared" si="7"/>
        <v>0</v>
      </c>
      <c r="AQ22" s="2278">
        <f>+AM22+AN22</f>
        <v>0</v>
      </c>
      <c r="AR22" s="2278">
        <f>AR10+AR11+AR21+AR12+AR13</f>
        <v>0</v>
      </c>
      <c r="AS22" s="2278">
        <f>AS10+AS11+AS21+AS12+AS13</f>
        <v>0</v>
      </c>
      <c r="AT22" s="2277">
        <f>AT10+AT11+AT21+AT12+AT13</f>
        <v>0</v>
      </c>
      <c r="AU22" s="2583">
        <f>+AS22+AT22</f>
        <v>0</v>
      </c>
      <c r="AV22" s="2012">
        <f>AV10+AV11+AV21+AV12+AV13</f>
        <v>6977318.0500000007</v>
      </c>
      <c r="AW22" s="2012">
        <f>AW10+AW11+AW21+AW12+AW13</f>
        <v>6977318.0500000007</v>
      </c>
      <c r="AX22" s="2012">
        <f>AX10+AX11+AX21+AX12+AX13</f>
        <v>0</v>
      </c>
      <c r="AY22" s="2012">
        <f>AY10+AY11+AY12+AY13+AY21</f>
        <v>33287509.050000001</v>
      </c>
      <c r="AZ22" s="2012">
        <f>AZ10+AZ11+AZ21+AZ12+AZ13</f>
        <v>3540635.3200000003</v>
      </c>
      <c r="BA22" s="2012">
        <f>+BA10+BA11+BA12+BA13+BA21</f>
        <v>727088.97</v>
      </c>
      <c r="BB22" s="2012">
        <f>AY22+BA22</f>
        <v>34014598.020000003</v>
      </c>
      <c r="BC22" s="2012">
        <f>+AY22+AZ22</f>
        <v>36828144.370000005</v>
      </c>
      <c r="BD22" s="2012">
        <f>BD10+BD11+BD12+BD13+BD21</f>
        <v>29438847.790000003</v>
      </c>
      <c r="BE22" s="1964">
        <f>+BE10+BE11+BE12+BE13+BE21</f>
        <v>7414215.9900000002</v>
      </c>
      <c r="BF22" s="2012">
        <f>+BD22+BE22</f>
        <v>36853063.780000001</v>
      </c>
      <c r="BG22" s="2214">
        <f>BD22-BB22</f>
        <v>-4575750.2300000004</v>
      </c>
      <c r="BH22" s="2658">
        <f>BF22-BC22</f>
        <v>24919.409999996424</v>
      </c>
      <c r="BI22" s="2190"/>
      <c r="BJ22" s="3836"/>
      <c r="BK22" s="3836"/>
      <c r="BL22" s="3836"/>
      <c r="BM22" s="3836"/>
      <c r="BN22" s="3836"/>
      <c r="BO22" s="3836"/>
      <c r="BP22" s="2137"/>
      <c r="BQ22" s="2137"/>
      <c r="BR22" s="2137"/>
      <c r="BS22" s="2137"/>
      <c r="BT22" s="2137"/>
      <c r="BU22" s="2135"/>
      <c r="BV22" s="2135"/>
      <c r="BW22" s="2135"/>
      <c r="BX22" s="2135"/>
      <c r="BY22" s="2135"/>
      <c r="BZ22" s="2135"/>
      <c r="CA22" s="2135"/>
      <c r="CB22" s="2135"/>
      <c r="CC22" s="2135"/>
      <c r="CD22" s="2135"/>
      <c r="CE22" s="2135"/>
      <c r="CF22" s="2135"/>
      <c r="CG22" s="2135"/>
      <c r="CH22" s="2135"/>
      <c r="CI22" s="2135"/>
      <c r="CJ22" s="2135"/>
      <c r="CK22" s="2135"/>
      <c r="CL22" s="2135"/>
      <c r="CM22" s="2135"/>
      <c r="CN22" s="2135"/>
      <c r="CO22" s="2135"/>
      <c r="CP22" s="2135"/>
      <c r="CQ22" s="2135"/>
      <c r="CR22" s="2135"/>
      <c r="CS22" s="2135"/>
      <c r="CT22" s="2135"/>
      <c r="CU22" s="2135"/>
      <c r="CV22" s="2135"/>
      <c r="CW22" s="2135"/>
      <c r="CX22" s="2135"/>
      <c r="CY22" s="2135"/>
      <c r="CZ22" s="2135"/>
      <c r="DA22" s="2135"/>
      <c r="DB22" s="2135"/>
      <c r="DC22" s="2135"/>
      <c r="DD22" s="2135"/>
      <c r="DE22" s="2135"/>
      <c r="DF22" s="2135"/>
      <c r="DG22" s="2135"/>
      <c r="DH22" s="2135"/>
      <c r="DI22" s="2135"/>
      <c r="DJ22" s="2135"/>
      <c r="DK22" s="2135"/>
      <c r="DL22" s="2135"/>
      <c r="DM22" s="2135"/>
      <c r="DN22" s="2135"/>
      <c r="DO22" s="2135"/>
      <c r="DP22" s="2135"/>
      <c r="DQ22" s="2135"/>
      <c r="DR22" s="2135"/>
      <c r="DS22" s="2135"/>
      <c r="DT22" s="2135"/>
      <c r="DU22" s="2135"/>
      <c r="DV22" s="2135"/>
      <c r="TJ22" s="3828"/>
      <c r="TK22" s="3828"/>
      <c r="TL22" s="3828"/>
      <c r="TM22" s="3828"/>
      <c r="TN22" s="3828"/>
      <c r="TO22" s="3828"/>
      <c r="TP22" s="3828"/>
      <c r="TQ22" s="3828"/>
      <c r="TR22" s="3828"/>
      <c r="TS22" s="3828"/>
      <c r="TT22" s="3828"/>
      <c r="TU22" s="3828"/>
      <c r="TV22" s="3828"/>
      <c r="TW22" s="3828"/>
      <c r="TX22" s="3828"/>
      <c r="TY22" s="3828"/>
      <c r="TZ22" s="3828"/>
      <c r="UA22" s="3828"/>
      <c r="UB22" s="3828"/>
      <c r="UC22" s="3828"/>
      <c r="UD22" s="3828"/>
    </row>
    <row r="23" spans="1:550" ht="15" customHeight="1" x14ac:dyDescent="0.25">
      <c r="A23" s="3803"/>
      <c r="B23" s="3808" t="s">
        <v>697</v>
      </c>
      <c r="C23" s="2305">
        <v>1</v>
      </c>
      <c r="D23" s="3074"/>
      <c r="E23" s="3073"/>
      <c r="F23" s="2964"/>
      <c r="G23" s="3505" t="e">
        <f t="shared" ref="G23" si="37">F23/E23</f>
        <v>#DIV/0!</v>
      </c>
      <c r="H23" s="2351"/>
      <c r="I23" s="2964"/>
      <c r="J23" s="3521" t="e">
        <f t="shared" ref="J23:J25" si="38">I23/H23</f>
        <v>#DIV/0!</v>
      </c>
      <c r="K23" s="3166"/>
      <c r="L23" s="2964"/>
      <c r="M23" s="3510" t="e">
        <f t="shared" ref="M23:M25" si="39">L23/K23</f>
        <v>#DIV/0!</v>
      </c>
      <c r="N23" s="2964">
        <f>F23+I23+L23</f>
        <v>0</v>
      </c>
      <c r="O23" s="2611">
        <f>F23+I23</f>
        <v>0</v>
      </c>
      <c r="P23" s="1845"/>
      <c r="Q23" s="1845"/>
      <c r="R23" s="3291"/>
      <c r="S23" s="3291"/>
      <c r="T23" s="3291"/>
      <c r="U23" s="2158"/>
      <c r="V23" s="2913">
        <f>U23+R23+Q23+P23</f>
        <v>0</v>
      </c>
      <c r="W23" s="2286"/>
      <c r="X23" s="2897"/>
      <c r="Y23" s="2956"/>
      <c r="Z23" s="3266">
        <f>N23*5808*0.25</f>
        <v>0</v>
      </c>
      <c r="AA23" s="1856">
        <v>0</v>
      </c>
      <c r="AB23" s="1856">
        <v>0</v>
      </c>
      <c r="AC23" s="1856">
        <v>0</v>
      </c>
      <c r="AD23" s="1855">
        <v>0</v>
      </c>
      <c r="AE23" s="1901">
        <v>0</v>
      </c>
      <c r="AF23" s="2014">
        <f>AD23+AE23</f>
        <v>0</v>
      </c>
      <c r="AG23" s="1856">
        <v>0</v>
      </c>
      <c r="AH23" s="1856">
        <f>AD23+AE23</f>
        <v>0</v>
      </c>
      <c r="AI23" s="3136">
        <f t="shared" si="0"/>
        <v>0</v>
      </c>
      <c r="AJ23" s="2972">
        <v>0</v>
      </c>
      <c r="AK23" s="2973">
        <v>0</v>
      </c>
      <c r="AL23" s="2150">
        <f t="shared" ref="AL23:AL24" si="40">AJ23+AK23</f>
        <v>0</v>
      </c>
      <c r="AM23" s="2238">
        <v>0</v>
      </c>
      <c r="AN23" s="2690">
        <v>0</v>
      </c>
      <c r="AO23" s="2244">
        <v>0</v>
      </c>
      <c r="AP23" s="2692">
        <f t="shared" si="7"/>
        <v>0</v>
      </c>
      <c r="AQ23" s="2242">
        <f>AM23+AN23</f>
        <v>0</v>
      </c>
      <c r="AR23" s="2193"/>
      <c r="AS23" s="2245">
        <v>0</v>
      </c>
      <c r="AT23" s="1838">
        <v>0</v>
      </c>
      <c r="AU23" s="2248">
        <f>AS23+AT23</f>
        <v>0</v>
      </c>
      <c r="AV23" s="2943">
        <v>0</v>
      </c>
      <c r="AW23" s="2943">
        <f>AB23+AK23</f>
        <v>0</v>
      </c>
      <c r="AX23" s="2944">
        <f>AV23-AW23</f>
        <v>0</v>
      </c>
      <c r="AY23" s="2945">
        <f>AD23+AM23</f>
        <v>0</v>
      </c>
      <c r="AZ23" s="2946">
        <f>AE23+AO23</f>
        <v>0</v>
      </c>
      <c r="BA23" s="2946">
        <f t="shared" ref="BA23:BA24" si="41">AY23-AZ23</f>
        <v>0</v>
      </c>
      <c r="BB23" s="2946">
        <f t="shared" si="29"/>
        <v>0</v>
      </c>
      <c r="BC23" s="2947">
        <f t="shared" ref="BC23:BC24" si="42">AY23+AZ23</f>
        <v>0</v>
      </c>
      <c r="BD23" s="2948">
        <f>AG23+AS23</f>
        <v>0</v>
      </c>
      <c r="BE23" s="2943">
        <f>AH23+AT23</f>
        <v>0</v>
      </c>
      <c r="BF23" s="3017">
        <f t="shared" ref="BF23:BF24" si="43">BD23+BE23</f>
        <v>0</v>
      </c>
      <c r="BG23" s="2949">
        <f t="shared" si="23"/>
        <v>0</v>
      </c>
      <c r="BH23" s="2950">
        <f t="shared" si="12"/>
        <v>0</v>
      </c>
      <c r="BI23" s="2115"/>
      <c r="BJ23" s="3836"/>
      <c r="BK23" s="3836"/>
      <c r="BL23" s="3836"/>
      <c r="BM23" s="3836"/>
      <c r="BN23" s="3836"/>
      <c r="BO23" s="3836"/>
      <c r="BP23" s="2137"/>
      <c r="BQ23" s="2137"/>
      <c r="BR23" s="2137"/>
      <c r="BS23" s="2137"/>
      <c r="BT23" s="2137"/>
      <c r="BU23" s="2135"/>
      <c r="BV23" s="2135"/>
      <c r="BW23" s="2135"/>
      <c r="BX23" s="2135"/>
      <c r="BY23" s="2135"/>
      <c r="BZ23" s="2135"/>
      <c r="CA23" s="2135"/>
      <c r="CB23" s="2135"/>
      <c r="CC23" s="2135"/>
      <c r="CD23" s="2135"/>
      <c r="CE23" s="2135"/>
      <c r="CF23" s="2135"/>
      <c r="CG23" s="2135"/>
      <c r="CH23" s="2135"/>
      <c r="CI23" s="2135"/>
      <c r="CJ23" s="2135"/>
      <c r="CK23" s="2135"/>
      <c r="CL23" s="2135"/>
      <c r="CM23" s="2135"/>
      <c r="CN23" s="2135"/>
      <c r="CO23" s="2135"/>
      <c r="CP23" s="2135"/>
      <c r="CQ23" s="2135"/>
      <c r="CR23" s="2135"/>
      <c r="CS23" s="2135"/>
      <c r="CT23" s="2135"/>
      <c r="CU23" s="2135"/>
      <c r="CV23" s="2135"/>
      <c r="CW23" s="2135"/>
      <c r="CX23" s="2135"/>
      <c r="CY23" s="2135"/>
      <c r="CZ23" s="2135"/>
      <c r="DA23" s="2135"/>
      <c r="DB23" s="2135"/>
      <c r="DC23" s="2135"/>
      <c r="DD23" s="2135"/>
      <c r="DE23" s="2135"/>
      <c r="DF23" s="2135"/>
      <c r="DG23" s="2135"/>
      <c r="DH23" s="2135"/>
      <c r="DI23" s="2135"/>
      <c r="DJ23" s="2135"/>
      <c r="DK23" s="2135"/>
      <c r="DL23" s="2135"/>
      <c r="DM23" s="2135"/>
      <c r="DN23" s="2135"/>
      <c r="DO23" s="2135"/>
      <c r="DP23" s="2135"/>
      <c r="DQ23" s="2135"/>
      <c r="DR23" s="2135"/>
      <c r="DS23" s="2135"/>
      <c r="DT23" s="2135"/>
      <c r="DU23" s="2135"/>
      <c r="DV23" s="2135"/>
      <c r="TJ23" s="3828"/>
      <c r="TK23" s="3828"/>
      <c r="TL23" s="3828"/>
      <c r="TM23" s="3828"/>
      <c r="TN23" s="3828"/>
      <c r="TO23" s="3828"/>
      <c r="TP23" s="3828"/>
      <c r="TQ23" s="3828"/>
      <c r="TR23" s="3828"/>
      <c r="TS23" s="3828"/>
      <c r="TT23" s="3828"/>
      <c r="TU23" s="3828"/>
      <c r="TV23" s="3828"/>
      <c r="TW23" s="3828"/>
      <c r="TX23" s="3828"/>
      <c r="TY23" s="3828"/>
      <c r="TZ23" s="3828"/>
      <c r="UA23" s="3828"/>
      <c r="UB23" s="3828"/>
      <c r="UC23" s="3828"/>
      <c r="UD23" s="3828"/>
    </row>
    <row r="24" spans="1:550" ht="15.75" customHeight="1" x14ac:dyDescent="0.25">
      <c r="A24" s="3803"/>
      <c r="B24" s="3809"/>
      <c r="C24" s="2306">
        <v>2</v>
      </c>
      <c r="D24" s="2307"/>
      <c r="E24" s="2348"/>
      <c r="F24" s="2264"/>
      <c r="G24" s="3515" t="e">
        <f>F24/E24</f>
        <v>#DIV/0!</v>
      </c>
      <c r="H24" s="3175"/>
      <c r="I24" s="3162"/>
      <c r="J24" s="3522" t="e">
        <f t="shared" si="38"/>
        <v>#DIV/0!</v>
      </c>
      <c r="K24" s="3167"/>
      <c r="L24" s="3162"/>
      <c r="M24" s="3530" t="e">
        <f t="shared" si="39"/>
        <v>#DIV/0!</v>
      </c>
      <c r="N24" s="2264">
        <f>F24+I24+L24</f>
        <v>0</v>
      </c>
      <c r="O24" s="3152">
        <f>F24+I24</f>
        <v>0</v>
      </c>
      <c r="P24" s="2265"/>
      <c r="Q24" s="2266"/>
      <c r="R24" s="3298"/>
      <c r="S24" s="3299"/>
      <c r="T24" s="3299"/>
      <c r="U24" s="3300"/>
      <c r="V24" s="1803">
        <f>U24+R24+Q24+P24</f>
        <v>0</v>
      </c>
      <c r="W24" s="3198"/>
      <c r="X24" s="2898"/>
      <c r="Y24" s="2957"/>
      <c r="Z24" s="3338">
        <f>N24*5808*0.25</f>
        <v>0</v>
      </c>
      <c r="AA24" s="1853">
        <v>0</v>
      </c>
      <c r="AB24" s="1985">
        <v>0</v>
      </c>
      <c r="AC24" s="1860">
        <f>AA24-AB24</f>
        <v>0</v>
      </c>
      <c r="AD24" s="2268">
        <v>0</v>
      </c>
      <c r="AE24" s="2269">
        <v>0</v>
      </c>
      <c r="AF24" s="2270">
        <f>AD24+AE24</f>
        <v>0</v>
      </c>
      <c r="AG24" s="2267">
        <v>0</v>
      </c>
      <c r="AH24" s="2267">
        <f>AD24+AE24</f>
        <v>0</v>
      </c>
      <c r="AI24" s="2595">
        <f t="shared" si="0"/>
        <v>0</v>
      </c>
      <c r="AJ24" s="2974">
        <v>0</v>
      </c>
      <c r="AK24" s="2975">
        <v>0</v>
      </c>
      <c r="AL24" s="2272">
        <f t="shared" si="40"/>
        <v>0</v>
      </c>
      <c r="AM24" s="2256">
        <v>0</v>
      </c>
      <c r="AN24" s="2691">
        <v>0</v>
      </c>
      <c r="AO24" s="2273">
        <v>0</v>
      </c>
      <c r="AP24" s="2993">
        <f t="shared" si="7"/>
        <v>0</v>
      </c>
      <c r="AQ24" s="2274">
        <f>AM24+AN24</f>
        <v>0</v>
      </c>
      <c r="AR24" s="2275"/>
      <c r="AS24" s="2261">
        <v>0</v>
      </c>
      <c r="AT24" s="2141">
        <v>0</v>
      </c>
      <c r="AU24" s="2584">
        <f>AS24+AT24</f>
        <v>0</v>
      </c>
      <c r="AV24" s="2456">
        <v>0</v>
      </c>
      <c r="AW24" s="2456">
        <v>0</v>
      </c>
      <c r="AX24" s="2845">
        <f>AV24-AW24</f>
        <v>0</v>
      </c>
      <c r="AY24" s="2846">
        <f>AD24+AM24</f>
        <v>0</v>
      </c>
      <c r="AZ24" s="2847">
        <v>0</v>
      </c>
      <c r="BA24" s="2847">
        <f t="shared" si="41"/>
        <v>0</v>
      </c>
      <c r="BB24" s="2847">
        <f t="shared" si="29"/>
        <v>0</v>
      </c>
      <c r="BC24" s="2848">
        <f t="shared" si="42"/>
        <v>0</v>
      </c>
      <c r="BD24" s="2849">
        <f>AG24+AS24</f>
        <v>0</v>
      </c>
      <c r="BE24" s="2850">
        <f>AH24+AT24</f>
        <v>0</v>
      </c>
      <c r="BF24" s="3018">
        <f t="shared" si="43"/>
        <v>0</v>
      </c>
      <c r="BG24" s="2881">
        <f t="shared" si="23"/>
        <v>0</v>
      </c>
      <c r="BH24" s="2950">
        <f t="shared" si="12"/>
        <v>0</v>
      </c>
      <c r="BI24" s="2115"/>
      <c r="BJ24" s="3836"/>
      <c r="BK24" s="3836"/>
      <c r="BL24" s="3836"/>
      <c r="BM24" s="3836"/>
      <c r="BN24" s="3836"/>
      <c r="BO24" s="3836"/>
      <c r="BP24" s="2137"/>
      <c r="BQ24" s="2137"/>
      <c r="BR24" s="2137"/>
      <c r="BS24" s="2137"/>
      <c r="BT24" s="2137"/>
      <c r="BU24" s="2135"/>
      <c r="BV24" s="2135"/>
      <c r="BW24" s="2135"/>
      <c r="BX24" s="2135"/>
      <c r="BY24" s="2135"/>
      <c r="BZ24" s="2135"/>
      <c r="CA24" s="2135"/>
      <c r="CB24" s="2135"/>
      <c r="CC24" s="2135"/>
      <c r="CD24" s="2135"/>
      <c r="CE24" s="2135"/>
      <c r="CF24" s="2135"/>
      <c r="CG24" s="2135"/>
      <c r="CH24" s="2135"/>
      <c r="CI24" s="2135"/>
      <c r="CJ24" s="2135"/>
      <c r="CK24" s="2135"/>
      <c r="CL24" s="2135"/>
      <c r="CM24" s="2135"/>
      <c r="CN24" s="2135"/>
      <c r="CO24" s="2135"/>
      <c r="CP24" s="2135"/>
      <c r="CQ24" s="2135"/>
      <c r="CR24" s="2135"/>
      <c r="CS24" s="2135"/>
      <c r="CT24" s="2135"/>
      <c r="CU24" s="2135"/>
      <c r="CV24" s="2135"/>
      <c r="CW24" s="2135"/>
      <c r="CX24" s="2135"/>
      <c r="CY24" s="2135"/>
      <c r="CZ24" s="2135"/>
      <c r="DA24" s="2135"/>
      <c r="DB24" s="2135"/>
      <c r="DC24" s="2135"/>
      <c r="DD24" s="2135"/>
      <c r="DE24" s="2135"/>
      <c r="DF24" s="2135"/>
      <c r="DG24" s="2135"/>
      <c r="DH24" s="2135"/>
      <c r="DI24" s="2135"/>
      <c r="DJ24" s="2135"/>
      <c r="DK24" s="2135"/>
      <c r="DL24" s="2135"/>
      <c r="DM24" s="2135"/>
      <c r="DN24" s="2135"/>
      <c r="DO24" s="2135"/>
      <c r="DP24" s="2135"/>
      <c r="DQ24" s="2135"/>
      <c r="DR24" s="2135"/>
      <c r="DS24" s="2135"/>
      <c r="DT24" s="2135"/>
      <c r="DU24" s="2135"/>
      <c r="DV24" s="2135"/>
      <c r="TJ24" s="3828"/>
      <c r="TK24" s="3828"/>
      <c r="TL24" s="3828"/>
      <c r="TM24" s="3828"/>
      <c r="TN24" s="3828"/>
      <c r="TO24" s="3828"/>
      <c r="TP24" s="3828"/>
      <c r="TQ24" s="3828"/>
      <c r="TR24" s="3828"/>
      <c r="TS24" s="3828"/>
      <c r="TT24" s="3828"/>
      <c r="TU24" s="3828"/>
      <c r="TV24" s="3828"/>
      <c r="TW24" s="3828"/>
      <c r="TX24" s="3828"/>
      <c r="TY24" s="3828"/>
      <c r="TZ24" s="3828"/>
      <c r="UA24" s="3828"/>
      <c r="UB24" s="3828"/>
      <c r="UC24" s="3828"/>
      <c r="UD24" s="3828"/>
    </row>
    <row r="25" spans="1:550" s="100" customFormat="1" ht="15" customHeight="1" x14ac:dyDescent="0.25">
      <c r="A25" s="3803"/>
      <c r="B25" s="3810"/>
      <c r="C25" s="1959"/>
      <c r="D25" s="3075" t="s">
        <v>592</v>
      </c>
      <c r="E25" s="3179">
        <f>E23+E24</f>
        <v>0</v>
      </c>
      <c r="F25" s="3175">
        <f>F23+F24</f>
        <v>0</v>
      </c>
      <c r="G25" s="3516" t="e">
        <f>F25/E25</f>
        <v>#DIV/0!</v>
      </c>
      <c r="H25" s="3174"/>
      <c r="I25" s="2647">
        <f>I23+I24</f>
        <v>0</v>
      </c>
      <c r="J25" s="3523" t="e">
        <f t="shared" si="38"/>
        <v>#DIV/0!</v>
      </c>
      <c r="K25" s="3168"/>
      <c r="L25" s="2647"/>
      <c r="M25" s="3531" t="e">
        <f t="shared" si="39"/>
        <v>#DIV/0!</v>
      </c>
      <c r="N25" s="3159"/>
      <c r="O25" s="3180"/>
      <c r="P25" s="3141">
        <f>SUM(P23:P24)</f>
        <v>0</v>
      </c>
      <c r="Q25" s="3141">
        <f t="shared" ref="Q25:T25" si="44">SUM(Q23:Q24)</f>
        <v>0</v>
      </c>
      <c r="R25" s="3301">
        <f t="shared" si="44"/>
        <v>0</v>
      </c>
      <c r="S25" s="3301">
        <f t="shared" si="44"/>
        <v>0</v>
      </c>
      <c r="T25" s="3301">
        <f t="shared" si="44"/>
        <v>0</v>
      </c>
      <c r="U25" s="3301">
        <f>SUM(U23:U24)</f>
        <v>0</v>
      </c>
      <c r="V25" s="3434">
        <f>SUM(V23:V24)</f>
        <v>0</v>
      </c>
      <c r="W25" s="2041"/>
      <c r="X25" s="2041"/>
      <c r="Y25" s="2648"/>
      <c r="Z25" s="3339">
        <f>SUM(Z23:Z24)</f>
        <v>0</v>
      </c>
      <c r="AA25" s="3221">
        <f>SUM(AA23:AA24)</f>
        <v>0</v>
      </c>
      <c r="AB25" s="2099">
        <f>SUM(AB23:AB24)</f>
        <v>0</v>
      </c>
      <c r="AC25" s="2042">
        <f t="shared" ref="AC25" si="45">SUM(AC23:AC24)</f>
        <v>0</v>
      </c>
      <c r="AD25" s="1964">
        <f>SUM(AD23:AD24)</f>
        <v>0</v>
      </c>
      <c r="AE25" s="2042">
        <f t="shared" ref="AE25:BH25" si="46">SUM(AE23:AE24)</f>
        <v>0</v>
      </c>
      <c r="AF25" s="2042">
        <f t="shared" si="46"/>
        <v>0</v>
      </c>
      <c r="AG25" s="2100">
        <f t="shared" si="46"/>
        <v>0</v>
      </c>
      <c r="AH25" s="3138">
        <f t="shared" si="46"/>
        <v>0</v>
      </c>
      <c r="AI25" s="3227">
        <f t="shared" si="46"/>
        <v>0</v>
      </c>
      <c r="AJ25" s="2042">
        <f>SUM(AJ23:AJ24)</f>
        <v>0</v>
      </c>
      <c r="AK25" s="2042">
        <f>SUM(AK23:AK24)</f>
        <v>0</v>
      </c>
      <c r="AL25" s="2042">
        <f>AJ25+AK25</f>
        <v>0</v>
      </c>
      <c r="AM25" s="2042">
        <f t="shared" si="46"/>
        <v>0</v>
      </c>
      <c r="AN25" s="2042">
        <f t="shared" si="46"/>
        <v>0</v>
      </c>
      <c r="AO25" s="2042">
        <f t="shared" si="46"/>
        <v>0</v>
      </c>
      <c r="AP25" s="3552">
        <f t="shared" si="7"/>
        <v>0</v>
      </c>
      <c r="AQ25" s="2042">
        <f t="shared" si="46"/>
        <v>0</v>
      </c>
      <c r="AR25" s="2042">
        <f t="shared" si="46"/>
        <v>0</v>
      </c>
      <c r="AS25" s="2042">
        <f t="shared" si="46"/>
        <v>0</v>
      </c>
      <c r="AT25" s="2042">
        <f t="shared" si="46"/>
        <v>0</v>
      </c>
      <c r="AU25" s="2582">
        <f t="shared" si="46"/>
        <v>0</v>
      </c>
      <c r="AV25" s="2042">
        <f>SUM(AV23:AV24)</f>
        <v>0</v>
      </c>
      <c r="AW25" s="2042">
        <f>SUM(AW23:AW24)</f>
        <v>0</v>
      </c>
      <c r="AX25" s="2042">
        <f>AV25-AW25</f>
        <v>0</v>
      </c>
      <c r="AY25" s="2042">
        <f t="shared" si="46"/>
        <v>0</v>
      </c>
      <c r="AZ25" s="2042">
        <f t="shared" si="46"/>
        <v>0</v>
      </c>
      <c r="BA25" s="2042">
        <f t="shared" si="46"/>
        <v>0</v>
      </c>
      <c r="BB25" s="1964">
        <f t="shared" si="46"/>
        <v>0</v>
      </c>
      <c r="BC25" s="2042">
        <f t="shared" si="46"/>
        <v>0</v>
      </c>
      <c r="BD25" s="2042">
        <f t="shared" si="46"/>
        <v>0</v>
      </c>
      <c r="BE25" s="2042">
        <f t="shared" si="46"/>
        <v>0</v>
      </c>
      <c r="BF25" s="2042">
        <f t="shared" si="46"/>
        <v>0</v>
      </c>
      <c r="BG25" s="2214">
        <f t="shared" si="23"/>
        <v>0</v>
      </c>
      <c r="BH25" s="2892">
        <f t="shared" si="46"/>
        <v>0</v>
      </c>
      <c r="BI25" s="2115"/>
      <c r="BJ25" s="2765"/>
      <c r="BK25" s="2765"/>
      <c r="BL25" s="2765"/>
      <c r="BM25" s="2765"/>
      <c r="BN25" s="2765"/>
      <c r="BO25" s="2765"/>
      <c r="BP25" s="2117"/>
      <c r="BQ25" s="2117"/>
      <c r="BR25" s="2117"/>
      <c r="BS25" s="2117"/>
      <c r="BT25" s="2117"/>
      <c r="BU25" s="2117"/>
      <c r="BV25" s="2117"/>
      <c r="BW25" s="2117"/>
      <c r="BX25" s="2117"/>
      <c r="BY25" s="2117"/>
      <c r="BZ25" s="2117"/>
      <c r="CA25" s="2117"/>
      <c r="CB25" s="2117"/>
      <c r="CC25" s="2117"/>
      <c r="CD25" s="2117"/>
      <c r="CE25" s="2117"/>
      <c r="CF25" s="2117"/>
      <c r="CG25" s="2117"/>
      <c r="CH25" s="2117"/>
      <c r="CI25" s="2117"/>
      <c r="CJ25" s="2117"/>
      <c r="CK25" s="2117"/>
      <c r="CL25" s="2117"/>
      <c r="CM25" s="2117"/>
      <c r="TJ25" s="3828"/>
      <c r="TK25" s="3828"/>
      <c r="TL25" s="3828"/>
      <c r="TM25" s="3828"/>
      <c r="TN25" s="3828"/>
      <c r="TO25" s="3828"/>
      <c r="TP25" s="3828"/>
      <c r="TQ25" s="3828"/>
      <c r="TR25" s="3828"/>
      <c r="TS25" s="3828"/>
      <c r="TT25" s="3828"/>
      <c r="TU25" s="3828"/>
      <c r="TV25" s="3828"/>
      <c r="TW25" s="3828"/>
      <c r="TX25" s="3828"/>
      <c r="TY25" s="3828"/>
      <c r="TZ25" s="3828"/>
      <c r="UA25" s="3828"/>
      <c r="UB25" s="3828"/>
      <c r="UC25" s="3828"/>
      <c r="UD25" s="3828"/>
    </row>
    <row r="26" spans="1:550" ht="15" customHeight="1" x14ac:dyDescent="0.25">
      <c r="A26" s="3803"/>
      <c r="B26" s="3811" t="s">
        <v>579</v>
      </c>
      <c r="C26" s="2308">
        <v>1</v>
      </c>
      <c r="D26" s="3076"/>
      <c r="E26" s="3462"/>
      <c r="F26" s="3302"/>
      <c r="G26" s="3517" t="e">
        <f t="shared" ref="G26:G27" si="47">F26/E26</f>
        <v>#DIV/0!</v>
      </c>
      <c r="H26" s="3463"/>
      <c r="I26" s="1883"/>
      <c r="J26" s="3524" t="e">
        <f t="shared" ref="J26:J28" si="48">I26/H26</f>
        <v>#DIV/0!</v>
      </c>
      <c r="K26" s="3463"/>
      <c r="L26" s="1883"/>
      <c r="M26" s="3532" t="e">
        <f>L26/K26</f>
        <v>#DIV/0!</v>
      </c>
      <c r="N26" s="3435">
        <f>L26+I26+F26</f>
        <v>0</v>
      </c>
      <c r="O26" s="3464">
        <f>I26+F26</f>
        <v>0</v>
      </c>
      <c r="P26" s="1821"/>
      <c r="Q26" s="2146"/>
      <c r="R26" s="1895"/>
      <c r="S26" s="2414"/>
      <c r="T26" s="1895"/>
      <c r="U26" s="3302"/>
      <c r="V26" s="3435">
        <f t="shared" ref="V26:V35" si="49">U26+R26+Q26+P26</f>
        <v>0</v>
      </c>
      <c r="W26" s="3199"/>
      <c r="X26" s="2899"/>
      <c r="Y26" s="2958"/>
      <c r="Z26" s="3289">
        <v>0</v>
      </c>
      <c r="AA26" s="1864">
        <v>0</v>
      </c>
      <c r="AB26" s="1864">
        <v>0</v>
      </c>
      <c r="AC26" s="2121">
        <f t="shared" ref="AC26:AC35" si="50">AA26-AB26</f>
        <v>0</v>
      </c>
      <c r="AD26" s="1904">
        <v>0</v>
      </c>
      <c r="AE26" s="1866">
        <v>0</v>
      </c>
      <c r="AF26" s="2205">
        <f t="shared" ref="AF26:AF41" si="51">AD26+AE26</f>
        <v>0</v>
      </c>
      <c r="AG26" s="2223">
        <v>0</v>
      </c>
      <c r="AH26" s="1858">
        <v>0</v>
      </c>
      <c r="AI26" s="3137">
        <f t="shared" ref="AI26:AI41" si="52">AG26+AH26</f>
        <v>0</v>
      </c>
      <c r="AJ26" s="3290">
        <v>0</v>
      </c>
      <c r="AK26" s="2976">
        <v>0</v>
      </c>
      <c r="AL26" s="1940">
        <f>AJ26-AK26</f>
        <v>0</v>
      </c>
      <c r="AM26" s="2237">
        <v>0</v>
      </c>
      <c r="AN26" s="2692">
        <v>0</v>
      </c>
      <c r="AO26" s="2251">
        <v>0</v>
      </c>
      <c r="AP26" s="2692">
        <f t="shared" si="7"/>
        <v>0</v>
      </c>
      <c r="AQ26" s="2547">
        <f t="shared" ref="AQ26:AQ35" si="53">AM26+AN26</f>
        <v>0</v>
      </c>
      <c r="AR26" s="1940">
        <v>0</v>
      </c>
      <c r="AS26" s="2666">
        <v>0</v>
      </c>
      <c r="AT26" s="2163">
        <v>0</v>
      </c>
      <c r="AU26" s="2667">
        <f t="shared" ref="AU26:AU38" si="54">AS26+AT26</f>
        <v>0</v>
      </c>
      <c r="AV26" s="2252">
        <f>+Z26</f>
        <v>0</v>
      </c>
      <c r="AW26" s="1858">
        <v>0</v>
      </c>
      <c r="AX26" s="2209">
        <v>0</v>
      </c>
      <c r="AY26" s="1906">
        <f>+R26</f>
        <v>0</v>
      </c>
      <c r="AZ26" s="1866">
        <f>+U26</f>
        <v>0</v>
      </c>
      <c r="BA26" s="1866">
        <v>0</v>
      </c>
      <c r="BB26" s="1904">
        <f t="shared" ref="BB26:BB35" si="55">AY26+BA26</f>
        <v>0</v>
      </c>
      <c r="BC26" s="1866">
        <f>AY26+AZ26</f>
        <v>0</v>
      </c>
      <c r="BD26" s="2001">
        <f>AG26+AS26</f>
        <v>0</v>
      </c>
      <c r="BE26" s="1858">
        <f>AH26+AT26</f>
        <v>0</v>
      </c>
      <c r="BF26" s="2121">
        <f t="shared" ref="BF26:BF35" si="56">BD26+BE26</f>
        <v>0</v>
      </c>
      <c r="BG26" s="2879">
        <f>BD26-BB26</f>
        <v>0</v>
      </c>
      <c r="BH26" s="2894">
        <f t="shared" ref="BH26:BH38" si="57">BF26-BC26</f>
        <v>0</v>
      </c>
      <c r="BI26" s="2115"/>
      <c r="BJ26" s="2765"/>
      <c r="BK26" s="2765"/>
      <c r="BL26" s="2765"/>
      <c r="BM26" s="2765"/>
      <c r="BN26" s="2765"/>
      <c r="BO26" s="2765"/>
      <c r="BP26" s="1980"/>
      <c r="BQ26" s="1980"/>
      <c r="BR26" s="1980"/>
      <c r="BS26" s="2117"/>
      <c r="BT26" s="2117"/>
      <c r="BU26" s="2117"/>
      <c r="BV26" s="2117"/>
      <c r="BW26" s="2117"/>
      <c r="BX26" s="2117"/>
      <c r="BY26" s="2117"/>
      <c r="BZ26" s="2117"/>
      <c r="CA26" s="2117"/>
      <c r="CB26" s="2117"/>
      <c r="CC26" s="2117"/>
      <c r="CD26" s="2117"/>
      <c r="CE26" s="2117"/>
      <c r="CF26" s="2117"/>
      <c r="CG26" s="2117"/>
      <c r="CH26" s="2117"/>
      <c r="CI26" s="2117"/>
      <c r="CJ26" s="2117"/>
      <c r="CK26" s="2117"/>
      <c r="CL26" s="2117"/>
      <c r="CM26" s="2117"/>
      <c r="TJ26" s="3828"/>
      <c r="TK26" s="3828"/>
      <c r="TL26" s="3828"/>
      <c r="TM26" s="3828"/>
      <c r="TN26" s="3828"/>
      <c r="TO26" s="3828"/>
      <c r="TP26" s="3828"/>
      <c r="TQ26" s="3828"/>
      <c r="TR26" s="3828"/>
      <c r="TS26" s="3828"/>
      <c r="TT26" s="3828"/>
      <c r="TU26" s="3828"/>
      <c r="TV26" s="3828"/>
      <c r="TW26" s="3828"/>
      <c r="TX26" s="3828"/>
      <c r="TY26" s="3828"/>
      <c r="TZ26" s="3828"/>
      <c r="UA26" s="3828"/>
      <c r="UB26" s="3828"/>
      <c r="UC26" s="3828"/>
      <c r="UD26" s="3828"/>
    </row>
    <row r="27" spans="1:550" ht="15" customHeight="1" x14ac:dyDescent="0.25">
      <c r="A27" s="3803"/>
      <c r="B27" s="3812"/>
      <c r="C27" s="1792">
        <v>2</v>
      </c>
      <c r="D27" s="2185"/>
      <c r="E27" s="2790"/>
      <c r="F27" s="1800"/>
      <c r="G27" s="3518" t="e">
        <f t="shared" si="47"/>
        <v>#DIV/0!</v>
      </c>
      <c r="H27" s="1804"/>
      <c r="I27" s="1805"/>
      <c r="J27" s="3510" t="e">
        <f t="shared" si="48"/>
        <v>#DIV/0!</v>
      </c>
      <c r="K27" s="1804"/>
      <c r="L27" s="1805"/>
      <c r="M27" s="3533" t="e">
        <f t="shared" ref="M27:M30" si="58">L27/K27</f>
        <v>#DIV/0!</v>
      </c>
      <c r="N27" s="1800">
        <f>L27+I27+F27</f>
        <v>0</v>
      </c>
      <c r="O27" s="2021">
        <f>L27+I27+F27</f>
        <v>0</v>
      </c>
      <c r="P27" s="1822"/>
      <c r="Q27" s="1818"/>
      <c r="R27" s="2158"/>
      <c r="S27" s="2158"/>
      <c r="T27" s="1851"/>
      <c r="U27" s="1818"/>
      <c r="V27" s="2509">
        <f t="shared" si="49"/>
        <v>0</v>
      </c>
      <c r="W27" s="2917"/>
      <c r="X27" s="2900"/>
      <c r="Y27" s="2959"/>
      <c r="Z27" s="2200">
        <v>0</v>
      </c>
      <c r="AA27" s="1902">
        <v>0</v>
      </c>
      <c r="AB27" s="1902">
        <v>0</v>
      </c>
      <c r="AC27" s="1859">
        <f t="shared" si="50"/>
        <v>0</v>
      </c>
      <c r="AD27" s="1905">
        <v>0</v>
      </c>
      <c r="AE27" s="1901">
        <v>0</v>
      </c>
      <c r="AF27" s="2014">
        <f t="shared" si="51"/>
        <v>0</v>
      </c>
      <c r="AG27" s="1856">
        <v>0</v>
      </c>
      <c r="AH27" s="1902">
        <f>AD27+AE27</f>
        <v>0</v>
      </c>
      <c r="AI27" s="2594">
        <f t="shared" si="52"/>
        <v>0</v>
      </c>
      <c r="AJ27" s="2972">
        <v>0</v>
      </c>
      <c r="AK27" s="2973">
        <v>0</v>
      </c>
      <c r="AL27" s="2150">
        <f t="shared" ref="AL27:AL35" si="59">AJ27+AK27</f>
        <v>0</v>
      </c>
      <c r="AM27" s="2238">
        <v>0</v>
      </c>
      <c r="AN27" s="2241">
        <v>0</v>
      </c>
      <c r="AO27" s="2241">
        <v>0</v>
      </c>
      <c r="AP27" s="2982">
        <f t="shared" si="7"/>
        <v>0</v>
      </c>
      <c r="AQ27" s="2242">
        <f t="shared" si="53"/>
        <v>0</v>
      </c>
      <c r="AR27" s="1839">
        <v>0</v>
      </c>
      <c r="AS27" s="1838">
        <v>0</v>
      </c>
      <c r="AT27" s="1850">
        <v>0</v>
      </c>
      <c r="AU27" s="2701">
        <f t="shared" si="54"/>
        <v>0</v>
      </c>
      <c r="AV27" s="1900">
        <f>+Z27</f>
        <v>0</v>
      </c>
      <c r="AW27" s="1856">
        <v>0</v>
      </c>
      <c r="AX27" s="3243">
        <f t="shared" ref="AX27:AX35" si="60">AV27-AW27</f>
        <v>0</v>
      </c>
      <c r="AY27" s="1855">
        <f t="shared" ref="AY27:AY35" si="61">AD27+AM27</f>
        <v>0</v>
      </c>
      <c r="AZ27" s="1901">
        <f>AE27+AO27</f>
        <v>0</v>
      </c>
      <c r="BA27" s="1901">
        <f t="shared" ref="BA27:BA35" si="62">AY27-AZ27</f>
        <v>0</v>
      </c>
      <c r="BB27" s="1901">
        <f t="shared" si="55"/>
        <v>0</v>
      </c>
      <c r="BC27" s="1901">
        <f t="shared" ref="BC27:BC35" si="63">AY27+AZ27</f>
        <v>0</v>
      </c>
      <c r="BD27" s="2187">
        <f>AG27+AS27</f>
        <v>0</v>
      </c>
      <c r="BE27" s="1902">
        <f>AH27+AT27</f>
        <v>0</v>
      </c>
      <c r="BF27" s="1859">
        <f t="shared" si="56"/>
        <v>0</v>
      </c>
      <c r="BG27" s="3251">
        <f t="shared" si="23"/>
        <v>0</v>
      </c>
      <c r="BH27" s="2893">
        <f t="shared" si="57"/>
        <v>0</v>
      </c>
      <c r="BI27" s="2115"/>
      <c r="BJ27" s="3486"/>
      <c r="BK27" s="2765"/>
      <c r="BL27" s="2765"/>
      <c r="BM27" s="2765"/>
      <c r="BN27" s="2765"/>
      <c r="BO27" s="2765"/>
      <c r="BP27" s="1980"/>
      <c r="BQ27" s="2032"/>
      <c r="BR27" s="1980"/>
      <c r="BS27" s="2117"/>
      <c r="BT27" s="2117"/>
      <c r="BU27" s="2117"/>
      <c r="BV27" s="2117"/>
      <c r="BW27" s="2117"/>
      <c r="BX27" s="2117"/>
      <c r="BY27" s="2117"/>
      <c r="BZ27" s="2117"/>
      <c r="CA27" s="2117"/>
      <c r="CB27" s="2117"/>
      <c r="CC27" s="2117"/>
      <c r="CD27" s="2117"/>
      <c r="CE27" s="2117"/>
      <c r="CF27" s="2117"/>
      <c r="CG27" s="2117"/>
      <c r="CH27" s="2117"/>
      <c r="CI27" s="2117"/>
      <c r="CJ27" s="2117"/>
      <c r="CK27" s="2117"/>
      <c r="CL27" s="2117"/>
      <c r="CM27" s="2117"/>
      <c r="TJ27" s="3828"/>
      <c r="TK27" s="3828"/>
      <c r="TL27" s="3828"/>
      <c r="TM27" s="3828"/>
      <c r="TN27" s="3828"/>
      <c r="TO27" s="3828"/>
      <c r="TP27" s="3828"/>
      <c r="TQ27" s="3828"/>
      <c r="TR27" s="3828"/>
      <c r="TS27" s="3828"/>
      <c r="TT27" s="3828"/>
      <c r="TU27" s="3828"/>
      <c r="TV27" s="3828"/>
      <c r="TW27" s="3828"/>
      <c r="TX27" s="3828"/>
      <c r="TY27" s="3828"/>
      <c r="TZ27" s="3828"/>
      <c r="UA27" s="3828"/>
      <c r="UB27" s="3828"/>
      <c r="UC27" s="3828"/>
      <c r="UD27" s="3828"/>
    </row>
    <row r="28" spans="1:550" ht="15" customHeight="1" x14ac:dyDescent="0.25">
      <c r="A28" s="3803"/>
      <c r="B28" s="3812"/>
      <c r="C28" s="1793">
        <v>3</v>
      </c>
      <c r="D28" s="2016"/>
      <c r="E28" s="2347"/>
      <c r="F28" s="1800"/>
      <c r="G28" s="3518" t="e">
        <f>F28/E28</f>
        <v>#DIV/0!</v>
      </c>
      <c r="H28" s="1804"/>
      <c r="I28" s="1805"/>
      <c r="J28" s="3510" t="e">
        <f t="shared" si="48"/>
        <v>#DIV/0!</v>
      </c>
      <c r="K28" s="1804"/>
      <c r="L28" s="1805"/>
      <c r="M28" s="3533" t="e">
        <f t="shared" si="58"/>
        <v>#DIV/0!</v>
      </c>
      <c r="N28" s="1800">
        <f t="shared" ref="N28:N35" si="64">L28+I28+F28</f>
        <v>0</v>
      </c>
      <c r="O28" s="2021">
        <f>L28+I28+F28</f>
        <v>0</v>
      </c>
      <c r="P28" s="1822"/>
      <c r="Q28" s="1818"/>
      <c r="R28" s="2158"/>
      <c r="S28" s="2158"/>
      <c r="T28" s="1851"/>
      <c r="U28" s="1818"/>
      <c r="V28" s="2509">
        <f t="shared" si="49"/>
        <v>0</v>
      </c>
      <c r="W28" s="1818"/>
      <c r="X28" s="1851"/>
      <c r="Y28" s="2959"/>
      <c r="Z28" s="2473">
        <v>0</v>
      </c>
      <c r="AA28" s="1902">
        <v>0</v>
      </c>
      <c r="AB28" s="1902">
        <v>0</v>
      </c>
      <c r="AC28" s="2983">
        <f t="shared" si="50"/>
        <v>0</v>
      </c>
      <c r="AD28" s="1905">
        <v>0</v>
      </c>
      <c r="AE28" s="1901">
        <v>0</v>
      </c>
      <c r="AF28" s="2014">
        <f t="shared" si="51"/>
        <v>0</v>
      </c>
      <c r="AG28" s="1856">
        <v>0</v>
      </c>
      <c r="AH28" s="1902">
        <v>0</v>
      </c>
      <c r="AI28" s="2594">
        <f t="shared" si="52"/>
        <v>0</v>
      </c>
      <c r="AJ28" s="3193">
        <v>0</v>
      </c>
      <c r="AK28" s="1839">
        <v>0</v>
      </c>
      <c r="AL28" s="2150">
        <f>AJ28-AK28</f>
        <v>0</v>
      </c>
      <c r="AM28" s="3260">
        <v>0</v>
      </c>
      <c r="AN28" s="2982">
        <v>0</v>
      </c>
      <c r="AO28" s="2982">
        <v>0</v>
      </c>
      <c r="AP28" s="2982">
        <f t="shared" si="7"/>
        <v>0</v>
      </c>
      <c r="AQ28" s="3261">
        <f t="shared" si="53"/>
        <v>0</v>
      </c>
      <c r="AR28" s="1839">
        <v>0</v>
      </c>
      <c r="AS28" s="1838">
        <v>0</v>
      </c>
      <c r="AT28" s="1850">
        <v>0</v>
      </c>
      <c r="AU28" s="2701">
        <f>AS28+AT28</f>
        <v>0</v>
      </c>
      <c r="AV28" s="1900">
        <f>AA28+AJ28</f>
        <v>0</v>
      </c>
      <c r="AW28" s="1856">
        <v>0</v>
      </c>
      <c r="AX28" s="1892">
        <f t="shared" si="60"/>
        <v>0</v>
      </c>
      <c r="AY28" s="1855">
        <f t="shared" si="61"/>
        <v>0</v>
      </c>
      <c r="AZ28" s="1901">
        <f>+AN28+AE28</f>
        <v>0</v>
      </c>
      <c r="BA28" s="1901">
        <v>0</v>
      </c>
      <c r="BB28" s="1901">
        <f>AY28+AZ28</f>
        <v>0</v>
      </c>
      <c r="BC28" s="1901">
        <f>AY28+AZ28</f>
        <v>0</v>
      </c>
      <c r="BD28" s="1896">
        <v>0</v>
      </c>
      <c r="BE28" s="1902">
        <f t="shared" ref="BE28:BE35" si="65">AH28+AT28</f>
        <v>0</v>
      </c>
      <c r="BF28" s="1859">
        <f t="shared" si="56"/>
        <v>0</v>
      </c>
      <c r="BG28" s="2880">
        <f>BD28-BB28</f>
        <v>0</v>
      </c>
      <c r="BH28" s="2893">
        <f t="shared" si="57"/>
        <v>0</v>
      </c>
      <c r="BI28" s="2115"/>
      <c r="BJ28" s="3485"/>
      <c r="BK28" s="3485"/>
      <c r="BL28" s="3485"/>
      <c r="BM28" s="3485"/>
      <c r="BN28" s="3485"/>
      <c r="BO28" s="3485"/>
      <c r="BP28" s="3485"/>
      <c r="BQ28" s="3485"/>
      <c r="BR28" s="3485"/>
      <c r="BS28" s="2117"/>
      <c r="BT28" s="2117"/>
      <c r="BU28" s="2117"/>
      <c r="BV28" s="2117"/>
      <c r="BW28" s="2117"/>
      <c r="BX28" s="2117"/>
      <c r="BY28" s="2117"/>
      <c r="BZ28" s="2117"/>
      <c r="CA28" s="2117"/>
      <c r="CB28" s="2117"/>
      <c r="CC28" s="2117"/>
      <c r="CD28" s="2117"/>
      <c r="CE28" s="2117"/>
      <c r="CF28" s="2117"/>
      <c r="CG28" s="2117"/>
      <c r="CH28" s="2117"/>
      <c r="CI28" s="2117"/>
      <c r="CJ28" s="2117"/>
      <c r="CK28" s="2117"/>
      <c r="CL28" s="2117"/>
      <c r="CM28" s="2117"/>
      <c r="TJ28" s="3828"/>
      <c r="TK28" s="3828"/>
      <c r="TL28" s="3828"/>
      <c r="TM28" s="3828"/>
      <c r="TN28" s="3828"/>
      <c r="TO28" s="3828"/>
      <c r="TP28" s="3828"/>
      <c r="TQ28" s="3828"/>
      <c r="TR28" s="3828"/>
      <c r="TS28" s="3828"/>
      <c r="TT28" s="3828"/>
      <c r="TU28" s="3828"/>
      <c r="TV28" s="3828"/>
      <c r="TW28" s="3828"/>
      <c r="TX28" s="3828"/>
      <c r="TY28" s="3828"/>
      <c r="TZ28" s="3828"/>
      <c r="UA28" s="3828"/>
      <c r="UB28" s="3828"/>
      <c r="UC28" s="3828"/>
      <c r="UD28" s="3828"/>
    </row>
    <row r="29" spans="1:550" ht="15" customHeight="1" x14ac:dyDescent="0.25">
      <c r="A29" s="3803"/>
      <c r="B29" s="3812"/>
      <c r="C29" s="3264">
        <v>4</v>
      </c>
      <c r="D29" s="3244"/>
      <c r="E29" s="2347"/>
      <c r="F29" s="2029"/>
      <c r="G29" s="3518" t="e">
        <f t="shared" ref="G29:G35" si="66">F29/E29</f>
        <v>#DIV/0!</v>
      </c>
      <c r="H29" s="2351"/>
      <c r="I29" s="1808"/>
      <c r="J29" s="3510" t="e">
        <f t="shared" ref="J29:J42" si="67">I29/H29</f>
        <v>#DIV/0!</v>
      </c>
      <c r="K29" s="1804"/>
      <c r="L29" s="1805"/>
      <c r="M29" s="3533" t="e">
        <f t="shared" si="58"/>
        <v>#DIV/0!</v>
      </c>
      <c r="N29" s="1800">
        <f t="shared" si="64"/>
        <v>0</v>
      </c>
      <c r="O29" s="2021">
        <f>L29+I29+F29</f>
        <v>0</v>
      </c>
      <c r="P29" s="1822"/>
      <c r="Q29" s="1818"/>
      <c r="R29" s="2158"/>
      <c r="S29" s="2158"/>
      <c r="T29" s="1851"/>
      <c r="U29" s="1818"/>
      <c r="V29" s="2509">
        <f t="shared" si="49"/>
        <v>0</v>
      </c>
      <c r="W29" s="1818"/>
      <c r="X29" s="1851"/>
      <c r="Y29" s="2959"/>
      <c r="Z29" s="2200">
        <f>N29*6000*0.25</f>
        <v>0</v>
      </c>
      <c r="AA29" s="1902">
        <v>0</v>
      </c>
      <c r="AB29" s="1902">
        <v>0</v>
      </c>
      <c r="AC29" s="2983">
        <f t="shared" si="50"/>
        <v>0</v>
      </c>
      <c r="AD29" s="1905">
        <v>0</v>
      </c>
      <c r="AE29" s="1901">
        <v>0</v>
      </c>
      <c r="AF29" s="2014">
        <f t="shared" si="51"/>
        <v>0</v>
      </c>
      <c r="AG29" s="1856">
        <v>0</v>
      </c>
      <c r="AH29" s="1902">
        <v>0</v>
      </c>
      <c r="AI29" s="2594">
        <f t="shared" si="52"/>
        <v>0</v>
      </c>
      <c r="AJ29" s="3279">
        <v>0</v>
      </c>
      <c r="AK29" s="2973">
        <v>0</v>
      </c>
      <c r="AL29" s="2150">
        <f t="shared" si="59"/>
        <v>0</v>
      </c>
      <c r="AM29" s="3260">
        <v>0</v>
      </c>
      <c r="AN29" s="2982">
        <v>0</v>
      </c>
      <c r="AO29" s="2982">
        <v>0</v>
      </c>
      <c r="AP29" s="2982">
        <f t="shared" si="7"/>
        <v>0</v>
      </c>
      <c r="AQ29" s="3261">
        <f t="shared" si="53"/>
        <v>0</v>
      </c>
      <c r="AR29" s="1839">
        <v>0</v>
      </c>
      <c r="AS29" s="1838">
        <v>0</v>
      </c>
      <c r="AT29" s="1850">
        <v>0</v>
      </c>
      <c r="AU29" s="2668">
        <f>AS29+AT29</f>
        <v>0</v>
      </c>
      <c r="AV29" s="3246">
        <f>AA29+AJ29</f>
        <v>0</v>
      </c>
      <c r="AW29" s="1856">
        <v>0</v>
      </c>
      <c r="AX29" s="1892">
        <f t="shared" si="60"/>
        <v>0</v>
      </c>
      <c r="AY29" s="1855">
        <f t="shared" si="61"/>
        <v>0</v>
      </c>
      <c r="AZ29" s="1901">
        <f>+AM29+AE29</f>
        <v>0</v>
      </c>
      <c r="BA29" s="1901">
        <v>0</v>
      </c>
      <c r="BB29" s="1901">
        <f>AY29+AZ29</f>
        <v>0</v>
      </c>
      <c r="BC29" s="1901">
        <f t="shared" si="63"/>
        <v>0</v>
      </c>
      <c r="BD29" s="1896">
        <f t="shared" ref="BD29:BD35" si="68">AG29+AS29</f>
        <v>0</v>
      </c>
      <c r="BE29" s="1902">
        <f t="shared" si="65"/>
        <v>0</v>
      </c>
      <c r="BF29" s="1859">
        <f t="shared" si="56"/>
        <v>0</v>
      </c>
      <c r="BG29" s="2882">
        <f>BD29-BB29</f>
        <v>0</v>
      </c>
      <c r="BH29" s="2893">
        <f t="shared" si="57"/>
        <v>0</v>
      </c>
      <c r="BI29" s="2032"/>
      <c r="BJ29" s="3485"/>
      <c r="BK29" s="3485"/>
      <c r="BL29" s="3485"/>
      <c r="BM29" s="3485"/>
      <c r="BN29" s="3485"/>
      <c r="BO29" s="3485"/>
      <c r="BP29" s="3485"/>
      <c r="BQ29" s="3485"/>
      <c r="BR29" s="3485"/>
      <c r="BS29" s="2117"/>
      <c r="BT29" s="2117"/>
      <c r="BU29" s="2117"/>
      <c r="BV29" s="2117"/>
      <c r="BW29" s="2117"/>
      <c r="BX29" s="2117"/>
      <c r="BY29" s="2117"/>
      <c r="BZ29" s="2117"/>
      <c r="CA29" s="2117"/>
      <c r="CB29" s="2117"/>
      <c r="CC29" s="2117"/>
      <c r="CD29" s="2117"/>
      <c r="CE29" s="2117"/>
      <c r="CF29" s="2117"/>
      <c r="CG29" s="2117"/>
      <c r="CH29" s="2117"/>
      <c r="CI29" s="2117"/>
      <c r="CJ29" s="2117"/>
      <c r="CK29" s="2117"/>
      <c r="CL29" s="2117"/>
      <c r="CM29" s="2117"/>
      <c r="CN29" s="112"/>
      <c r="TJ29" s="3828"/>
      <c r="TK29" s="3828"/>
      <c r="TL29" s="3828"/>
      <c r="TM29" s="3828"/>
      <c r="TN29" s="3828"/>
      <c r="TO29" s="3828"/>
      <c r="TP29" s="3828"/>
      <c r="TQ29" s="3828"/>
      <c r="TR29" s="3828"/>
      <c r="TS29" s="3828"/>
      <c r="TT29" s="3828"/>
      <c r="TU29" s="3828"/>
      <c r="TV29" s="3828"/>
      <c r="TW29" s="3828"/>
      <c r="TX29" s="3828"/>
      <c r="TY29" s="3828"/>
      <c r="TZ29" s="3828"/>
      <c r="UA29" s="3828"/>
      <c r="UB29" s="3828"/>
      <c r="UC29" s="3828"/>
      <c r="UD29" s="3828"/>
    </row>
    <row r="30" spans="1:550" ht="15" customHeight="1" x14ac:dyDescent="0.25">
      <c r="A30" s="3803"/>
      <c r="B30" s="3812"/>
      <c r="C30" s="1793">
        <v>5</v>
      </c>
      <c r="D30" s="3245"/>
      <c r="E30" s="2347"/>
      <c r="F30" s="1805"/>
      <c r="G30" s="3518" t="e">
        <f t="shared" si="66"/>
        <v>#DIV/0!</v>
      </c>
      <c r="H30" s="2352"/>
      <c r="I30" s="1800"/>
      <c r="J30" s="3510" t="e">
        <f t="shared" si="67"/>
        <v>#DIV/0!</v>
      </c>
      <c r="K30" s="1804"/>
      <c r="L30" s="1805"/>
      <c r="M30" s="3533" t="e">
        <f t="shared" si="58"/>
        <v>#DIV/0!</v>
      </c>
      <c r="N30" s="1800">
        <f t="shared" si="64"/>
        <v>0</v>
      </c>
      <c r="O30" s="2021">
        <f t="shared" ref="O30:O32" si="69">F30+I30</f>
        <v>0</v>
      </c>
      <c r="P30" s="1822"/>
      <c r="Q30" s="1818"/>
      <c r="R30" s="2158"/>
      <c r="S30" s="2158"/>
      <c r="T30" s="1851"/>
      <c r="U30" s="1818"/>
      <c r="V30" s="2509">
        <f t="shared" si="49"/>
        <v>0</v>
      </c>
      <c r="W30" s="1818"/>
      <c r="X30" s="1851"/>
      <c r="Y30" s="2959"/>
      <c r="Z30" s="2473">
        <v>0</v>
      </c>
      <c r="AA30" s="1902">
        <v>0</v>
      </c>
      <c r="AB30" s="1902">
        <v>0</v>
      </c>
      <c r="AC30" s="2983">
        <f t="shared" si="50"/>
        <v>0</v>
      </c>
      <c r="AD30" s="1905">
        <v>0</v>
      </c>
      <c r="AE30" s="1901">
        <v>0</v>
      </c>
      <c r="AF30" s="2014">
        <f t="shared" si="51"/>
        <v>0</v>
      </c>
      <c r="AG30" s="1856">
        <v>0</v>
      </c>
      <c r="AH30" s="1902">
        <f t="shared" ref="AH30:AH35" si="70">AD30+AE30</f>
        <v>0</v>
      </c>
      <c r="AI30" s="2594">
        <f t="shared" si="52"/>
        <v>0</v>
      </c>
      <c r="AJ30" s="3193">
        <v>0</v>
      </c>
      <c r="AK30" s="2973">
        <v>0</v>
      </c>
      <c r="AL30" s="2150">
        <f t="shared" si="59"/>
        <v>0</v>
      </c>
      <c r="AM30" s="2238">
        <v>0</v>
      </c>
      <c r="AN30" s="2241">
        <v>0</v>
      </c>
      <c r="AO30" s="2241">
        <v>0</v>
      </c>
      <c r="AP30" s="2982">
        <f t="shared" si="7"/>
        <v>0</v>
      </c>
      <c r="AQ30" s="2242">
        <f t="shared" si="53"/>
        <v>0</v>
      </c>
      <c r="AR30" s="1839">
        <v>0</v>
      </c>
      <c r="AS30" s="1838">
        <v>0</v>
      </c>
      <c r="AT30" s="1838">
        <v>0</v>
      </c>
      <c r="AU30" s="2668">
        <f t="shared" si="54"/>
        <v>0</v>
      </c>
      <c r="AV30" s="1900">
        <v>0</v>
      </c>
      <c r="AW30" s="1856">
        <f t="shared" ref="AW30:AW35" si="71">AB30+AK30</f>
        <v>0</v>
      </c>
      <c r="AX30" s="1892">
        <f t="shared" si="60"/>
        <v>0</v>
      </c>
      <c r="AY30" s="2145">
        <f t="shared" si="61"/>
        <v>0</v>
      </c>
      <c r="AZ30" s="2144">
        <f t="shared" ref="AZ30:AZ35" si="72">AE30+AO30</f>
        <v>0</v>
      </c>
      <c r="BA30" s="2144">
        <f t="shared" si="62"/>
        <v>0</v>
      </c>
      <c r="BB30" s="2144">
        <f t="shared" si="55"/>
        <v>0</v>
      </c>
      <c r="BC30" s="2144">
        <f t="shared" si="63"/>
        <v>0</v>
      </c>
      <c r="BD30" s="2159">
        <f t="shared" si="68"/>
        <v>0</v>
      </c>
      <c r="BE30" s="1902">
        <f t="shared" si="65"/>
        <v>0</v>
      </c>
      <c r="BF30" s="1859">
        <f t="shared" si="56"/>
        <v>0</v>
      </c>
      <c r="BG30" s="2880">
        <f t="shared" si="23"/>
        <v>0</v>
      </c>
      <c r="BH30" s="2893">
        <f t="shared" si="57"/>
        <v>0</v>
      </c>
      <c r="BI30" s="1980"/>
      <c r="BJ30" s="3485"/>
      <c r="BK30" s="3485"/>
      <c r="BL30" s="3485"/>
      <c r="BM30" s="3485"/>
      <c r="BN30" s="3485"/>
      <c r="BO30" s="3485"/>
      <c r="BP30" s="3485"/>
      <c r="BQ30" s="3485"/>
      <c r="BR30" s="3485"/>
      <c r="BS30" s="2117"/>
      <c r="BT30" s="2117"/>
      <c r="BU30" s="2117"/>
      <c r="BV30" s="2117"/>
      <c r="BW30" s="2117"/>
      <c r="BX30" s="2117"/>
      <c r="BY30" s="2117"/>
      <c r="BZ30" s="2117"/>
      <c r="CA30" s="2117"/>
      <c r="CB30" s="2117"/>
      <c r="CC30" s="2117"/>
      <c r="CD30" s="2117"/>
      <c r="CE30" s="2117"/>
      <c r="CF30" s="2117"/>
      <c r="CG30" s="2117"/>
      <c r="CH30" s="2117"/>
      <c r="CI30" s="2117"/>
      <c r="CJ30" s="2117"/>
      <c r="CK30" s="2117"/>
      <c r="CL30" s="2117"/>
      <c r="CM30" s="2117"/>
      <c r="TJ30" s="3828"/>
      <c r="TK30" s="3828"/>
      <c r="TL30" s="3828"/>
      <c r="TM30" s="3828"/>
      <c r="TN30" s="3828"/>
      <c r="TO30" s="3828"/>
      <c r="TP30" s="3828"/>
      <c r="TQ30" s="3828"/>
      <c r="TR30" s="3828"/>
      <c r="TS30" s="3828"/>
      <c r="TT30" s="3828"/>
      <c r="TU30" s="3828"/>
      <c r="TV30" s="3828"/>
      <c r="TW30" s="3828"/>
      <c r="TX30" s="3828"/>
      <c r="TY30" s="3828"/>
      <c r="TZ30" s="3828"/>
      <c r="UA30" s="3828"/>
      <c r="UB30" s="3828"/>
      <c r="UC30" s="3828"/>
      <c r="UD30" s="3828"/>
    </row>
    <row r="31" spans="1:550" ht="15" customHeight="1" x14ac:dyDescent="0.25">
      <c r="A31" s="3803"/>
      <c r="B31" s="3812"/>
      <c r="C31" s="1793">
        <v>6</v>
      </c>
      <c r="D31" s="3244"/>
      <c r="E31" s="2347"/>
      <c r="F31" s="1805"/>
      <c r="G31" s="3518" t="e">
        <f t="shared" si="66"/>
        <v>#DIV/0!</v>
      </c>
      <c r="H31" s="2353"/>
      <c r="I31" s="1805"/>
      <c r="J31" s="3510" t="e">
        <f t="shared" si="67"/>
        <v>#DIV/0!</v>
      </c>
      <c r="K31" s="1802"/>
      <c r="L31" s="1800"/>
      <c r="M31" s="3533" t="e">
        <f>L31/K31</f>
        <v>#DIV/0!</v>
      </c>
      <c r="N31" s="1800">
        <f t="shared" si="64"/>
        <v>0</v>
      </c>
      <c r="O31" s="2021">
        <f t="shared" si="69"/>
        <v>0</v>
      </c>
      <c r="P31" s="1822"/>
      <c r="Q31" s="1818"/>
      <c r="R31" s="2158"/>
      <c r="S31" s="2158"/>
      <c r="T31" s="1851"/>
      <c r="U31" s="1818"/>
      <c r="V31" s="2509">
        <f t="shared" si="49"/>
        <v>0</v>
      </c>
      <c r="W31" s="1818"/>
      <c r="X31" s="1851"/>
      <c r="Y31" s="2960"/>
      <c r="Z31" s="2203">
        <v>0</v>
      </c>
      <c r="AA31" s="1902">
        <v>0</v>
      </c>
      <c r="AB31" s="1902">
        <v>0</v>
      </c>
      <c r="AC31" s="2983">
        <f t="shared" si="50"/>
        <v>0</v>
      </c>
      <c r="AD31" s="1905">
        <v>0</v>
      </c>
      <c r="AE31" s="1901">
        <v>0</v>
      </c>
      <c r="AF31" s="2014">
        <f t="shared" si="51"/>
        <v>0</v>
      </c>
      <c r="AG31" s="1856">
        <v>0</v>
      </c>
      <c r="AH31" s="1902">
        <f t="shared" si="70"/>
        <v>0</v>
      </c>
      <c r="AI31" s="2594">
        <f t="shared" si="52"/>
        <v>0</v>
      </c>
      <c r="AJ31" s="3193">
        <v>0</v>
      </c>
      <c r="AK31" s="2973">
        <v>0</v>
      </c>
      <c r="AL31" s="2150">
        <f t="shared" si="59"/>
        <v>0</v>
      </c>
      <c r="AM31" s="2238">
        <v>0</v>
      </c>
      <c r="AN31" s="2241">
        <v>0</v>
      </c>
      <c r="AO31" s="2241">
        <v>0</v>
      </c>
      <c r="AP31" s="2982">
        <f t="shared" si="7"/>
        <v>0</v>
      </c>
      <c r="AQ31" s="2242">
        <f t="shared" si="53"/>
        <v>0</v>
      </c>
      <c r="AR31" s="1839">
        <v>0</v>
      </c>
      <c r="AS31" s="1838">
        <v>0</v>
      </c>
      <c r="AT31" s="1842">
        <v>0</v>
      </c>
      <c r="AU31" s="2668">
        <f t="shared" si="54"/>
        <v>0</v>
      </c>
      <c r="AV31" s="1861">
        <v>0</v>
      </c>
      <c r="AW31" s="1856">
        <f t="shared" si="71"/>
        <v>0</v>
      </c>
      <c r="AX31" s="1865">
        <f t="shared" si="60"/>
        <v>0</v>
      </c>
      <c r="AY31" s="2810">
        <f t="shared" si="61"/>
        <v>0</v>
      </c>
      <c r="AZ31" s="2144">
        <f t="shared" si="72"/>
        <v>0</v>
      </c>
      <c r="BA31" s="2144">
        <f t="shared" si="62"/>
        <v>0</v>
      </c>
      <c r="BB31" s="2144">
        <f t="shared" si="55"/>
        <v>0</v>
      </c>
      <c r="BC31" s="2144">
        <f t="shared" si="63"/>
        <v>0</v>
      </c>
      <c r="BD31" s="1896">
        <f t="shared" si="68"/>
        <v>0</v>
      </c>
      <c r="BE31" s="1902">
        <f t="shared" si="65"/>
        <v>0</v>
      </c>
      <c r="BF31" s="1859">
        <f t="shared" si="56"/>
        <v>0</v>
      </c>
      <c r="BG31" s="2880">
        <f t="shared" si="23"/>
        <v>0</v>
      </c>
      <c r="BH31" s="2893">
        <f t="shared" si="57"/>
        <v>0</v>
      </c>
      <c r="BI31" s="1980"/>
      <c r="BJ31" s="3485"/>
      <c r="BK31" s="3485"/>
      <c r="BL31" s="3485"/>
      <c r="BM31" s="3485"/>
      <c r="BN31" s="3485"/>
      <c r="BO31" s="3485"/>
      <c r="BP31" s="3485"/>
      <c r="BQ31" s="3485"/>
      <c r="BR31" s="3485"/>
      <c r="BS31" s="2117"/>
      <c r="BT31" s="2117"/>
      <c r="BU31" s="2117"/>
      <c r="BV31" s="2117"/>
      <c r="BW31" s="2117"/>
      <c r="BX31" s="2117"/>
      <c r="BY31" s="2117"/>
      <c r="BZ31" s="2117"/>
      <c r="CA31" s="2117"/>
      <c r="CB31" s="2117"/>
      <c r="CC31" s="2117"/>
      <c r="CD31" s="2117"/>
      <c r="CE31" s="2117"/>
      <c r="CF31" s="2117"/>
      <c r="CG31" s="2117"/>
      <c r="CH31" s="2117"/>
      <c r="CI31" s="2117"/>
      <c r="CJ31" s="2117"/>
      <c r="CK31" s="2117"/>
      <c r="CL31" s="2117"/>
      <c r="CM31" s="2117"/>
      <c r="TJ31" s="3828"/>
      <c r="TK31" s="3828"/>
      <c r="TL31" s="3828"/>
      <c r="TM31" s="3828"/>
      <c r="TN31" s="3828"/>
      <c r="TO31" s="3828"/>
      <c r="TP31" s="3828"/>
      <c r="TQ31" s="3828"/>
      <c r="TR31" s="3828"/>
      <c r="TS31" s="3828"/>
      <c r="TT31" s="3828"/>
      <c r="TU31" s="3828"/>
      <c r="TV31" s="3828"/>
      <c r="TW31" s="3828"/>
      <c r="TX31" s="3828"/>
      <c r="TY31" s="3828"/>
      <c r="TZ31" s="3828"/>
      <c r="UA31" s="3828"/>
      <c r="UB31" s="3828"/>
      <c r="UC31" s="3828"/>
      <c r="UD31" s="3828"/>
    </row>
    <row r="32" spans="1:550" ht="15" customHeight="1" x14ac:dyDescent="0.25">
      <c r="A32" s="3803"/>
      <c r="B32" s="3812"/>
      <c r="C32" s="1793">
        <v>7</v>
      </c>
      <c r="D32" s="3248"/>
      <c r="E32" s="2746"/>
      <c r="F32" s="2029"/>
      <c r="G32" s="3518" t="e">
        <f t="shared" si="66"/>
        <v>#DIV/0!</v>
      </c>
      <c r="H32" s="2353"/>
      <c r="I32" s="1805"/>
      <c r="J32" s="3510" t="e">
        <f t="shared" si="67"/>
        <v>#DIV/0!</v>
      </c>
      <c r="K32" s="2182"/>
      <c r="L32" s="1800"/>
      <c r="M32" s="3533" t="e">
        <f t="shared" ref="M32:M39" si="73">L32/K32</f>
        <v>#DIV/0!</v>
      </c>
      <c r="N32" s="1800">
        <f t="shared" si="64"/>
        <v>0</v>
      </c>
      <c r="O32" s="2021">
        <f t="shared" si="69"/>
        <v>0</v>
      </c>
      <c r="P32" s="1822"/>
      <c r="Q32" s="1818"/>
      <c r="R32" s="2158"/>
      <c r="S32" s="2158"/>
      <c r="T32" s="1851"/>
      <c r="U32" s="1818"/>
      <c r="V32" s="2509">
        <f t="shared" si="49"/>
        <v>0</v>
      </c>
      <c r="W32" s="1818"/>
      <c r="X32" s="1851"/>
      <c r="Y32" s="2960"/>
      <c r="Z32" s="2203">
        <f>N32*5808*0.2737</f>
        <v>0</v>
      </c>
      <c r="AA32" s="1902">
        <v>0</v>
      </c>
      <c r="AB32" s="1902">
        <v>0</v>
      </c>
      <c r="AC32" s="2983">
        <f t="shared" si="50"/>
        <v>0</v>
      </c>
      <c r="AD32" s="1905">
        <v>0</v>
      </c>
      <c r="AE32" s="1901">
        <v>0</v>
      </c>
      <c r="AF32" s="2014">
        <f t="shared" si="51"/>
        <v>0</v>
      </c>
      <c r="AG32" s="1856">
        <v>0</v>
      </c>
      <c r="AH32" s="1902">
        <f t="shared" si="70"/>
        <v>0</v>
      </c>
      <c r="AI32" s="2594">
        <f t="shared" si="52"/>
        <v>0</v>
      </c>
      <c r="AJ32" s="2972">
        <v>0</v>
      </c>
      <c r="AK32" s="2973">
        <v>0</v>
      </c>
      <c r="AL32" s="2150">
        <f t="shared" si="59"/>
        <v>0</v>
      </c>
      <c r="AM32" s="2238">
        <v>0</v>
      </c>
      <c r="AN32" s="2243">
        <v>0</v>
      </c>
      <c r="AO32" s="2243">
        <v>0</v>
      </c>
      <c r="AP32" s="2982">
        <f t="shared" si="7"/>
        <v>0</v>
      </c>
      <c r="AQ32" s="2242">
        <f t="shared" si="53"/>
        <v>0</v>
      </c>
      <c r="AR32" s="2682">
        <v>0</v>
      </c>
      <c r="AS32" s="1850">
        <v>0</v>
      </c>
      <c r="AT32" s="1976">
        <v>0</v>
      </c>
      <c r="AU32" s="2669">
        <f t="shared" si="54"/>
        <v>0</v>
      </c>
      <c r="AV32" s="2084">
        <v>0</v>
      </c>
      <c r="AW32" s="1856">
        <f t="shared" si="71"/>
        <v>0</v>
      </c>
      <c r="AX32" s="1892">
        <f t="shared" si="60"/>
        <v>0</v>
      </c>
      <c r="AY32" s="2810">
        <f t="shared" si="61"/>
        <v>0</v>
      </c>
      <c r="AZ32" s="2144">
        <f t="shared" si="72"/>
        <v>0</v>
      </c>
      <c r="BA32" s="2144">
        <f t="shared" si="62"/>
        <v>0</v>
      </c>
      <c r="BB32" s="2144">
        <f t="shared" si="55"/>
        <v>0</v>
      </c>
      <c r="BC32" s="2144">
        <f t="shared" si="63"/>
        <v>0</v>
      </c>
      <c r="BD32" s="1896">
        <f t="shared" si="68"/>
        <v>0</v>
      </c>
      <c r="BE32" s="1853">
        <f t="shared" si="65"/>
        <v>0</v>
      </c>
      <c r="BF32" s="1977">
        <f t="shared" si="56"/>
        <v>0</v>
      </c>
      <c r="BG32" s="2880">
        <f t="shared" si="23"/>
        <v>0</v>
      </c>
      <c r="BH32" s="2893">
        <f t="shared" si="57"/>
        <v>0</v>
      </c>
      <c r="BI32" s="1980"/>
      <c r="BJ32" s="3485"/>
      <c r="BK32" s="3485"/>
      <c r="BL32" s="3485"/>
      <c r="BM32" s="3485"/>
      <c r="BN32" s="3485"/>
      <c r="BO32" s="3485"/>
      <c r="BP32" s="3485"/>
      <c r="BQ32" s="3485"/>
      <c r="BR32" s="3485"/>
      <c r="BS32" s="2117"/>
      <c r="BT32" s="2117"/>
      <c r="BU32" s="2117"/>
      <c r="BV32" s="2117"/>
      <c r="BW32" s="2117"/>
      <c r="BX32" s="2117"/>
      <c r="BY32" s="2117"/>
      <c r="BZ32" s="2117"/>
      <c r="CA32" s="2117"/>
      <c r="CB32" s="2117"/>
      <c r="CC32" s="2117"/>
      <c r="CD32" s="2117"/>
      <c r="CE32" s="2117"/>
      <c r="CF32" s="2117"/>
      <c r="CG32" s="2117"/>
      <c r="CH32" s="2117"/>
      <c r="CI32" s="2117"/>
      <c r="CJ32" s="2117"/>
      <c r="CK32" s="2117"/>
      <c r="CL32" s="2117"/>
      <c r="CM32" s="2117"/>
      <c r="CN32" s="112"/>
      <c r="TJ32" s="3828"/>
      <c r="TK32" s="3828"/>
      <c r="TL32" s="3828"/>
      <c r="TM32" s="3828"/>
      <c r="TN32" s="3828"/>
      <c r="TO32" s="3828"/>
      <c r="TP32" s="3828"/>
      <c r="TQ32" s="3828"/>
      <c r="TR32" s="3828"/>
      <c r="TS32" s="3828"/>
      <c r="TT32" s="3828"/>
      <c r="TU32" s="3828"/>
      <c r="TV32" s="3828"/>
      <c r="TW32" s="3828"/>
      <c r="TX32" s="3828"/>
      <c r="TY32" s="3828"/>
      <c r="TZ32" s="3828"/>
      <c r="UA32" s="3828"/>
      <c r="UB32" s="3828"/>
      <c r="UC32" s="3828"/>
      <c r="UD32" s="3828"/>
    </row>
    <row r="33" spans="1:550" ht="15" customHeight="1" x14ac:dyDescent="0.25">
      <c r="A33" s="3803"/>
      <c r="B33" s="3812"/>
      <c r="C33" s="1793">
        <v>8</v>
      </c>
      <c r="D33" s="3245"/>
      <c r="E33" s="2347"/>
      <c r="F33" s="2029"/>
      <c r="G33" s="3518" t="e">
        <f t="shared" si="66"/>
        <v>#DIV/0!</v>
      </c>
      <c r="H33" s="2354"/>
      <c r="I33" s="1805"/>
      <c r="J33" s="3510" t="e">
        <f t="shared" si="67"/>
        <v>#DIV/0!</v>
      </c>
      <c r="K33" s="1802"/>
      <c r="L33" s="1800"/>
      <c r="M33" s="3533" t="e">
        <f t="shared" si="73"/>
        <v>#DIV/0!</v>
      </c>
      <c r="N33" s="1800">
        <f t="shared" si="64"/>
        <v>0</v>
      </c>
      <c r="O33" s="2021">
        <f>F33+I33</f>
        <v>0</v>
      </c>
      <c r="P33" s="1822"/>
      <c r="Q33" s="1818"/>
      <c r="R33" s="2158"/>
      <c r="S33" s="2158"/>
      <c r="T33" s="1851"/>
      <c r="U33" s="1818"/>
      <c r="V33" s="2509">
        <f t="shared" si="49"/>
        <v>0</v>
      </c>
      <c r="W33" s="1818"/>
      <c r="X33" s="1851"/>
      <c r="Y33" s="2959"/>
      <c r="Z33" s="2203">
        <f>N33*5808*0.25</f>
        <v>0</v>
      </c>
      <c r="AA33" s="1902">
        <v>0</v>
      </c>
      <c r="AB33" s="1902">
        <v>0</v>
      </c>
      <c r="AC33" s="2983">
        <f t="shared" si="50"/>
        <v>0</v>
      </c>
      <c r="AD33" s="1905">
        <v>0</v>
      </c>
      <c r="AE33" s="1901">
        <v>0</v>
      </c>
      <c r="AF33" s="2014">
        <f t="shared" si="51"/>
        <v>0</v>
      </c>
      <c r="AG33" s="1856">
        <v>0</v>
      </c>
      <c r="AH33" s="1902">
        <f t="shared" si="70"/>
        <v>0</v>
      </c>
      <c r="AI33" s="2594">
        <f t="shared" si="52"/>
        <v>0</v>
      </c>
      <c r="AJ33" s="2972">
        <v>0</v>
      </c>
      <c r="AK33" s="2973">
        <v>0</v>
      </c>
      <c r="AL33" s="2150">
        <f t="shared" si="59"/>
        <v>0</v>
      </c>
      <c r="AM33" s="2238">
        <v>0</v>
      </c>
      <c r="AN33" s="2243">
        <v>0</v>
      </c>
      <c r="AO33" s="2243">
        <v>0</v>
      </c>
      <c r="AP33" s="2982">
        <f t="shared" si="7"/>
        <v>0</v>
      </c>
      <c r="AQ33" s="2242">
        <f t="shared" si="53"/>
        <v>0</v>
      </c>
      <c r="AR33" s="2682">
        <v>0</v>
      </c>
      <c r="AS33" s="2235">
        <v>0</v>
      </c>
      <c r="AT33" s="2245">
        <v>0</v>
      </c>
      <c r="AU33" s="2236">
        <f t="shared" si="54"/>
        <v>0</v>
      </c>
      <c r="AV33" s="2081">
        <v>0</v>
      </c>
      <c r="AW33" s="1856">
        <f t="shared" si="71"/>
        <v>0</v>
      </c>
      <c r="AX33" s="1892">
        <f t="shared" si="60"/>
        <v>0</v>
      </c>
      <c r="AY33" s="2809">
        <f t="shared" si="61"/>
        <v>0</v>
      </c>
      <c r="AZ33" s="2144">
        <f t="shared" si="72"/>
        <v>0</v>
      </c>
      <c r="BA33" s="2144">
        <f t="shared" si="62"/>
        <v>0</v>
      </c>
      <c r="BB33" s="2144">
        <f t="shared" si="55"/>
        <v>0</v>
      </c>
      <c r="BC33" s="2144">
        <v>0</v>
      </c>
      <c r="BD33" s="1896">
        <f t="shared" si="68"/>
        <v>0</v>
      </c>
      <c r="BE33" s="1853">
        <f t="shared" si="65"/>
        <v>0</v>
      </c>
      <c r="BF33" s="1977">
        <f t="shared" si="56"/>
        <v>0</v>
      </c>
      <c r="BG33" s="2880">
        <f t="shared" si="23"/>
        <v>0</v>
      </c>
      <c r="BH33" s="2893">
        <f t="shared" si="57"/>
        <v>0</v>
      </c>
      <c r="BI33" s="1980"/>
      <c r="BJ33" s="3485"/>
      <c r="BK33" s="3485"/>
      <c r="BL33" s="3485"/>
      <c r="BM33" s="3485"/>
      <c r="BN33" s="3485"/>
      <c r="BO33" s="3485"/>
      <c r="BP33" s="3485"/>
      <c r="BQ33" s="3485"/>
      <c r="BR33" s="3485"/>
      <c r="BS33" s="2117"/>
      <c r="BT33" s="2117"/>
      <c r="BU33" s="2117"/>
      <c r="BV33" s="2117"/>
      <c r="BW33" s="2117"/>
      <c r="BX33" s="2117"/>
      <c r="BY33" s="2117"/>
      <c r="BZ33" s="2117"/>
      <c r="CA33" s="2117"/>
      <c r="CB33" s="2117"/>
      <c r="CC33" s="2117"/>
      <c r="CD33" s="2117"/>
      <c r="CE33" s="2117"/>
      <c r="CF33" s="2117"/>
      <c r="CG33" s="2117"/>
      <c r="CH33" s="2117"/>
      <c r="CI33" s="2117"/>
      <c r="CJ33" s="2117"/>
      <c r="CK33" s="2117"/>
      <c r="CL33" s="2117"/>
      <c r="CM33" s="2117"/>
      <c r="TJ33" s="3828"/>
      <c r="TK33" s="3828"/>
      <c r="TL33" s="3828"/>
      <c r="TM33" s="3828"/>
      <c r="TN33" s="3828"/>
      <c r="TO33" s="3828"/>
      <c r="TP33" s="3828"/>
      <c r="TQ33" s="3828"/>
      <c r="TR33" s="3828"/>
      <c r="TS33" s="3828"/>
      <c r="TT33" s="3828"/>
      <c r="TU33" s="3828"/>
      <c r="TV33" s="3828"/>
      <c r="TW33" s="3828"/>
      <c r="TX33" s="3828"/>
      <c r="TY33" s="3828"/>
      <c r="TZ33" s="3828"/>
      <c r="UA33" s="3828"/>
      <c r="UB33" s="3828"/>
      <c r="UC33" s="3828"/>
      <c r="UD33" s="3828"/>
    </row>
    <row r="34" spans="1:550" ht="15" customHeight="1" x14ac:dyDescent="0.25">
      <c r="A34" s="3803"/>
      <c r="B34" s="3812"/>
      <c r="C34" s="1793">
        <v>9</v>
      </c>
      <c r="D34" s="3247"/>
      <c r="E34" s="2347"/>
      <c r="F34" s="2029"/>
      <c r="G34" s="3518" t="e">
        <f t="shared" si="66"/>
        <v>#DIV/0!</v>
      </c>
      <c r="H34" s="2354"/>
      <c r="I34" s="1805"/>
      <c r="J34" s="3510" t="e">
        <f t="shared" si="67"/>
        <v>#DIV/0!</v>
      </c>
      <c r="K34" s="1802"/>
      <c r="L34" s="1800"/>
      <c r="M34" s="3533" t="e">
        <f t="shared" si="73"/>
        <v>#DIV/0!</v>
      </c>
      <c r="N34" s="1800">
        <f t="shared" si="64"/>
        <v>0</v>
      </c>
      <c r="O34" s="2021">
        <f t="shared" ref="O34:O35" si="74">F34+I34</f>
        <v>0</v>
      </c>
      <c r="P34" s="1822"/>
      <c r="Q34" s="1818"/>
      <c r="R34" s="1818"/>
      <c r="S34" s="1818"/>
      <c r="T34" s="2158"/>
      <c r="U34" s="2158"/>
      <c r="V34" s="2509">
        <f t="shared" si="49"/>
        <v>0</v>
      </c>
      <c r="W34" s="2510"/>
      <c r="X34" s="2901"/>
      <c r="Y34" s="2959"/>
      <c r="Z34" s="2203">
        <f>N34*5808*0.25</f>
        <v>0</v>
      </c>
      <c r="AA34" s="1902">
        <v>0</v>
      </c>
      <c r="AB34" s="1902">
        <v>0</v>
      </c>
      <c r="AC34" s="2983">
        <f t="shared" si="50"/>
        <v>0</v>
      </c>
      <c r="AD34" s="1905">
        <v>0</v>
      </c>
      <c r="AE34" s="2144">
        <v>0</v>
      </c>
      <c r="AF34" s="2014">
        <f t="shared" si="51"/>
        <v>0</v>
      </c>
      <c r="AG34" s="1856">
        <v>0</v>
      </c>
      <c r="AH34" s="1902">
        <f t="shared" si="70"/>
        <v>0</v>
      </c>
      <c r="AI34" s="2594">
        <f t="shared" si="52"/>
        <v>0</v>
      </c>
      <c r="AJ34" s="2972">
        <v>0</v>
      </c>
      <c r="AK34" s="2977">
        <v>0</v>
      </c>
      <c r="AL34" s="2150">
        <f t="shared" si="59"/>
        <v>0</v>
      </c>
      <c r="AM34" s="2238">
        <v>0</v>
      </c>
      <c r="AN34" s="2243">
        <v>0</v>
      </c>
      <c r="AO34" s="2243">
        <v>0</v>
      </c>
      <c r="AP34" s="2982">
        <f t="shared" si="7"/>
        <v>0</v>
      </c>
      <c r="AQ34" s="2242">
        <f t="shared" si="53"/>
        <v>0</v>
      </c>
      <c r="AR34" s="2682">
        <v>0</v>
      </c>
      <c r="AS34" s="2235">
        <v>0</v>
      </c>
      <c r="AT34" s="2245">
        <v>0</v>
      </c>
      <c r="AU34" s="2236">
        <f t="shared" si="54"/>
        <v>0</v>
      </c>
      <c r="AV34" s="2081">
        <v>0</v>
      </c>
      <c r="AW34" s="1856">
        <f t="shared" si="71"/>
        <v>0</v>
      </c>
      <c r="AX34" s="1892">
        <f t="shared" si="60"/>
        <v>0</v>
      </c>
      <c r="AY34" s="2809">
        <f t="shared" si="61"/>
        <v>0</v>
      </c>
      <c r="AZ34" s="2144">
        <f t="shared" si="72"/>
        <v>0</v>
      </c>
      <c r="BA34" s="2144">
        <f t="shared" si="62"/>
        <v>0</v>
      </c>
      <c r="BB34" s="2144">
        <f t="shared" si="55"/>
        <v>0</v>
      </c>
      <c r="BC34" s="2144">
        <f t="shared" si="63"/>
        <v>0</v>
      </c>
      <c r="BD34" s="1896">
        <f t="shared" si="68"/>
        <v>0</v>
      </c>
      <c r="BE34" s="1853">
        <f t="shared" si="65"/>
        <v>0</v>
      </c>
      <c r="BF34" s="1977">
        <f t="shared" si="56"/>
        <v>0</v>
      </c>
      <c r="BG34" s="2880">
        <f t="shared" si="23"/>
        <v>0</v>
      </c>
      <c r="BH34" s="2893">
        <f t="shared" si="57"/>
        <v>0</v>
      </c>
      <c r="BI34" s="1980"/>
      <c r="BJ34" s="1980"/>
      <c r="BK34" s="1980"/>
      <c r="BL34" s="1980"/>
      <c r="BM34" s="1980"/>
      <c r="BN34" s="1980"/>
      <c r="BO34" s="1980"/>
      <c r="BP34" s="1980"/>
      <c r="BQ34" s="1980"/>
      <c r="BR34" s="1980"/>
      <c r="BS34" s="2117"/>
      <c r="BT34" s="2117"/>
      <c r="BU34" s="2117"/>
      <c r="BV34" s="2117"/>
      <c r="BW34" s="2117"/>
      <c r="BX34" s="2117"/>
      <c r="BY34" s="2117"/>
      <c r="BZ34" s="2117"/>
      <c r="CA34" s="2117"/>
      <c r="CB34" s="2117"/>
      <c r="CC34" s="2117"/>
      <c r="CD34" s="2117"/>
      <c r="CE34" s="2117"/>
      <c r="CF34" s="2117"/>
      <c r="CG34" s="2117"/>
      <c r="CH34" s="2117"/>
      <c r="CI34" s="2117"/>
      <c r="CJ34" s="2117"/>
      <c r="CK34" s="2117"/>
      <c r="CL34" s="2117"/>
      <c r="CM34" s="2117"/>
      <c r="TJ34" s="3828"/>
      <c r="TK34" s="3828"/>
      <c r="TL34" s="3828"/>
      <c r="TM34" s="3828"/>
      <c r="TN34" s="3828"/>
      <c r="TO34" s="3828"/>
      <c r="TP34" s="3828"/>
      <c r="TQ34" s="3828"/>
      <c r="TR34" s="3828"/>
      <c r="TS34" s="3828"/>
      <c r="TT34" s="3828"/>
      <c r="TU34" s="3828"/>
      <c r="TV34" s="3828"/>
      <c r="TW34" s="3828"/>
      <c r="TX34" s="3828"/>
      <c r="TY34" s="3828"/>
      <c r="TZ34" s="3828"/>
      <c r="UA34" s="3828"/>
      <c r="UB34" s="3828"/>
      <c r="UC34" s="3828"/>
      <c r="UD34" s="3828"/>
    </row>
    <row r="35" spans="1:550" ht="15" customHeight="1" x14ac:dyDescent="0.25">
      <c r="A35" s="3803"/>
      <c r="B35" s="3812"/>
      <c r="C35" s="1794">
        <v>10</v>
      </c>
      <c r="D35" s="3249"/>
      <c r="E35" s="2747"/>
      <c r="F35" s="2176"/>
      <c r="G35" s="3518" t="e">
        <f t="shared" si="66"/>
        <v>#DIV/0!</v>
      </c>
      <c r="H35" s="2661"/>
      <c r="I35" s="2177"/>
      <c r="J35" s="3510" t="e">
        <f t="shared" si="67"/>
        <v>#DIV/0!</v>
      </c>
      <c r="K35" s="2178"/>
      <c r="L35" s="1912"/>
      <c r="M35" s="3533" t="e">
        <f t="shared" si="73"/>
        <v>#DIV/0!</v>
      </c>
      <c r="N35" s="2179">
        <f t="shared" si="64"/>
        <v>0</v>
      </c>
      <c r="O35" s="2021">
        <f t="shared" si="74"/>
        <v>0</v>
      </c>
      <c r="P35" s="2415"/>
      <c r="Q35" s="2181"/>
      <c r="R35" s="2181"/>
      <c r="S35" s="2181"/>
      <c r="T35" s="2181"/>
      <c r="U35" s="2180"/>
      <c r="V35" s="3265">
        <f t="shared" si="49"/>
        <v>0</v>
      </c>
      <c r="W35" s="2511"/>
      <c r="X35" s="2902"/>
      <c r="Y35" s="2961"/>
      <c r="Z35" s="2203">
        <f>N35*5808*0.25</f>
        <v>0</v>
      </c>
      <c r="AA35" s="1902">
        <v>0</v>
      </c>
      <c r="AB35" s="1902">
        <v>0</v>
      </c>
      <c r="AC35" s="2971">
        <f t="shared" si="50"/>
        <v>0</v>
      </c>
      <c r="AD35" s="1905">
        <v>0</v>
      </c>
      <c r="AE35" s="2693">
        <v>0</v>
      </c>
      <c r="AF35" s="2015">
        <f t="shared" si="51"/>
        <v>0</v>
      </c>
      <c r="AG35" s="1840">
        <v>0</v>
      </c>
      <c r="AH35" s="1939">
        <f t="shared" si="70"/>
        <v>0</v>
      </c>
      <c r="AI35" s="2597">
        <f t="shared" si="52"/>
        <v>0</v>
      </c>
      <c r="AJ35" s="2978">
        <v>0</v>
      </c>
      <c r="AK35" s="2979">
        <v>0</v>
      </c>
      <c r="AL35" s="2652">
        <f t="shared" si="59"/>
        <v>0</v>
      </c>
      <c r="AM35" s="2238">
        <v>0</v>
      </c>
      <c r="AN35" s="2243">
        <v>0</v>
      </c>
      <c r="AO35" s="2243">
        <v>0</v>
      </c>
      <c r="AP35" s="2993">
        <f t="shared" si="7"/>
        <v>0</v>
      </c>
      <c r="AQ35" s="2257">
        <f t="shared" si="53"/>
        <v>0</v>
      </c>
      <c r="AR35" s="2682">
        <v>0</v>
      </c>
      <c r="AS35" s="2235">
        <v>0</v>
      </c>
      <c r="AT35" s="2245">
        <v>0</v>
      </c>
      <c r="AU35" s="2236">
        <f t="shared" si="54"/>
        <v>0</v>
      </c>
      <c r="AV35" s="2883">
        <v>0</v>
      </c>
      <c r="AW35" s="2455">
        <f t="shared" si="71"/>
        <v>0</v>
      </c>
      <c r="AX35" s="2806">
        <f t="shared" si="60"/>
        <v>0</v>
      </c>
      <c r="AY35" s="2810">
        <f t="shared" si="61"/>
        <v>0</v>
      </c>
      <c r="AZ35" s="2144">
        <f t="shared" si="72"/>
        <v>0</v>
      </c>
      <c r="BA35" s="2144">
        <f t="shared" si="62"/>
        <v>0</v>
      </c>
      <c r="BB35" s="2144">
        <f t="shared" si="55"/>
        <v>0</v>
      </c>
      <c r="BC35" s="2144">
        <f t="shared" si="63"/>
        <v>0</v>
      </c>
      <c r="BD35" s="2159">
        <f t="shared" si="68"/>
        <v>0</v>
      </c>
      <c r="BE35" s="2843">
        <f t="shared" si="65"/>
        <v>0</v>
      </c>
      <c r="BF35" s="2844">
        <f t="shared" si="56"/>
        <v>0</v>
      </c>
      <c r="BG35" s="2885">
        <f t="shared" si="23"/>
        <v>0</v>
      </c>
      <c r="BH35" s="2733">
        <f t="shared" si="57"/>
        <v>0</v>
      </c>
      <c r="BI35" s="1980"/>
      <c r="BJ35" s="1980"/>
      <c r="BK35" s="1980"/>
      <c r="BL35" s="1980"/>
      <c r="BM35" s="1980"/>
      <c r="BN35" s="1980"/>
      <c r="BO35" s="1980"/>
      <c r="BP35" s="1980"/>
      <c r="BQ35" s="1980"/>
      <c r="BR35" s="1980"/>
      <c r="BS35" s="1980"/>
      <c r="BT35" s="1980"/>
      <c r="BU35" s="1980"/>
      <c r="BV35" s="1980"/>
      <c r="BW35" s="1163"/>
      <c r="BX35" s="1144"/>
      <c r="BY35" s="1144"/>
      <c r="BZ35" s="1144"/>
      <c r="CA35" s="1144"/>
      <c r="CB35" s="1144"/>
      <c r="CC35" s="1144"/>
      <c r="CD35" s="1144"/>
      <c r="CE35" s="1144"/>
      <c r="CF35" s="1144"/>
      <c r="CG35" s="1144"/>
      <c r="CH35" s="1144"/>
      <c r="CI35" s="1144"/>
      <c r="CJ35" s="1144"/>
      <c r="CK35" s="1144"/>
      <c r="TJ35" s="3828"/>
      <c r="TK35" s="3828"/>
      <c r="TL35" s="3828"/>
      <c r="TM35" s="3828"/>
      <c r="TN35" s="3828"/>
      <c r="TO35" s="3828"/>
      <c r="TP35" s="3828"/>
      <c r="TQ35" s="3828"/>
      <c r="TR35" s="3828"/>
      <c r="TS35" s="3828"/>
      <c r="TT35" s="3828"/>
      <c r="TU35" s="3828"/>
      <c r="TV35" s="3828"/>
      <c r="TW35" s="3828"/>
      <c r="TX35" s="3828"/>
      <c r="TY35" s="3828"/>
      <c r="TZ35" s="3828"/>
      <c r="UA35" s="3828"/>
      <c r="UB35" s="3828"/>
      <c r="UC35" s="3828"/>
      <c r="UD35" s="3828"/>
    </row>
    <row r="36" spans="1:550" s="1144" customFormat="1" ht="15" customHeight="1" x14ac:dyDescent="0.25">
      <c r="A36" s="3803"/>
      <c r="B36" s="3813"/>
      <c r="C36" s="2151"/>
      <c r="D36" s="3077" t="s">
        <v>581</v>
      </c>
      <c r="E36" s="2374">
        <f>+E26+E27+E28+E29+E30+E31+E32+E33+E34+E35</f>
        <v>0</v>
      </c>
      <c r="F36" s="1913">
        <f>+F26+F27+F28+F29+F30+F31+F32+F33+F34+F35</f>
        <v>0</v>
      </c>
      <c r="G36" s="3519" t="e">
        <f>F36/E36</f>
        <v>#DIV/0!</v>
      </c>
      <c r="H36" s="2207">
        <f>SUM(H26:H35)</f>
        <v>0</v>
      </c>
      <c r="I36" s="1913">
        <f>SUM(I26:I35)</f>
        <v>0</v>
      </c>
      <c r="J36" s="3525" t="e">
        <f>I36/H36</f>
        <v>#DIV/0!</v>
      </c>
      <c r="K36" s="2207">
        <f>K31</f>
        <v>0</v>
      </c>
      <c r="L36" s="1913">
        <f>SUM(L26:L35)</f>
        <v>0</v>
      </c>
      <c r="M36" s="3525" t="e">
        <f>L36/K36</f>
        <v>#DIV/0!</v>
      </c>
      <c r="N36" s="1913">
        <f>N26+N27+N28+N29+N30+N31+N32+N33+N35</f>
        <v>0</v>
      </c>
      <c r="O36" s="2232">
        <f>O26+O27+O28+O29+O30+O31+O32+O33+O35</f>
        <v>0</v>
      </c>
      <c r="P36" s="1913">
        <f t="shared" ref="P36:T36" si="75">SUM(P26:P35)</f>
        <v>0</v>
      </c>
      <c r="Q36" s="1913">
        <f t="shared" si="75"/>
        <v>0</v>
      </c>
      <c r="R36" s="1913">
        <f t="shared" si="75"/>
        <v>0</v>
      </c>
      <c r="S36" s="1913">
        <f t="shared" si="75"/>
        <v>0</v>
      </c>
      <c r="T36" s="1913">
        <f t="shared" si="75"/>
        <v>0</v>
      </c>
      <c r="U36" s="1913">
        <f>SUM(U26:U35)</f>
        <v>0</v>
      </c>
      <c r="V36" s="2036">
        <f>SUM(V26:V35)</f>
        <v>0</v>
      </c>
      <c r="W36" s="1913"/>
      <c r="X36" s="1913"/>
      <c r="Y36" s="1913"/>
      <c r="Z36" s="3209">
        <f>Z26+Z27+Z28+Z29+Z30+Z31+Z32+Z33+Z35</f>
        <v>0</v>
      </c>
      <c r="AA36" s="3197">
        <f t="shared" ref="AA36:AE36" si="76">SUM(AA26:AA35)</f>
        <v>0</v>
      </c>
      <c r="AB36" s="1913">
        <f t="shared" si="76"/>
        <v>0</v>
      </c>
      <c r="AC36" s="1913">
        <f>SUM(AC26:AC35)</f>
        <v>0</v>
      </c>
      <c r="AD36" s="1913">
        <f>SUM(AD26:AD35)</f>
        <v>0</v>
      </c>
      <c r="AE36" s="1913">
        <f t="shared" si="76"/>
        <v>0</v>
      </c>
      <c r="AF36" s="1913">
        <f t="shared" si="51"/>
        <v>0</v>
      </c>
      <c r="AG36" s="1913">
        <f>SUM(AG26:AG35)</f>
        <v>0</v>
      </c>
      <c r="AH36" s="1913">
        <f>SUM(AH26:AH35)</f>
        <v>0</v>
      </c>
      <c r="AI36" s="2232">
        <f t="shared" si="52"/>
        <v>0</v>
      </c>
      <c r="AJ36" s="1913">
        <f>SUM(AJ26:AJ35)</f>
        <v>0</v>
      </c>
      <c r="AK36" s="1913">
        <f>SUM(AK26:AK35)</f>
        <v>0</v>
      </c>
      <c r="AL36" s="1913">
        <f>AJ36+AK36</f>
        <v>0</v>
      </c>
      <c r="AM36" s="1913">
        <f>AM26+AM27+AM28+AM29+AM30+AM31+AM32+AM33+AM34+AM35</f>
        <v>0</v>
      </c>
      <c r="AN36" s="1913">
        <f>AN26+AN27+AN28+AN29+AN30+AN31+AN32+AN33+AN34+AN35</f>
        <v>0</v>
      </c>
      <c r="AO36" s="1913">
        <f>AO26+AO27+AO28+AO29+AO30+AO31+AO32+AO33+AO34+AO35</f>
        <v>0</v>
      </c>
      <c r="AP36" s="3552">
        <f t="shared" si="7"/>
        <v>0</v>
      </c>
      <c r="AQ36" s="2896">
        <f>+AM36+AN36</f>
        <v>0</v>
      </c>
      <c r="AR36" s="1913">
        <f>SUM(AR26:AR35)</f>
        <v>0</v>
      </c>
      <c r="AS36" s="1913">
        <f>AS26+AS27+AS28+AS29+AS30+AS31+AS32+AS33+AS34+AS35</f>
        <v>0</v>
      </c>
      <c r="AT36" s="1913">
        <f t="shared" ref="AT36" si="77">AT26+AT27+AT28+AT29+AT30+AT31+AT32+AT33+AT34+AT35</f>
        <v>0</v>
      </c>
      <c r="AU36" s="2232">
        <f t="shared" si="54"/>
        <v>0</v>
      </c>
      <c r="AV36" s="2254">
        <f>SUM(AV26:AV35)</f>
        <v>0</v>
      </c>
      <c r="AW36" s="2254">
        <f>SUM(AW26:AW35)</f>
        <v>0</v>
      </c>
      <c r="AX36" s="2254">
        <f>AV36-AW36</f>
        <v>0</v>
      </c>
      <c r="AY36" s="2254">
        <f>SUM(AY26:AY35)</f>
        <v>0</v>
      </c>
      <c r="AZ36" s="2254">
        <f>SUM(AZ26:AZ35)</f>
        <v>0</v>
      </c>
      <c r="BA36" s="2254">
        <f t="shared" ref="BA36:BB36" si="78">SUM(BA26:BA35)</f>
        <v>0</v>
      </c>
      <c r="BB36" s="2254">
        <f t="shared" si="78"/>
        <v>0</v>
      </c>
      <c r="BC36" s="2254">
        <f>AY36+AZ36</f>
        <v>0</v>
      </c>
      <c r="BD36" s="2254">
        <f>SUM(BD26:BD35)</f>
        <v>0</v>
      </c>
      <c r="BE36" s="2254">
        <f>SUM(BE26:BE35)</f>
        <v>0</v>
      </c>
      <c r="BF36" s="2254">
        <f t="shared" ref="BF36" si="79">BD36+BE36</f>
        <v>0</v>
      </c>
      <c r="BG36" s="2803">
        <f t="shared" si="23"/>
        <v>0</v>
      </c>
      <c r="BH36" s="2951">
        <f t="shared" si="57"/>
        <v>0</v>
      </c>
      <c r="BI36" s="3252"/>
      <c r="BJ36" s="3253"/>
      <c r="BK36" s="3253"/>
      <c r="BL36" s="1980"/>
      <c r="BM36" s="1980"/>
      <c r="BN36" s="1980"/>
      <c r="BO36" s="1980"/>
      <c r="BP36" s="1980"/>
      <c r="BQ36" s="2032"/>
      <c r="BR36" s="1980"/>
      <c r="BS36" s="1980"/>
      <c r="BT36" s="1980"/>
      <c r="BU36" s="1980"/>
      <c r="BV36" s="1980"/>
      <c r="BW36" s="2114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112"/>
      <c r="CK36" s="99"/>
      <c r="CN36" s="1978"/>
      <c r="TJ36" s="3828"/>
      <c r="TK36" s="3828"/>
      <c r="TL36" s="3828"/>
      <c r="TM36" s="3828"/>
      <c r="TN36" s="3828"/>
      <c r="TO36" s="3828"/>
      <c r="TP36" s="3828"/>
      <c r="TQ36" s="3828"/>
      <c r="TR36" s="3828"/>
      <c r="TS36" s="3828"/>
      <c r="TT36" s="3828"/>
      <c r="TU36" s="3828"/>
      <c r="TV36" s="3828"/>
      <c r="TW36" s="3828"/>
      <c r="TX36" s="3828"/>
      <c r="TY36" s="3828"/>
      <c r="TZ36" s="3828"/>
      <c r="UA36" s="3828"/>
      <c r="UB36" s="3828"/>
      <c r="UC36" s="3828"/>
      <c r="UD36" s="3828"/>
    </row>
    <row r="37" spans="1:550" s="1144" customFormat="1" ht="15" customHeight="1" x14ac:dyDescent="0.25">
      <c r="A37" s="3803"/>
      <c r="B37" s="3817" t="s">
        <v>596</v>
      </c>
      <c r="C37" s="2152" t="s">
        <v>552</v>
      </c>
      <c r="D37" s="3081" t="s">
        <v>686</v>
      </c>
      <c r="E37" s="2748"/>
      <c r="F37" s="2161"/>
      <c r="G37" s="3520" t="e">
        <f>F37/E37</f>
        <v>#DIV/0!</v>
      </c>
      <c r="H37" s="2662"/>
      <c r="I37" s="2156"/>
      <c r="J37" s="3526" t="e">
        <f t="shared" si="67"/>
        <v>#DIV/0!</v>
      </c>
      <c r="K37" s="2157"/>
      <c r="L37" s="2156"/>
      <c r="M37" s="3534" t="e">
        <f t="shared" si="73"/>
        <v>#DIV/0!</v>
      </c>
      <c r="N37" s="2162">
        <f t="shared" ref="N37:N38" si="80">L37+I37+F37</f>
        <v>0</v>
      </c>
      <c r="O37" s="2021">
        <f t="shared" ref="O37:O38" si="81">F37+I37</f>
        <v>0</v>
      </c>
      <c r="P37" s="2162"/>
      <c r="Q37" s="2156"/>
      <c r="R37" s="2161"/>
      <c r="S37" s="2156"/>
      <c r="T37" s="2156"/>
      <c r="U37" s="2162"/>
      <c r="V37" s="1895">
        <f>U37+R37+Q37+P37</f>
        <v>0</v>
      </c>
      <c r="W37" s="2414"/>
      <c r="X37" s="3379"/>
      <c r="Y37" s="3381"/>
      <c r="Z37" s="2474">
        <v>60071.78</v>
      </c>
      <c r="AA37" s="1902">
        <v>60071.78</v>
      </c>
      <c r="AB37" s="1902">
        <v>60071.78</v>
      </c>
      <c r="AC37" s="2555">
        <f>AA37-AB37</f>
        <v>0</v>
      </c>
      <c r="AD37" s="1905">
        <v>0</v>
      </c>
      <c r="AE37" s="1901">
        <v>0</v>
      </c>
      <c r="AF37" s="2125">
        <f t="shared" si="51"/>
        <v>0</v>
      </c>
      <c r="AG37" s="1902">
        <v>0</v>
      </c>
      <c r="AH37" s="1875">
        <f>AD37+AE37</f>
        <v>0</v>
      </c>
      <c r="AI37" s="2570">
        <f t="shared" si="52"/>
        <v>0</v>
      </c>
      <c r="AJ37" s="2980">
        <v>0</v>
      </c>
      <c r="AK37" s="2980">
        <v>0</v>
      </c>
      <c r="AL37" s="2697">
        <f t="shared" ref="AL37:AL38" si="82">AJ37+AK37</f>
        <v>0</v>
      </c>
      <c r="AM37" s="2238">
        <v>0</v>
      </c>
      <c r="AN37" s="2243">
        <v>0</v>
      </c>
      <c r="AO37" s="2243">
        <v>0</v>
      </c>
      <c r="AP37" s="2692">
        <f t="shared" si="7"/>
        <v>0</v>
      </c>
      <c r="AQ37" s="2234">
        <f>AM37+AN37</f>
        <v>0</v>
      </c>
      <c r="AR37" s="2194"/>
      <c r="AS37" s="2235">
        <v>0</v>
      </c>
      <c r="AT37" s="2253">
        <v>0</v>
      </c>
      <c r="AU37" s="2236">
        <f t="shared" si="54"/>
        <v>0</v>
      </c>
      <c r="AV37" s="2851">
        <f>+AJ37+AA37</f>
        <v>60071.78</v>
      </c>
      <c r="AW37" s="2455">
        <f>AB37+AK37</f>
        <v>60071.78</v>
      </c>
      <c r="AX37" s="2806">
        <f>AV37-AW37</f>
        <v>0</v>
      </c>
      <c r="AY37" s="2852">
        <f>AD37+AM37</f>
        <v>0</v>
      </c>
      <c r="AZ37" s="2144">
        <f>AE37+AO37</f>
        <v>0</v>
      </c>
      <c r="BA37" s="2144">
        <f>AY37-AZ37</f>
        <v>0</v>
      </c>
      <c r="BB37" s="2144">
        <f t="shared" ref="BB37:BB38" si="83">AY37+BA37</f>
        <v>0</v>
      </c>
      <c r="BC37" s="2144">
        <f t="shared" ref="BC37:BC38" si="84">AY37+AZ37</f>
        <v>0</v>
      </c>
      <c r="BD37" s="2159">
        <f>AG37+AS37</f>
        <v>0</v>
      </c>
      <c r="BE37" s="2843">
        <f>AH37+AT37</f>
        <v>0</v>
      </c>
      <c r="BF37" s="2844">
        <f t="shared" ref="BF37:BF38" si="85">BD37+BE37</f>
        <v>0</v>
      </c>
      <c r="BG37" s="2886">
        <f t="shared" si="23"/>
        <v>0</v>
      </c>
      <c r="BH37" s="2887">
        <f t="shared" si="57"/>
        <v>0</v>
      </c>
      <c r="BI37" s="3252"/>
      <c r="BJ37" s="3253"/>
      <c r="BK37" s="3253"/>
      <c r="BL37" s="1980"/>
      <c r="BM37" s="1980"/>
      <c r="BN37" s="1980"/>
      <c r="BO37" s="1980"/>
      <c r="BP37" s="1980"/>
      <c r="BQ37" s="2032"/>
      <c r="BR37" s="1980"/>
      <c r="BS37" s="1980"/>
      <c r="BT37" s="1980"/>
      <c r="BU37" s="1980"/>
      <c r="BV37" s="1980"/>
      <c r="BW37" s="2148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112"/>
      <c r="CK37" s="99"/>
      <c r="CN37" s="1978"/>
      <c r="TJ37" s="3828"/>
      <c r="TK37" s="3828"/>
      <c r="TL37" s="3828"/>
      <c r="TM37" s="3828"/>
      <c r="TN37" s="3828"/>
      <c r="TO37" s="3828"/>
      <c r="TP37" s="3828"/>
      <c r="TQ37" s="3828"/>
      <c r="TR37" s="3828"/>
      <c r="TS37" s="3828"/>
      <c r="TT37" s="3828"/>
      <c r="TU37" s="3828"/>
      <c r="TV37" s="3828"/>
      <c r="TW37" s="3828"/>
      <c r="TX37" s="3828"/>
      <c r="TY37" s="3828"/>
      <c r="TZ37" s="3828"/>
      <c r="UA37" s="3828"/>
      <c r="UB37" s="3828"/>
      <c r="UC37" s="3828"/>
      <c r="UD37" s="3828"/>
    </row>
    <row r="38" spans="1:550" s="1144" customFormat="1" ht="15" customHeight="1" x14ac:dyDescent="0.25">
      <c r="A38" s="3803"/>
      <c r="B38" s="3818"/>
      <c r="C38" s="2153" t="s">
        <v>586</v>
      </c>
      <c r="D38" s="2154"/>
      <c r="E38" s="2828"/>
      <c r="F38" s="2829"/>
      <c r="G38" s="2830">
        <v>0</v>
      </c>
      <c r="H38" s="2831"/>
      <c r="I38" s="2829"/>
      <c r="J38" s="3527" t="e">
        <f t="shared" si="67"/>
        <v>#DIV/0!</v>
      </c>
      <c r="K38" s="2832"/>
      <c r="L38" s="2833"/>
      <c r="M38" s="3535" t="e">
        <f t="shared" si="73"/>
        <v>#DIV/0!</v>
      </c>
      <c r="N38" s="2416">
        <f t="shared" si="80"/>
        <v>0</v>
      </c>
      <c r="O38" s="2021">
        <f t="shared" si="81"/>
        <v>0</v>
      </c>
      <c r="P38" s="2416"/>
      <c r="Q38" s="2834"/>
      <c r="R38" s="2835"/>
      <c r="S38" s="2834"/>
      <c r="T38" s="2834"/>
      <c r="U38" s="2836"/>
      <c r="V38" s="2837">
        <f>U38+R38+Q38+P38</f>
        <v>0</v>
      </c>
      <c r="W38" s="2838"/>
      <c r="X38" s="3380"/>
      <c r="Y38" s="3382"/>
      <c r="Z38" s="2839">
        <f>N38*0.35*5808</f>
        <v>0</v>
      </c>
      <c r="AA38" s="1902">
        <v>0</v>
      </c>
      <c r="AB38" s="1902">
        <v>0</v>
      </c>
      <c r="AC38" s="2557">
        <f>AA38-AB38</f>
        <v>0</v>
      </c>
      <c r="AD38" s="1905">
        <v>0</v>
      </c>
      <c r="AE38" s="1901">
        <v>0</v>
      </c>
      <c r="AF38" s="2840">
        <f t="shared" si="51"/>
        <v>0</v>
      </c>
      <c r="AG38" s="1902">
        <v>0</v>
      </c>
      <c r="AH38" s="2229">
        <f>AD38+AE38</f>
        <v>0</v>
      </c>
      <c r="AI38" s="2841">
        <f t="shared" si="52"/>
        <v>0</v>
      </c>
      <c r="AJ38" s="2981">
        <v>0</v>
      </c>
      <c r="AK38" s="2981">
        <v>0</v>
      </c>
      <c r="AL38" s="2842">
        <f t="shared" si="82"/>
        <v>0</v>
      </c>
      <c r="AM38" s="2239">
        <v>0</v>
      </c>
      <c r="AN38" s="2243">
        <v>0</v>
      </c>
      <c r="AO38" s="2243">
        <v>0</v>
      </c>
      <c r="AP38" s="2993">
        <f t="shared" si="7"/>
        <v>0</v>
      </c>
      <c r="AQ38" s="2234">
        <f>AM38+AN38</f>
        <v>0</v>
      </c>
      <c r="AR38" s="2194"/>
      <c r="AS38" s="2235">
        <v>0</v>
      </c>
      <c r="AT38" s="2235">
        <v>0</v>
      </c>
      <c r="AU38" s="2236">
        <f t="shared" si="54"/>
        <v>0</v>
      </c>
      <c r="AV38" s="2883">
        <v>0</v>
      </c>
      <c r="AW38" s="2457">
        <v>0</v>
      </c>
      <c r="AX38" s="2806">
        <v>0</v>
      </c>
      <c r="AY38" s="2809">
        <f>AD38+AM38</f>
        <v>0</v>
      </c>
      <c r="AZ38" s="2171">
        <f>AE38+AO38</f>
        <v>0</v>
      </c>
      <c r="BA38" s="2171">
        <f>AY38-AZ38</f>
        <v>0</v>
      </c>
      <c r="BB38" s="2171">
        <f t="shared" si="83"/>
        <v>0</v>
      </c>
      <c r="BC38" s="2171">
        <f t="shared" si="84"/>
        <v>0</v>
      </c>
      <c r="BD38" s="2159">
        <f>AG38+AS38</f>
        <v>0</v>
      </c>
      <c r="BE38" s="2843">
        <f>AH38+AT38</f>
        <v>0</v>
      </c>
      <c r="BF38" s="2844">
        <f t="shared" si="85"/>
        <v>0</v>
      </c>
      <c r="BG38" s="2888">
        <f t="shared" si="23"/>
        <v>0</v>
      </c>
      <c r="BH38" s="2887">
        <f t="shared" si="57"/>
        <v>0</v>
      </c>
      <c r="BI38" s="3252"/>
      <c r="BJ38" s="3253"/>
      <c r="BK38" s="3253"/>
      <c r="BL38" s="1980"/>
      <c r="BM38" s="1980"/>
      <c r="BN38" s="1980"/>
      <c r="BO38" s="1980"/>
      <c r="BP38" s="1980"/>
      <c r="BQ38" s="2032"/>
      <c r="BR38" s="1980"/>
      <c r="BS38" s="1980"/>
      <c r="BT38" s="1980"/>
      <c r="BU38" s="1980"/>
      <c r="BV38" s="1980"/>
      <c r="BW38" s="2148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112"/>
      <c r="CK38" s="99"/>
      <c r="CN38" s="1978"/>
      <c r="TJ38" s="3828"/>
      <c r="TK38" s="3828"/>
      <c r="TL38" s="3828"/>
      <c r="TM38" s="3828"/>
      <c r="TN38" s="3828"/>
      <c r="TO38" s="3828"/>
      <c r="TP38" s="3828"/>
      <c r="TQ38" s="3828"/>
      <c r="TR38" s="3828"/>
      <c r="TS38" s="3828"/>
      <c r="TT38" s="3828"/>
      <c r="TU38" s="3828"/>
      <c r="TV38" s="3828"/>
      <c r="TW38" s="3828"/>
      <c r="TX38" s="3828"/>
      <c r="TY38" s="3828"/>
      <c r="TZ38" s="3828"/>
      <c r="UA38" s="3828"/>
      <c r="UB38" s="3828"/>
      <c r="UC38" s="3828"/>
      <c r="UD38" s="3828"/>
    </row>
    <row r="39" spans="1:550" s="1144" customFormat="1" ht="15" customHeight="1" x14ac:dyDescent="0.25">
      <c r="A39" s="3803"/>
      <c r="B39" s="3819"/>
      <c r="C39" s="2151"/>
      <c r="D39" s="3077" t="s">
        <v>585</v>
      </c>
      <c r="E39" s="2374">
        <f>SUM(E37:E38)</f>
        <v>0</v>
      </c>
      <c r="F39" s="1913">
        <f>F37+F38</f>
        <v>0</v>
      </c>
      <c r="G39" s="3519" t="e">
        <f>G37+G38</f>
        <v>#DIV/0!</v>
      </c>
      <c r="H39" s="2207">
        <f>H37+H38</f>
        <v>0</v>
      </c>
      <c r="I39" s="1913">
        <f>I37+I38</f>
        <v>0</v>
      </c>
      <c r="J39" s="3525" t="e">
        <f t="shared" si="67"/>
        <v>#DIV/0!</v>
      </c>
      <c r="K39" s="2207">
        <f>SUM(K37:K38)</f>
        <v>0</v>
      </c>
      <c r="L39" s="1913">
        <f>SUM(L37:L38)</f>
        <v>0</v>
      </c>
      <c r="M39" s="3525" t="e">
        <f t="shared" si="73"/>
        <v>#DIV/0!</v>
      </c>
      <c r="N39" s="1913">
        <f>N37+N38</f>
        <v>0</v>
      </c>
      <c r="O39" s="2232">
        <f>SUM(O37:O38)</f>
        <v>0</v>
      </c>
      <c r="P39" s="1913">
        <f>SUM(P37:P38)</f>
        <v>0</v>
      </c>
      <c r="Q39" s="1913"/>
      <c r="R39" s="1913">
        <f>R37+R38</f>
        <v>0</v>
      </c>
      <c r="S39" s="1913">
        <f>SUM(S37:S38)</f>
        <v>0</v>
      </c>
      <c r="T39" s="1913">
        <f>SUM(T37:T38)</f>
        <v>0</v>
      </c>
      <c r="U39" s="1913">
        <f>U37+U38</f>
        <v>0</v>
      </c>
      <c r="V39" s="1913">
        <f>SUM(V37:V38)</f>
        <v>0</v>
      </c>
      <c r="W39" s="1913"/>
      <c r="X39" s="1913"/>
      <c r="Y39" s="1913"/>
      <c r="Z39" s="3197">
        <f>Z37+Z38</f>
        <v>60071.78</v>
      </c>
      <c r="AA39" s="3197">
        <f>SUM(AA37:AA38)</f>
        <v>60071.78</v>
      </c>
      <c r="AB39" s="1913">
        <f>SUM(AB37:AB38)</f>
        <v>60071.78</v>
      </c>
      <c r="AC39" s="1913">
        <f>SUM(AC37:AC38)</f>
        <v>0</v>
      </c>
      <c r="AD39" s="1913">
        <f>SUM(AD37:AD38)</f>
        <v>0</v>
      </c>
      <c r="AE39" s="1913">
        <f>AE37+AE38</f>
        <v>0</v>
      </c>
      <c r="AF39" s="1913">
        <f t="shared" si="51"/>
        <v>0</v>
      </c>
      <c r="AG39" s="1913">
        <f>SUM(AG37:AG38)</f>
        <v>0</v>
      </c>
      <c r="AH39" s="1913">
        <v>0</v>
      </c>
      <c r="AI39" s="2232">
        <f t="shared" si="52"/>
        <v>0</v>
      </c>
      <c r="AJ39" s="1913">
        <f>SUM(AJ37:AJ38)</f>
        <v>0</v>
      </c>
      <c r="AK39" s="1913">
        <f>SUM(AK37:AK38)</f>
        <v>0</v>
      </c>
      <c r="AL39" s="1913">
        <f>AJ39+AK39</f>
        <v>0</v>
      </c>
      <c r="AM39" s="1913">
        <f>SUM(AM37:AM38)</f>
        <v>0</v>
      </c>
      <c r="AN39" s="1913">
        <f t="shared" ref="AN39:BH39" si="86">SUM(AN37:AN38)</f>
        <v>0</v>
      </c>
      <c r="AO39" s="1913">
        <f t="shared" si="86"/>
        <v>0</v>
      </c>
      <c r="AP39" s="3552">
        <f t="shared" si="7"/>
        <v>0</v>
      </c>
      <c r="AQ39" s="1913">
        <f t="shared" si="86"/>
        <v>0</v>
      </c>
      <c r="AR39" s="1913">
        <f t="shared" si="86"/>
        <v>0</v>
      </c>
      <c r="AS39" s="1913">
        <f t="shared" si="86"/>
        <v>0</v>
      </c>
      <c r="AT39" s="1913">
        <f t="shared" si="86"/>
        <v>0</v>
      </c>
      <c r="AU39" s="2232">
        <f t="shared" si="86"/>
        <v>0</v>
      </c>
      <c r="AV39" s="2254">
        <f>SUM(AV37:AV38)</f>
        <v>60071.78</v>
      </c>
      <c r="AW39" s="2254">
        <f>SUM(AW37:AW38)</f>
        <v>60071.78</v>
      </c>
      <c r="AX39" s="2254">
        <f>SUM(AX37:AX38)</f>
        <v>0</v>
      </c>
      <c r="AY39" s="2254">
        <f t="shared" si="86"/>
        <v>0</v>
      </c>
      <c r="AZ39" s="2254">
        <f t="shared" si="86"/>
        <v>0</v>
      </c>
      <c r="BA39" s="2254">
        <f t="shared" si="86"/>
        <v>0</v>
      </c>
      <c r="BB39" s="2254">
        <f t="shared" si="86"/>
        <v>0</v>
      </c>
      <c r="BC39" s="2254">
        <f t="shared" si="86"/>
        <v>0</v>
      </c>
      <c r="BD39" s="2254">
        <f t="shared" si="86"/>
        <v>0</v>
      </c>
      <c r="BE39" s="2254">
        <f t="shared" si="86"/>
        <v>0</v>
      </c>
      <c r="BF39" s="2254">
        <f t="shared" si="86"/>
        <v>0</v>
      </c>
      <c r="BG39" s="2803">
        <f t="shared" si="23"/>
        <v>0</v>
      </c>
      <c r="BH39" s="2951">
        <f t="shared" si="86"/>
        <v>0</v>
      </c>
      <c r="BI39" s="3252"/>
      <c r="BJ39" s="3253"/>
      <c r="BK39" s="3253"/>
      <c r="BL39" s="1980"/>
      <c r="BM39" s="1980"/>
      <c r="BN39" s="1980"/>
      <c r="BO39" s="1980"/>
      <c r="BP39" s="1980"/>
      <c r="BQ39" s="2032"/>
      <c r="BR39" s="1980"/>
      <c r="BS39" s="1980"/>
      <c r="BT39" s="1980"/>
      <c r="BU39" s="1980"/>
      <c r="BV39" s="1980"/>
      <c r="BW39" s="2148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112"/>
      <c r="CK39" s="99"/>
      <c r="CN39" s="1978"/>
      <c r="TJ39" s="3828"/>
      <c r="TK39" s="3828"/>
      <c r="TL39" s="3828"/>
      <c r="TM39" s="3828"/>
      <c r="TN39" s="3828"/>
      <c r="TO39" s="3828"/>
      <c r="TP39" s="3828"/>
      <c r="TQ39" s="3828"/>
      <c r="TR39" s="3828"/>
      <c r="TS39" s="3828"/>
      <c r="TT39" s="3828"/>
      <c r="TU39" s="3828"/>
      <c r="TV39" s="3828"/>
      <c r="TW39" s="3828"/>
      <c r="TX39" s="3828"/>
      <c r="TY39" s="3828"/>
      <c r="TZ39" s="3828"/>
      <c r="UA39" s="3828"/>
      <c r="UB39" s="3828"/>
      <c r="UC39" s="3828"/>
      <c r="UD39" s="3828"/>
    </row>
    <row r="40" spans="1:550" ht="15" customHeight="1" x14ac:dyDescent="0.25">
      <c r="A40" s="3803"/>
      <c r="B40" s="3817" t="s">
        <v>698</v>
      </c>
      <c r="C40" s="1911">
        <v>1</v>
      </c>
      <c r="D40" s="3269"/>
      <c r="E40" s="3495"/>
      <c r="F40" s="3496"/>
      <c r="G40" s="3497" t="e">
        <f>F40/E40</f>
        <v>#DIV/0!</v>
      </c>
      <c r="H40" s="3498"/>
      <c r="I40" s="3496"/>
      <c r="J40" s="3528" t="e">
        <f t="shared" si="67"/>
        <v>#DIV/0!</v>
      </c>
      <c r="K40" s="3499"/>
      <c r="L40" s="3496"/>
      <c r="M40" s="3528" t="e">
        <f t="shared" ref="M40:M65" si="87">L40/K40</f>
        <v>#DIV/0!</v>
      </c>
      <c r="N40" s="3496">
        <f t="shared" ref="N40:N41" si="88">L40+I40+F40</f>
        <v>0</v>
      </c>
      <c r="O40" s="3500">
        <f>I40+F40</f>
        <v>0</v>
      </c>
      <c r="P40" s="1862"/>
      <c r="Q40" s="1862"/>
      <c r="R40" s="3256"/>
      <c r="S40" s="1863"/>
      <c r="T40" s="1863"/>
      <c r="U40" s="1863"/>
      <c r="V40" s="1898">
        <f>U40+R40+Q40+P40+S40+T40</f>
        <v>0</v>
      </c>
      <c r="W40" s="2918"/>
      <c r="X40" s="3383"/>
      <c r="Y40" s="3482"/>
      <c r="Z40" s="2477">
        <v>0</v>
      </c>
      <c r="AA40" s="1902">
        <v>0</v>
      </c>
      <c r="AB40" s="1902">
        <v>0</v>
      </c>
      <c r="AC40" s="2609">
        <f>AA40-AB40</f>
        <v>0</v>
      </c>
      <c r="AD40" s="1905">
        <v>0</v>
      </c>
      <c r="AE40" s="1901">
        <v>0</v>
      </c>
      <c r="AF40" s="2172">
        <f t="shared" si="51"/>
        <v>0</v>
      </c>
      <c r="AG40" s="1902">
        <v>0</v>
      </c>
      <c r="AH40" s="1864">
        <v>0</v>
      </c>
      <c r="AI40" s="2600">
        <f t="shared" si="52"/>
        <v>0</v>
      </c>
      <c r="AJ40" s="2703">
        <v>0</v>
      </c>
      <c r="AK40" s="2827">
        <v>0</v>
      </c>
      <c r="AL40" s="2999">
        <f t="shared" ref="AL40:AL41" si="89">AJ40+AK40</f>
        <v>0</v>
      </c>
      <c r="AM40" s="2263">
        <v>0</v>
      </c>
      <c r="AN40" s="2243">
        <v>0</v>
      </c>
      <c r="AO40" s="2926">
        <v>0</v>
      </c>
      <c r="AP40" s="2692">
        <f t="shared" si="7"/>
        <v>0</v>
      </c>
      <c r="AQ40" s="2927">
        <f>+AM40+AN40</f>
        <v>0</v>
      </c>
      <c r="AR40" s="2928">
        <v>0</v>
      </c>
      <c r="AS40" s="2253">
        <v>0</v>
      </c>
      <c r="AT40" s="2253">
        <v>0</v>
      </c>
      <c r="AU40" s="2929">
        <f>AS40+AT40</f>
        <v>0</v>
      </c>
      <c r="AV40" s="3246">
        <f>AA40+AJ40</f>
        <v>0</v>
      </c>
      <c r="AW40" s="2935">
        <f>+AK40+AB40</f>
        <v>0</v>
      </c>
      <c r="AX40" s="2936">
        <f>AV40-AW40</f>
        <v>0</v>
      </c>
      <c r="AY40" s="2516">
        <f>AD40+AM40</f>
        <v>0</v>
      </c>
      <c r="AZ40" s="2947">
        <f>+AN40+AE40</f>
        <v>0</v>
      </c>
      <c r="BA40" s="2144">
        <f>+AO40</f>
        <v>0</v>
      </c>
      <c r="BB40" s="2947">
        <f>AY40+BA40</f>
        <v>0</v>
      </c>
      <c r="BC40" s="1904">
        <f>AY40+AZ40</f>
        <v>0</v>
      </c>
      <c r="BD40" s="3255">
        <f>AG40+AS40</f>
        <v>0</v>
      </c>
      <c r="BE40" s="2518">
        <f>AH40+AT40</f>
        <v>0</v>
      </c>
      <c r="BF40" s="3254">
        <f>BD40+BE40</f>
        <v>0</v>
      </c>
      <c r="BG40" s="3250">
        <f>BD40-BB40</f>
        <v>0</v>
      </c>
      <c r="BH40" s="2954">
        <f>BF40-BC40</f>
        <v>0</v>
      </c>
      <c r="BI40" s="3252"/>
      <c r="BJ40" s="3253"/>
      <c r="BK40" s="3253"/>
      <c r="BL40" s="1980"/>
      <c r="BM40" s="1980"/>
      <c r="BN40" s="1980"/>
      <c r="BO40" s="1980"/>
      <c r="BP40" s="1980"/>
      <c r="BQ40" s="2032"/>
      <c r="BR40" s="1980"/>
      <c r="BS40" s="1980"/>
      <c r="BT40" s="1980"/>
      <c r="BU40" s="1980"/>
      <c r="BV40" s="1980"/>
      <c r="BW40" s="2823"/>
      <c r="CJ40" s="112"/>
      <c r="CL40" s="112"/>
      <c r="TJ40" s="3828"/>
      <c r="TK40" s="3828"/>
      <c r="TL40" s="3828"/>
      <c r="TM40" s="3828"/>
      <c r="TN40" s="3828"/>
      <c r="TO40" s="3828"/>
      <c r="TP40" s="3828"/>
      <c r="TQ40" s="3828"/>
      <c r="TR40" s="3828"/>
      <c r="TS40" s="3828"/>
      <c r="TT40" s="3828"/>
      <c r="TU40" s="3828"/>
      <c r="TV40" s="3828"/>
      <c r="TW40" s="3828"/>
      <c r="TX40" s="3828"/>
      <c r="TY40" s="3828"/>
      <c r="TZ40" s="3828"/>
      <c r="UA40" s="3828"/>
      <c r="UB40" s="3828"/>
      <c r="UC40" s="3828"/>
      <c r="UD40" s="3828"/>
    </row>
    <row r="41" spans="1:550" ht="15" customHeight="1" x14ac:dyDescent="0.25">
      <c r="A41" s="3803"/>
      <c r="B41" s="3818"/>
      <c r="C41" s="2786">
        <v>2</v>
      </c>
      <c r="D41" s="2309"/>
      <c r="E41" s="2168"/>
      <c r="F41" s="1820"/>
      <c r="G41" s="3536" t="e">
        <f t="shared" ref="G41" si="90">F41/E41</f>
        <v>#DIV/0!</v>
      </c>
      <c r="H41" s="2356"/>
      <c r="I41" s="1820">
        <v>0</v>
      </c>
      <c r="J41" s="3529" t="e">
        <f t="shared" si="67"/>
        <v>#DIV/0!</v>
      </c>
      <c r="K41" s="2169"/>
      <c r="L41" s="1820"/>
      <c r="M41" s="3529" t="e">
        <f t="shared" si="87"/>
        <v>#DIV/0!</v>
      </c>
      <c r="N41" s="1820">
        <f t="shared" si="88"/>
        <v>0</v>
      </c>
      <c r="O41" s="2399">
        <f>I41+F41</f>
        <v>0</v>
      </c>
      <c r="P41" s="2170"/>
      <c r="Q41" s="2170"/>
      <c r="R41" s="1998"/>
      <c r="S41" s="1998"/>
      <c r="T41" s="1998"/>
      <c r="U41" s="1820"/>
      <c r="V41" s="2508">
        <f>U41+R41+Q41+P41+S41+T41</f>
        <v>0</v>
      </c>
      <c r="W41" s="2919"/>
      <c r="X41" s="3384"/>
      <c r="Y41" s="3386"/>
      <c r="Z41" s="2475">
        <f>N41*0.25*6000</f>
        <v>0</v>
      </c>
      <c r="AA41" s="1902">
        <v>0</v>
      </c>
      <c r="AB41" s="1902">
        <v>0</v>
      </c>
      <c r="AC41" s="1860">
        <v>0</v>
      </c>
      <c r="AD41" s="1905">
        <v>0</v>
      </c>
      <c r="AE41" s="1901">
        <v>0</v>
      </c>
      <c r="AF41" s="2172">
        <f t="shared" si="51"/>
        <v>0</v>
      </c>
      <c r="AG41" s="1902">
        <v>0</v>
      </c>
      <c r="AH41" s="1853">
        <v>0</v>
      </c>
      <c r="AI41" s="2598">
        <f t="shared" si="52"/>
        <v>0</v>
      </c>
      <c r="AJ41" s="2700">
        <v>0</v>
      </c>
      <c r="AK41" s="2787">
        <v>0</v>
      </c>
      <c r="AL41" s="2652">
        <f t="shared" si="89"/>
        <v>0</v>
      </c>
      <c r="AM41" s="2263">
        <v>0</v>
      </c>
      <c r="AN41" s="2243">
        <v>0</v>
      </c>
      <c r="AO41" s="2243">
        <v>0</v>
      </c>
      <c r="AP41" s="3128">
        <f t="shared" si="7"/>
        <v>0</v>
      </c>
      <c r="AQ41" s="2258">
        <f>AM41+AN41</f>
        <v>0</v>
      </c>
      <c r="AR41" s="2255">
        <v>0</v>
      </c>
      <c r="AS41" s="2235">
        <v>0</v>
      </c>
      <c r="AT41" s="2245">
        <v>0</v>
      </c>
      <c r="AU41" s="2236">
        <f>AS41+AT41</f>
        <v>0</v>
      </c>
      <c r="AV41" s="3246">
        <f>AA41+AJ41</f>
        <v>0</v>
      </c>
      <c r="AW41" s="2455">
        <v>0</v>
      </c>
      <c r="AX41" s="2806">
        <f>AV41-AW41</f>
        <v>0</v>
      </c>
      <c r="AY41" s="2809">
        <f>AD41+AM41</f>
        <v>0</v>
      </c>
      <c r="AZ41" s="2144">
        <f>AE41+AN41</f>
        <v>0</v>
      </c>
      <c r="BA41" s="2144">
        <f>+AO41</f>
        <v>0</v>
      </c>
      <c r="BB41" s="2144">
        <f>AY41+BA41</f>
        <v>0</v>
      </c>
      <c r="BC41" s="1901">
        <f>AY41+AZ41</f>
        <v>0</v>
      </c>
      <c r="BD41" s="2952">
        <f>AG41+AS41</f>
        <v>0</v>
      </c>
      <c r="BE41" s="2843">
        <f>AH41+AT41</f>
        <v>0</v>
      </c>
      <c r="BF41" s="1977">
        <f>BD41+BE41</f>
        <v>0</v>
      </c>
      <c r="BG41" s="2882">
        <f>BD41-BB41</f>
        <v>0</v>
      </c>
      <c r="BH41" s="3022">
        <f>BF41-BC41</f>
        <v>0</v>
      </c>
      <c r="BI41" s="3252"/>
      <c r="BJ41" s="3253"/>
      <c r="BK41" s="3253"/>
      <c r="BL41" s="1980"/>
      <c r="BM41" s="1980"/>
      <c r="BN41" s="1980"/>
      <c r="BO41" s="1980"/>
      <c r="BP41" s="1980"/>
      <c r="BQ41" s="1980"/>
      <c r="BR41" s="1980"/>
      <c r="BS41" s="1980"/>
      <c r="BT41" s="1980"/>
      <c r="BU41" s="1980"/>
      <c r="BV41" s="1980"/>
      <c r="BW41" s="2823"/>
      <c r="TJ41" s="3828"/>
      <c r="TK41" s="3828"/>
      <c r="TL41" s="3828"/>
      <c r="TM41" s="3828"/>
      <c r="TN41" s="3828"/>
      <c r="TO41" s="3828"/>
      <c r="TP41" s="3828"/>
      <c r="TQ41" s="3828"/>
      <c r="TR41" s="3828"/>
      <c r="TS41" s="3828"/>
      <c r="TT41" s="3828"/>
      <c r="TU41" s="3828"/>
      <c r="TV41" s="3828"/>
      <c r="TW41" s="3828"/>
      <c r="TX41" s="3828"/>
      <c r="TY41" s="3828"/>
      <c r="TZ41" s="3828"/>
      <c r="UA41" s="3828"/>
      <c r="UB41" s="3828"/>
      <c r="UC41" s="3828"/>
      <c r="UD41" s="3828"/>
    </row>
    <row r="42" spans="1:550" s="1144" customFormat="1" ht="15" customHeight="1" x14ac:dyDescent="0.25">
      <c r="A42" s="3803"/>
      <c r="B42" s="3819"/>
      <c r="C42" s="2825"/>
      <c r="D42" s="3077" t="s">
        <v>699</v>
      </c>
      <c r="E42" s="2374">
        <f>+E40+E41</f>
        <v>0</v>
      </c>
      <c r="F42" s="1913">
        <f>+F40+F41</f>
        <v>0</v>
      </c>
      <c r="G42" s="3519" t="e">
        <f>SUM(G40:G41)</f>
        <v>#DIV/0!</v>
      </c>
      <c r="H42" s="2208">
        <f t="shared" ref="H42:L42" si="91">SUM(H40:H41)</f>
        <v>0</v>
      </c>
      <c r="I42" s="2208">
        <f t="shared" si="91"/>
        <v>0</v>
      </c>
      <c r="J42" s="3519" t="e">
        <f t="shared" si="67"/>
        <v>#DIV/0!</v>
      </c>
      <c r="K42" s="2208">
        <f t="shared" si="91"/>
        <v>0</v>
      </c>
      <c r="L42" s="2208">
        <f t="shared" si="91"/>
        <v>0</v>
      </c>
      <c r="M42" s="3519" t="e">
        <f t="shared" si="87"/>
        <v>#DIV/0!</v>
      </c>
      <c r="N42" s="1913">
        <f>SUM(N40:N41)</f>
        <v>0</v>
      </c>
      <c r="O42" s="2232">
        <f>SUM(O40:O41)</f>
        <v>0</v>
      </c>
      <c r="P42" s="1913">
        <f>SUM(P40:P41)</f>
        <v>0</v>
      </c>
      <c r="Q42" s="1913">
        <f t="shared" ref="Q42:U42" si="92">SUM(Q40:Q41)</f>
        <v>0</v>
      </c>
      <c r="R42" s="1913">
        <f t="shared" si="92"/>
        <v>0</v>
      </c>
      <c r="S42" s="1913">
        <f t="shared" si="92"/>
        <v>0</v>
      </c>
      <c r="T42" s="1913">
        <f t="shared" si="92"/>
        <v>0</v>
      </c>
      <c r="U42" s="1913">
        <f t="shared" si="92"/>
        <v>0</v>
      </c>
      <c r="V42" s="1913">
        <f>SUM(V40:V41)</f>
        <v>0</v>
      </c>
      <c r="W42" s="3503">
        <f t="shared" ref="W42:X42" si="93">SUM(W40:W41)</f>
        <v>0</v>
      </c>
      <c r="X42" s="3503">
        <f t="shared" si="93"/>
        <v>0</v>
      </c>
      <c r="Y42" s="1913"/>
      <c r="Z42" s="3209">
        <f>SUM(Z40:Z41)</f>
        <v>0</v>
      </c>
      <c r="AA42" s="1913">
        <f t="shared" ref="AA42" si="94">SUM(AA40:AA41)</f>
        <v>0</v>
      </c>
      <c r="AB42" s="1913">
        <f t="shared" ref="AB42" si="95">SUM(AB40:AB41)</f>
        <v>0</v>
      </c>
      <c r="AC42" s="1913">
        <f t="shared" ref="AC42" si="96">SUM(AC40:AC41)</f>
        <v>0</v>
      </c>
      <c r="AD42" s="1913">
        <f t="shared" ref="AD42" si="97">SUM(AD40:AD41)</f>
        <v>0</v>
      </c>
      <c r="AE42" s="1913">
        <f t="shared" ref="AE42" si="98">SUM(AE40:AE41)</f>
        <v>0</v>
      </c>
      <c r="AF42" s="1913">
        <f t="shared" ref="AF42" si="99">SUM(AF40:AF41)</f>
        <v>0</v>
      </c>
      <c r="AG42" s="1913">
        <f t="shared" ref="AG42" si="100">SUM(AG40:AG41)</f>
        <v>0</v>
      </c>
      <c r="AH42" s="1913">
        <f t="shared" ref="AH42" si="101">SUM(AH40:AH41)</f>
        <v>0</v>
      </c>
      <c r="AI42" s="2232">
        <f t="shared" ref="AI42" si="102">SUM(AI40:AI41)</f>
        <v>0</v>
      </c>
      <c r="AJ42" s="1913">
        <f t="shared" ref="AJ42" si="103">SUM(AJ40:AJ41)</f>
        <v>0</v>
      </c>
      <c r="AK42" s="1913">
        <f t="shared" ref="AK42" si="104">SUM(AK40:AK41)</f>
        <v>0</v>
      </c>
      <c r="AL42" s="1913">
        <f t="shared" ref="AL42" si="105">SUM(AL40:AL41)</f>
        <v>0</v>
      </c>
      <c r="AM42" s="1913">
        <f t="shared" ref="AM42" si="106">SUM(AM40:AM41)</f>
        <v>0</v>
      </c>
      <c r="AN42" s="1913">
        <f t="shared" ref="AN42" si="107">SUM(AN40:AN41)</f>
        <v>0</v>
      </c>
      <c r="AO42" s="1913">
        <f t="shared" ref="AO42" si="108">SUM(AO40:AO41)</f>
        <v>0</v>
      </c>
      <c r="AP42" s="3551">
        <f t="shared" si="7"/>
        <v>0</v>
      </c>
      <c r="AQ42" s="1913">
        <f t="shared" ref="AQ42" si="109">SUM(AQ40:AQ41)</f>
        <v>0</v>
      </c>
      <c r="AR42" s="1913">
        <f t="shared" ref="AR42" si="110">SUM(AR40:AR41)</f>
        <v>0</v>
      </c>
      <c r="AS42" s="1913">
        <f t="shared" ref="AS42" si="111">SUM(AS40:AS41)</f>
        <v>0</v>
      </c>
      <c r="AT42" s="1913">
        <f t="shared" ref="AT42" si="112">SUM(AT40:AT41)</f>
        <v>0</v>
      </c>
      <c r="AU42" s="2232">
        <f t="shared" ref="AU42" si="113">SUM(AU40:AU41)</f>
        <v>0</v>
      </c>
      <c r="AV42" s="2254">
        <f t="shared" ref="AV42" si="114">SUM(AV40:AV41)</f>
        <v>0</v>
      </c>
      <c r="AW42" s="2254">
        <f t="shared" ref="AW42" si="115">SUM(AW40:AW41)</f>
        <v>0</v>
      </c>
      <c r="AX42" s="2254">
        <f t="shared" ref="AX42" si="116">SUM(AX40:AX41)</f>
        <v>0</v>
      </c>
      <c r="AY42" s="2254">
        <f t="shared" ref="AY42" si="117">SUM(AY40:AY41)</f>
        <v>0</v>
      </c>
      <c r="AZ42" s="2254">
        <f t="shared" ref="AZ42:BB42" si="118">SUM(AZ40:AZ41)</f>
        <v>0</v>
      </c>
      <c r="BA42" s="2254">
        <f t="shared" si="118"/>
        <v>0</v>
      </c>
      <c r="BB42" s="2254">
        <f t="shared" si="118"/>
        <v>0</v>
      </c>
      <c r="BC42" s="2254">
        <f t="shared" ref="BC42" si="119">SUM(BC40:BC41)</f>
        <v>0</v>
      </c>
      <c r="BD42" s="2254">
        <f t="shared" ref="BD42" si="120">SUM(BD40:BD41)</f>
        <v>0</v>
      </c>
      <c r="BE42" s="2254">
        <f t="shared" ref="BE42" si="121">SUM(BE40:BE41)</f>
        <v>0</v>
      </c>
      <c r="BF42" s="2254">
        <f t="shared" ref="BF42" si="122">SUM(BF40:BF41)</f>
        <v>0</v>
      </c>
      <c r="BG42" s="2803">
        <f t="shared" ref="BG42:BG65" si="123">BD42-BB42</f>
        <v>0</v>
      </c>
      <c r="BH42" s="2951">
        <f>SUM(BH40:BH41)</f>
        <v>0</v>
      </c>
      <c r="BI42" s="3252"/>
      <c r="BJ42" s="3253"/>
      <c r="BK42" s="3253"/>
      <c r="BL42" s="1980"/>
      <c r="BM42" s="1980"/>
      <c r="BN42" s="1980"/>
      <c r="BO42" s="1980"/>
      <c r="BP42" s="1980"/>
      <c r="BQ42" s="2032"/>
      <c r="BR42" s="1980"/>
      <c r="BS42" s="1980"/>
      <c r="BT42" s="1980"/>
      <c r="BU42" s="1980"/>
      <c r="BV42" s="1980"/>
      <c r="BW42" s="2823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112"/>
      <c r="CK42" s="99"/>
      <c r="CN42" s="1978"/>
      <c r="TJ42" s="3828"/>
      <c r="TK42" s="3828"/>
      <c r="TL42" s="3828"/>
      <c r="TM42" s="3828"/>
      <c r="TN42" s="3828"/>
      <c r="TO42" s="3828"/>
      <c r="TP42" s="3828"/>
      <c r="TQ42" s="3828"/>
      <c r="TR42" s="3828"/>
      <c r="TS42" s="3828"/>
      <c r="TT42" s="3828"/>
      <c r="TU42" s="3828"/>
      <c r="TV42" s="3828"/>
      <c r="TW42" s="3828"/>
      <c r="TX42" s="3828"/>
      <c r="TY42" s="3828"/>
      <c r="TZ42" s="3828"/>
      <c r="UA42" s="3828"/>
      <c r="UB42" s="3828"/>
      <c r="UC42" s="3828"/>
      <c r="UD42" s="3828"/>
    </row>
    <row r="43" spans="1:550" s="2109" customFormat="1" ht="15" customHeight="1" x14ac:dyDescent="0.25">
      <c r="A43" s="3804"/>
      <c r="B43" s="2160"/>
      <c r="C43" s="2106"/>
      <c r="D43" s="3078" t="s">
        <v>633</v>
      </c>
      <c r="E43" s="2355">
        <f>+E22+E25+E36+E39+E42</f>
        <v>469</v>
      </c>
      <c r="F43" s="2262">
        <f>+F22+F25+F36+F39+F42</f>
        <v>33370.740000000005</v>
      </c>
      <c r="G43" s="3133">
        <f>F43/E43</f>
        <v>71.152963752665258</v>
      </c>
      <c r="H43" s="2355">
        <f>+H22+H25+H36+H39+H42</f>
        <v>289</v>
      </c>
      <c r="I43" s="2262">
        <f>+I22+I25+I36+I39+I42</f>
        <v>3798.25</v>
      </c>
      <c r="J43" s="3537" t="e">
        <f t="shared" ref="J43" si="124">J10+J11+J21+J25+J36+J39+J42</f>
        <v>#DIV/0!</v>
      </c>
      <c r="K43" s="2355">
        <f>+K22+K25+K36+K39+K42</f>
        <v>4</v>
      </c>
      <c r="L43" s="2262">
        <f>+L22+L25+L36+L39+L42</f>
        <v>415</v>
      </c>
      <c r="M43" s="2262">
        <f t="shared" si="87"/>
        <v>103.75</v>
      </c>
      <c r="N43" s="2262">
        <f>+N22+N25+N36+N39+N42</f>
        <v>37583.990000000005</v>
      </c>
      <c r="O43" s="2955">
        <f>+O22+O25+O36+O39+O42</f>
        <v>37168.990000000005</v>
      </c>
      <c r="P43" s="2355">
        <f t="shared" ref="P43" si="125">P10+P11+P21+P25+P36+P39+P42</f>
        <v>0</v>
      </c>
      <c r="Q43" s="2262">
        <f>+Q22+Q25+Q36+Q39+Q42</f>
        <v>593805.38</v>
      </c>
      <c r="R43" s="2262">
        <f t="shared" ref="R43:X43" si="126">+R22+R25+R36+R39+R42</f>
        <v>30659942.43</v>
      </c>
      <c r="S43" s="2262">
        <f t="shared" si="126"/>
        <v>107007.76999999999</v>
      </c>
      <c r="T43" s="2262">
        <f t="shared" si="126"/>
        <v>164068.75999999998</v>
      </c>
      <c r="U43" s="2262">
        <f t="shared" si="126"/>
        <v>4860107.6100000003</v>
      </c>
      <c r="V43" s="2262">
        <f t="shared" si="126"/>
        <v>36828144.370000005</v>
      </c>
      <c r="W43" s="3504">
        <f t="shared" si="126"/>
        <v>469</v>
      </c>
      <c r="X43" s="3504">
        <f t="shared" si="126"/>
        <v>469</v>
      </c>
      <c r="Y43" s="2355"/>
      <c r="Z43" s="3220">
        <f>Z22+Z25+Z36+Z39+Z42</f>
        <v>7037389.830000001</v>
      </c>
      <c r="AA43" s="2262">
        <f t="shared" ref="AA43:BH43" si="127">AA22+AA25+AA36+AA39+AA42</f>
        <v>7037389.830000001</v>
      </c>
      <c r="AB43" s="2262">
        <f t="shared" si="127"/>
        <v>7037389.830000001</v>
      </c>
      <c r="AC43" s="2262">
        <f t="shared" si="127"/>
        <v>0</v>
      </c>
      <c r="AD43" s="2262">
        <f t="shared" si="127"/>
        <v>33287509.050000004</v>
      </c>
      <c r="AE43" s="2262">
        <f t="shared" si="127"/>
        <v>3540635.3200000003</v>
      </c>
      <c r="AF43" s="2262">
        <f t="shared" si="127"/>
        <v>36828144.370000005</v>
      </c>
      <c r="AG43" s="2262">
        <f t="shared" si="127"/>
        <v>29438847.789999999</v>
      </c>
      <c r="AH43" s="2262">
        <f t="shared" si="127"/>
        <v>7414215.9900000002</v>
      </c>
      <c r="AI43" s="2955">
        <f t="shared" si="127"/>
        <v>36853063.780000001</v>
      </c>
      <c r="AJ43" s="2262">
        <f t="shared" si="127"/>
        <v>0</v>
      </c>
      <c r="AK43" s="2262">
        <f t="shared" si="127"/>
        <v>0</v>
      </c>
      <c r="AL43" s="2262">
        <f t="shared" si="127"/>
        <v>0</v>
      </c>
      <c r="AM43" s="2262">
        <f t="shared" si="127"/>
        <v>0</v>
      </c>
      <c r="AN43" s="2262">
        <f t="shared" si="127"/>
        <v>0</v>
      </c>
      <c r="AO43" s="2262">
        <f t="shared" si="127"/>
        <v>0</v>
      </c>
      <c r="AP43" s="3552">
        <f t="shared" si="7"/>
        <v>0</v>
      </c>
      <c r="AQ43" s="2262">
        <f t="shared" si="127"/>
        <v>0</v>
      </c>
      <c r="AR43" s="2262">
        <f>AR22+AR25+AR36+AR39+AR42</f>
        <v>0</v>
      </c>
      <c r="AS43" s="2262">
        <f t="shared" si="127"/>
        <v>0</v>
      </c>
      <c r="AT43" s="2262">
        <f t="shared" si="127"/>
        <v>0</v>
      </c>
      <c r="AU43" s="2955">
        <f t="shared" si="127"/>
        <v>0</v>
      </c>
      <c r="AV43" s="2262">
        <f>AV22+AV25+AV36+AV39+AV42</f>
        <v>7037389.830000001</v>
      </c>
      <c r="AW43" s="2262">
        <f>AW22+AW25+AW36+AW39+AW42</f>
        <v>7037389.830000001</v>
      </c>
      <c r="AX43" s="2262">
        <f t="shared" si="127"/>
        <v>0</v>
      </c>
      <c r="AY43" s="2262">
        <f t="shared" si="127"/>
        <v>33287509.050000001</v>
      </c>
      <c r="AZ43" s="2262">
        <f t="shared" si="127"/>
        <v>3540635.3200000003</v>
      </c>
      <c r="BA43" s="2262">
        <f t="shared" ref="BA43:BB43" si="128">BA22+BA25+BA36+BA39+BA42</f>
        <v>727088.97</v>
      </c>
      <c r="BB43" s="2262">
        <f t="shared" si="128"/>
        <v>34014598.020000003</v>
      </c>
      <c r="BC43" s="2262">
        <f t="shared" si="127"/>
        <v>36828144.370000005</v>
      </c>
      <c r="BD43" s="2262">
        <f t="shared" si="127"/>
        <v>29438847.790000003</v>
      </c>
      <c r="BE43" s="2262">
        <f t="shared" si="127"/>
        <v>7414215.9900000002</v>
      </c>
      <c r="BF43" s="2262">
        <f t="shared" si="127"/>
        <v>36853063.780000001</v>
      </c>
      <c r="BG43" s="2803">
        <f t="shared" si="123"/>
        <v>-4575750.2300000004</v>
      </c>
      <c r="BH43" s="2955">
        <f t="shared" si="127"/>
        <v>24919.409999996424</v>
      </c>
      <c r="BI43" s="3252"/>
      <c r="BJ43" s="3253"/>
      <c r="BK43" s="3253"/>
      <c r="BL43" s="1980"/>
      <c r="BM43" s="1980"/>
      <c r="BN43" s="1980"/>
      <c r="BO43" s="1980"/>
      <c r="BP43" s="1980"/>
      <c r="BQ43" s="1980"/>
      <c r="BR43" s="1980"/>
      <c r="BS43" s="1980"/>
      <c r="BT43" s="1980"/>
      <c r="BU43" s="1980"/>
      <c r="BV43" s="1980"/>
      <c r="BW43" s="2114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TJ43" s="3828"/>
      <c r="TK43" s="3828"/>
      <c r="TL43" s="3828"/>
      <c r="TM43" s="3828"/>
      <c r="TN43" s="3828"/>
      <c r="TO43" s="3828"/>
      <c r="TP43" s="3828"/>
      <c r="TQ43" s="3828"/>
      <c r="TR43" s="3828"/>
      <c r="TS43" s="3828"/>
      <c r="TT43" s="3828"/>
      <c r="TU43" s="3828"/>
      <c r="TV43" s="3828"/>
      <c r="TW43" s="3828"/>
      <c r="TX43" s="3828"/>
      <c r="TY43" s="3828"/>
      <c r="TZ43" s="3828"/>
      <c r="UA43" s="3828"/>
      <c r="UB43" s="3828"/>
      <c r="UC43" s="3828"/>
      <c r="UD43" s="3828"/>
    </row>
    <row r="44" spans="1:550" ht="15" customHeight="1" x14ac:dyDescent="0.25">
      <c r="A44" s="3814" t="s">
        <v>638</v>
      </c>
      <c r="B44" s="3806" t="s">
        <v>634</v>
      </c>
      <c r="C44" s="1983">
        <v>1</v>
      </c>
      <c r="D44" s="2310"/>
      <c r="E44" s="2168"/>
      <c r="F44" s="1820"/>
      <c r="G44" s="3529" t="e">
        <f>F44/E44</f>
        <v>#DIV/0!</v>
      </c>
      <c r="H44" s="2356"/>
      <c r="I44" s="1820"/>
      <c r="J44" s="3533" t="e">
        <f>I44/H44</f>
        <v>#DIV/0!</v>
      </c>
      <c r="K44" s="2169"/>
      <c r="L44" s="1820"/>
      <c r="M44" s="3529" t="e">
        <f t="shared" si="87"/>
        <v>#DIV/0!</v>
      </c>
      <c r="N44" s="1820">
        <f t="shared" ref="N44:N48" si="129">L44+I44+F44</f>
        <v>0</v>
      </c>
      <c r="O44" s="2399">
        <f>I44+F44</f>
        <v>0</v>
      </c>
      <c r="P44" s="2170"/>
      <c r="Q44" s="1820"/>
      <c r="R44" s="1998"/>
      <c r="S44" s="1998"/>
      <c r="T44" s="1984"/>
      <c r="U44" s="1820"/>
      <c r="V44" s="2508">
        <f>U44+R44+Q44+P44+S44+T44</f>
        <v>0</v>
      </c>
      <c r="W44" s="1929"/>
      <c r="X44" s="3461"/>
      <c r="Y44" s="3389"/>
      <c r="Z44" s="2475"/>
      <c r="AA44" s="1902">
        <v>0</v>
      </c>
      <c r="AB44" s="1902">
        <v>0</v>
      </c>
      <c r="AC44" s="2609">
        <f>AA44-AB44</f>
        <v>0</v>
      </c>
      <c r="AD44" s="1905">
        <v>0</v>
      </c>
      <c r="AE44" s="1901">
        <v>0</v>
      </c>
      <c r="AF44" s="2172">
        <f>AD44+AE44</f>
        <v>0</v>
      </c>
      <c r="AG44" s="1902">
        <v>0</v>
      </c>
      <c r="AH44" s="1902">
        <v>0</v>
      </c>
      <c r="AI44" s="2594">
        <f>AG44+AH44</f>
        <v>0</v>
      </c>
      <c r="AJ44" s="2204">
        <v>0</v>
      </c>
      <c r="AK44" s="2826">
        <v>0</v>
      </c>
      <c r="AL44" s="3000">
        <f>AJ44-AK44</f>
        <v>0</v>
      </c>
      <c r="AM44" s="2263">
        <v>0</v>
      </c>
      <c r="AN44" s="2243">
        <v>0</v>
      </c>
      <c r="AO44" s="2243">
        <v>0</v>
      </c>
      <c r="AP44" s="3304">
        <f t="shared" si="7"/>
        <v>0</v>
      </c>
      <c r="AQ44" s="2234">
        <f>AM44+AN44</f>
        <v>0</v>
      </c>
      <c r="AR44" s="2682">
        <v>0</v>
      </c>
      <c r="AS44" s="2235">
        <v>0</v>
      </c>
      <c r="AT44" s="1976">
        <v>0</v>
      </c>
      <c r="AU44" s="2236">
        <f>AS44+AT44</f>
        <v>0</v>
      </c>
      <c r="AV44" s="3242">
        <f>+AJ44+AA44</f>
        <v>0</v>
      </c>
      <c r="AW44" s="2455">
        <v>0</v>
      </c>
      <c r="AX44" s="2806">
        <f t="shared" ref="AX44:AX49" si="130">AV44-AW44</f>
        <v>0</v>
      </c>
      <c r="AY44" s="1854">
        <f>AD44+AM44</f>
        <v>0</v>
      </c>
      <c r="AZ44" s="2144">
        <f>AE44+AN44</f>
        <v>0</v>
      </c>
      <c r="BA44" s="1901">
        <v>0</v>
      </c>
      <c r="BB44" s="1901">
        <v>0</v>
      </c>
      <c r="BC44" s="2144">
        <f t="shared" ref="BC44:BC48" si="131">AY44+AZ44</f>
        <v>0</v>
      </c>
      <c r="BD44" s="2159">
        <f>+AS44+AG44</f>
        <v>0</v>
      </c>
      <c r="BE44" s="2843">
        <f>AH44+AT44</f>
        <v>0</v>
      </c>
      <c r="BF44" s="2844">
        <f t="shared" ref="BF44:BF48" si="132">BD44+BE44</f>
        <v>0</v>
      </c>
      <c r="BG44" s="2879">
        <f>BD44-BB44</f>
        <v>0</v>
      </c>
      <c r="BH44" s="3239">
        <f>BF44-BC44</f>
        <v>0</v>
      </c>
      <c r="BI44" s="3252"/>
      <c r="BJ44" s="3253"/>
      <c r="BK44" s="3253"/>
      <c r="BL44" s="1980"/>
      <c r="BM44" s="1980"/>
      <c r="BN44" s="1980"/>
      <c r="BO44" s="1980"/>
      <c r="BP44" s="1980"/>
      <c r="BQ44" s="1980"/>
      <c r="BR44" s="1980"/>
      <c r="BS44" s="1980"/>
      <c r="BT44" s="1980"/>
      <c r="BU44" s="1980"/>
      <c r="BV44" s="1980"/>
      <c r="BW44" s="2167"/>
      <c r="TJ44" s="3828"/>
      <c r="TK44" s="3828"/>
      <c r="TL44" s="3828"/>
      <c r="TM44" s="3828"/>
      <c r="TN44" s="3828"/>
      <c r="TO44" s="3828"/>
      <c r="TP44" s="3828"/>
      <c r="TQ44" s="3828"/>
      <c r="TR44" s="3828"/>
      <c r="TS44" s="3828"/>
      <c r="TT44" s="3828"/>
      <c r="TU44" s="3828"/>
      <c r="TV44" s="3828"/>
      <c r="TW44" s="3828"/>
      <c r="TX44" s="3828"/>
      <c r="TY44" s="3828"/>
      <c r="TZ44" s="3828"/>
      <c r="UA44" s="3828"/>
      <c r="UB44" s="3828"/>
      <c r="UC44" s="3828"/>
      <c r="UD44" s="3828"/>
    </row>
    <row r="45" spans="1:550" ht="15" customHeight="1" x14ac:dyDescent="0.25">
      <c r="A45" s="3814"/>
      <c r="B45" s="3806"/>
      <c r="C45" s="1792">
        <v>2</v>
      </c>
      <c r="D45" s="3081"/>
      <c r="E45" s="1806"/>
      <c r="F45" s="1800"/>
      <c r="G45" s="3518" t="e">
        <f t="shared" ref="G45" si="133">F45/E45</f>
        <v>#DIV/0!</v>
      </c>
      <c r="H45" s="2357"/>
      <c r="I45" s="1800"/>
      <c r="J45" s="3533" t="e">
        <f>I45/H45</f>
        <v>#DIV/0!</v>
      </c>
      <c r="K45" s="1802"/>
      <c r="L45" s="1800"/>
      <c r="M45" s="3533" t="e">
        <f t="shared" si="87"/>
        <v>#DIV/0!</v>
      </c>
      <c r="N45" s="1800">
        <f t="shared" si="129"/>
        <v>0</v>
      </c>
      <c r="O45" s="2399">
        <f>I45+F45</f>
        <v>0</v>
      </c>
      <c r="P45" s="2417"/>
      <c r="Q45" s="1800"/>
      <c r="R45" s="1819"/>
      <c r="S45" s="1819"/>
      <c r="T45" s="1852"/>
      <c r="U45" s="1800"/>
      <c r="V45" s="2147">
        <f>+P45+Q45+R45+S45+T45+U45</f>
        <v>0</v>
      </c>
      <c r="W45" s="1811"/>
      <c r="X45" s="2503"/>
      <c r="Y45" s="3390"/>
      <c r="Z45" s="2475"/>
      <c r="AA45" s="1902">
        <v>0</v>
      </c>
      <c r="AB45" s="1902">
        <v>0</v>
      </c>
      <c r="AC45" s="1859">
        <f>AA45-AB45</f>
        <v>0</v>
      </c>
      <c r="AD45" s="1905">
        <v>0</v>
      </c>
      <c r="AE45" s="1901">
        <v>0</v>
      </c>
      <c r="AF45" s="2519">
        <f>AD45+AE45</f>
        <v>0</v>
      </c>
      <c r="AG45" s="1902">
        <v>0</v>
      </c>
      <c r="AH45" s="1902">
        <v>0</v>
      </c>
      <c r="AI45" s="2594">
        <f>AG45+AH45</f>
        <v>0</v>
      </c>
      <c r="AJ45" s="2701">
        <v>0</v>
      </c>
      <c r="AK45" s="1850">
        <v>0</v>
      </c>
      <c r="AL45" s="3001">
        <f t="shared" ref="AL45:AL48" si="134">AJ45+AK45</f>
        <v>0</v>
      </c>
      <c r="AM45" s="2263">
        <v>0</v>
      </c>
      <c r="AN45" s="2243">
        <v>0</v>
      </c>
      <c r="AO45" s="2243">
        <v>0</v>
      </c>
      <c r="AP45" s="2993">
        <f t="shared" si="7"/>
        <v>0</v>
      </c>
      <c r="AQ45" s="2234">
        <f>AM45+AN45</f>
        <v>0</v>
      </c>
      <c r="AR45" s="2255">
        <v>0</v>
      </c>
      <c r="AS45" s="2235">
        <v>0</v>
      </c>
      <c r="AT45" s="2245">
        <v>0</v>
      </c>
      <c r="AU45" s="2236">
        <f>AS45+AT45</f>
        <v>0</v>
      </c>
      <c r="AV45" s="2851">
        <f>+AJ45+AA45</f>
        <v>0</v>
      </c>
      <c r="AW45" s="2455">
        <v>0</v>
      </c>
      <c r="AX45" s="2806">
        <f t="shared" si="130"/>
        <v>0</v>
      </c>
      <c r="AY45" s="1854">
        <f>AD45+AM45</f>
        <v>0</v>
      </c>
      <c r="AZ45" s="2144">
        <f>AE45+AN45</f>
        <v>0</v>
      </c>
      <c r="BA45" s="2144">
        <v>0</v>
      </c>
      <c r="BB45" s="1901">
        <v>0</v>
      </c>
      <c r="BC45" s="2144">
        <f t="shared" si="131"/>
        <v>0</v>
      </c>
      <c r="BD45" s="2457">
        <f>AG45+AS45</f>
        <v>0</v>
      </c>
      <c r="BE45" s="2843">
        <f>AH45+AT45</f>
        <v>0</v>
      </c>
      <c r="BF45" s="2844">
        <f t="shared" si="132"/>
        <v>0</v>
      </c>
      <c r="BG45" s="3240">
        <f t="shared" si="123"/>
        <v>0</v>
      </c>
      <c r="BH45" s="3239">
        <f>BF45-BC45</f>
        <v>0</v>
      </c>
      <c r="BI45" s="3252"/>
      <c r="BJ45" s="3253"/>
      <c r="BK45" s="3253"/>
      <c r="BL45" s="1980"/>
      <c r="BM45" s="1980"/>
      <c r="BN45" s="1980"/>
      <c r="BO45" s="1980"/>
      <c r="BP45" s="1980"/>
      <c r="BQ45" s="1980"/>
      <c r="BR45" s="1980"/>
      <c r="BS45" s="1980"/>
      <c r="BT45" s="1980"/>
      <c r="BU45" s="1980"/>
      <c r="BV45" s="1980"/>
      <c r="BW45" s="2231"/>
      <c r="TJ45" s="3828"/>
      <c r="TK45" s="3828"/>
      <c r="TL45" s="3828"/>
      <c r="TM45" s="3828"/>
      <c r="TN45" s="3828"/>
      <c r="TO45" s="3828"/>
      <c r="TP45" s="3828"/>
      <c r="TQ45" s="3828"/>
      <c r="TR45" s="3828"/>
      <c r="TS45" s="3828"/>
      <c r="TT45" s="3828"/>
      <c r="TU45" s="3828"/>
      <c r="TV45" s="3828"/>
      <c r="TW45" s="3828"/>
      <c r="TX45" s="3828"/>
      <c r="TY45" s="3828"/>
      <c r="TZ45" s="3828"/>
      <c r="UA45" s="3828"/>
      <c r="UB45" s="3828"/>
      <c r="UC45" s="3828"/>
      <c r="UD45" s="3828"/>
    </row>
    <row r="46" spans="1:550" ht="15" customHeight="1" x14ac:dyDescent="0.25">
      <c r="A46" s="3814"/>
      <c r="B46" s="3806"/>
      <c r="C46" s="2869">
        <v>3</v>
      </c>
      <c r="D46" s="2858"/>
      <c r="E46" s="2358"/>
      <c r="F46" s="2359"/>
      <c r="G46" s="3538" t="e">
        <f>F46/E46</f>
        <v>#DIV/0!</v>
      </c>
      <c r="H46" s="2360"/>
      <c r="I46" s="2359"/>
      <c r="J46" s="3533" t="e">
        <f>I46/H46</f>
        <v>#DIV/0!</v>
      </c>
      <c r="K46" s="2361"/>
      <c r="L46" s="2359"/>
      <c r="M46" s="3539" t="e">
        <f t="shared" si="87"/>
        <v>#DIV/0!</v>
      </c>
      <c r="N46" s="2359">
        <f t="shared" si="129"/>
        <v>0</v>
      </c>
      <c r="O46" s="2400">
        <f>I46+F46</f>
        <v>0</v>
      </c>
      <c r="P46" s="2418"/>
      <c r="Q46" s="2359"/>
      <c r="R46" s="2865"/>
      <c r="S46" s="2866"/>
      <c r="T46" s="2867"/>
      <c r="U46" s="2359"/>
      <c r="V46" s="2868">
        <f>U46+R46+Q46+P46</f>
        <v>0</v>
      </c>
      <c r="W46" s="2359"/>
      <c r="X46" s="3387"/>
      <c r="Y46" s="3391"/>
      <c r="Z46" s="2476"/>
      <c r="AA46" s="1902">
        <v>0</v>
      </c>
      <c r="AB46" s="1902">
        <v>0</v>
      </c>
      <c r="AC46" s="2953">
        <f>AA46-AB46</f>
        <v>0</v>
      </c>
      <c r="AD46" s="1905">
        <v>0</v>
      </c>
      <c r="AE46" s="1901">
        <v>0</v>
      </c>
      <c r="AF46" s="2517">
        <f>AD46+AE46</f>
        <v>0</v>
      </c>
      <c r="AG46" s="1902">
        <v>0</v>
      </c>
      <c r="AH46" s="2518">
        <f>AD46+AE46</f>
        <v>0</v>
      </c>
      <c r="AI46" s="2599">
        <f>AG46+AH46</f>
        <v>0</v>
      </c>
      <c r="AJ46" s="2702">
        <v>0</v>
      </c>
      <c r="AK46" s="1838">
        <v>0</v>
      </c>
      <c r="AL46" s="3002">
        <f t="shared" si="134"/>
        <v>0</v>
      </c>
      <c r="AM46" s="2263">
        <v>0</v>
      </c>
      <c r="AN46" s="2243">
        <v>0</v>
      </c>
      <c r="AO46" s="2243">
        <v>0</v>
      </c>
      <c r="AP46" s="2982">
        <f t="shared" si="7"/>
        <v>0</v>
      </c>
      <c r="AQ46" s="2234">
        <f>AM46+AN46</f>
        <v>0</v>
      </c>
      <c r="AR46" s="2255">
        <v>0</v>
      </c>
      <c r="AS46" s="2235">
        <v>0</v>
      </c>
      <c r="AT46" s="2245">
        <v>0</v>
      </c>
      <c r="AU46" s="2236">
        <f>AS46+AT46</f>
        <v>0</v>
      </c>
      <c r="AV46" s="2883">
        <v>0</v>
      </c>
      <c r="AW46" s="2455">
        <v>0</v>
      </c>
      <c r="AX46" s="2806">
        <f t="shared" si="130"/>
        <v>0</v>
      </c>
      <c r="AY46" s="2810">
        <f>AD46+AM46</f>
        <v>0</v>
      </c>
      <c r="AZ46" s="2144">
        <f>AE46+AO46</f>
        <v>0</v>
      </c>
      <c r="BA46" s="2144">
        <f t="shared" ref="BA46:BA48" si="135">AY46-AZ46</f>
        <v>0</v>
      </c>
      <c r="BB46" s="2144">
        <f t="shared" ref="BB46:BB48" si="136">AY46+BA46</f>
        <v>0</v>
      </c>
      <c r="BC46" s="2144">
        <f t="shared" si="131"/>
        <v>0</v>
      </c>
      <c r="BD46" s="2457">
        <f>AG46+AS46</f>
        <v>0</v>
      </c>
      <c r="BE46" s="2843">
        <f>AH46+AT46</f>
        <v>0</v>
      </c>
      <c r="BF46" s="2844">
        <f t="shared" si="132"/>
        <v>0</v>
      </c>
      <c r="BG46" s="2890">
        <f t="shared" si="123"/>
        <v>0</v>
      </c>
      <c r="BH46" s="2889">
        <f>BF46-BC46</f>
        <v>0</v>
      </c>
      <c r="BI46" s="3252"/>
      <c r="BJ46" s="3253"/>
      <c r="BK46" s="3253"/>
      <c r="BL46" s="1980"/>
      <c r="BM46" s="1980"/>
      <c r="BN46" s="1980"/>
      <c r="BO46" s="1980"/>
      <c r="BP46" s="1980"/>
      <c r="BQ46" s="1980"/>
      <c r="BR46" s="1980"/>
      <c r="BS46" s="1980"/>
      <c r="BT46" s="1980"/>
      <c r="BU46" s="1980"/>
      <c r="BV46" s="1980"/>
      <c r="BW46" s="2231"/>
      <c r="CL46" s="112"/>
      <c r="TJ46" s="3828"/>
      <c r="TK46" s="3828"/>
      <c r="TL46" s="3828"/>
      <c r="TM46" s="3828"/>
      <c r="TN46" s="3828"/>
      <c r="TO46" s="3828"/>
      <c r="TP46" s="3828"/>
      <c r="TQ46" s="3828"/>
      <c r="TR46" s="3828"/>
      <c r="TS46" s="3828"/>
      <c r="TT46" s="3828"/>
      <c r="TU46" s="3828"/>
      <c r="TV46" s="3828"/>
      <c r="TW46" s="3828"/>
      <c r="TX46" s="3828"/>
      <c r="TY46" s="3828"/>
      <c r="TZ46" s="3828"/>
      <c r="UA46" s="3828"/>
      <c r="UB46" s="3828"/>
      <c r="UC46" s="3828"/>
      <c r="UD46" s="3828"/>
    </row>
    <row r="47" spans="1:550" ht="15" customHeight="1" x14ac:dyDescent="0.25">
      <c r="A47" s="3814"/>
      <c r="B47" s="3806"/>
      <c r="C47" s="1792">
        <v>4</v>
      </c>
      <c r="D47" s="2310"/>
      <c r="E47" s="1806"/>
      <c r="F47" s="1800"/>
      <c r="G47" s="3518" t="e">
        <f t="shared" ref="G47:G48" si="137">F47/E47</f>
        <v>#DIV/0!</v>
      </c>
      <c r="H47" s="1802"/>
      <c r="I47" s="1800"/>
      <c r="J47" s="3533" t="e">
        <f t="shared" ref="J47:J49" si="138">I47/H47</f>
        <v>#DIV/0!</v>
      </c>
      <c r="K47" s="1802"/>
      <c r="L47" s="1800"/>
      <c r="M47" s="3533" t="e">
        <f t="shared" si="87"/>
        <v>#DIV/0!</v>
      </c>
      <c r="N47" s="1800">
        <f t="shared" si="129"/>
        <v>0</v>
      </c>
      <c r="O47" s="2401">
        <f>F47+I47</f>
        <v>0</v>
      </c>
      <c r="P47" s="2421"/>
      <c r="Q47" s="2422"/>
      <c r="R47" s="2862"/>
      <c r="S47" s="2863"/>
      <c r="T47" s="2862"/>
      <c r="U47" s="2422"/>
      <c r="V47" s="2422">
        <f>U47+R47+Q47+P47</f>
        <v>0</v>
      </c>
      <c r="W47" s="2422"/>
      <c r="X47" s="2501"/>
      <c r="Y47" s="3392"/>
      <c r="Z47" s="2475"/>
      <c r="AA47" s="1902">
        <v>0</v>
      </c>
      <c r="AB47" s="1902">
        <v>0</v>
      </c>
      <c r="AC47" s="1859">
        <f>AA47-AB47</f>
        <v>0</v>
      </c>
      <c r="AD47" s="1905">
        <v>0</v>
      </c>
      <c r="AE47" s="1901">
        <v>0</v>
      </c>
      <c r="AF47" s="2014">
        <f>AD47+AE47</f>
        <v>0</v>
      </c>
      <c r="AG47" s="1902">
        <v>0</v>
      </c>
      <c r="AH47" s="1902">
        <f>AD47+AE47</f>
        <v>0</v>
      </c>
      <c r="AI47" s="2594">
        <f>AG47+AH47</f>
        <v>0</v>
      </c>
      <c r="AJ47" s="2701">
        <v>0</v>
      </c>
      <c r="AK47" s="2703">
        <v>0</v>
      </c>
      <c r="AL47" s="3001">
        <f t="shared" si="134"/>
        <v>0</v>
      </c>
      <c r="AM47" s="2263">
        <v>0</v>
      </c>
      <c r="AN47" s="2243">
        <v>0</v>
      </c>
      <c r="AO47" s="2241">
        <v>0</v>
      </c>
      <c r="AP47" s="2992">
        <f t="shared" si="7"/>
        <v>0</v>
      </c>
      <c r="AQ47" s="2234">
        <f>AM47+AN47</f>
        <v>0</v>
      </c>
      <c r="AR47" s="2249">
        <v>0</v>
      </c>
      <c r="AS47" s="2245">
        <v>0</v>
      </c>
      <c r="AT47" s="2245">
        <v>0</v>
      </c>
      <c r="AU47" s="2248">
        <f>AS47+AT47</f>
        <v>0</v>
      </c>
      <c r="AV47" s="2805">
        <v>0</v>
      </c>
      <c r="AW47" s="2455">
        <v>0</v>
      </c>
      <c r="AX47" s="2860">
        <f t="shared" si="130"/>
        <v>0</v>
      </c>
      <c r="AY47" s="2861">
        <f>AD47+AM47</f>
        <v>0</v>
      </c>
      <c r="AZ47" s="2144">
        <f>AE47+AO47</f>
        <v>0</v>
      </c>
      <c r="BA47" s="2144">
        <f t="shared" si="135"/>
        <v>0</v>
      </c>
      <c r="BB47" s="2144">
        <f t="shared" si="136"/>
        <v>0</v>
      </c>
      <c r="BC47" s="2144">
        <f t="shared" si="131"/>
        <v>0</v>
      </c>
      <c r="BD47" s="2455">
        <f>AG47+AS47</f>
        <v>0</v>
      </c>
      <c r="BE47" s="2884">
        <f>AH47+AT47</f>
        <v>0</v>
      </c>
      <c r="BF47" s="2891">
        <f t="shared" si="132"/>
        <v>0</v>
      </c>
      <c r="BG47" s="2890">
        <f t="shared" si="123"/>
        <v>0</v>
      </c>
      <c r="BH47" s="2889">
        <f>BF47-BC47</f>
        <v>0</v>
      </c>
      <c r="BI47" s="1980"/>
      <c r="BJ47" s="1980"/>
      <c r="BK47" s="1980"/>
      <c r="BL47" s="1980"/>
      <c r="BM47" s="1980"/>
      <c r="BN47" s="1980"/>
      <c r="BO47" s="1980"/>
      <c r="BP47" s="1980"/>
      <c r="BQ47" s="1980"/>
      <c r="BR47" s="1980"/>
      <c r="BS47" s="1980"/>
      <c r="BT47" s="1980"/>
      <c r="BU47" s="1980"/>
      <c r="BV47" s="1980"/>
      <c r="BW47" s="2857"/>
      <c r="CL47" s="112"/>
      <c r="TJ47" s="3828"/>
      <c r="TK47" s="3828"/>
      <c r="TL47" s="3828"/>
      <c r="TM47" s="3828"/>
      <c r="TN47" s="3828"/>
      <c r="TO47" s="3828"/>
      <c r="TP47" s="3828"/>
      <c r="TQ47" s="3828"/>
      <c r="TR47" s="3828"/>
      <c r="TS47" s="3828"/>
      <c r="TT47" s="3828"/>
      <c r="TU47" s="3828"/>
      <c r="TV47" s="3828"/>
      <c r="TW47" s="3828"/>
      <c r="TX47" s="3828"/>
      <c r="TY47" s="3828"/>
      <c r="TZ47" s="3828"/>
      <c r="UA47" s="3828"/>
      <c r="UB47" s="3828"/>
      <c r="UC47" s="3828"/>
      <c r="UD47" s="3828"/>
    </row>
    <row r="48" spans="1:550" ht="16.5" customHeight="1" x14ac:dyDescent="0.25">
      <c r="A48" s="3814"/>
      <c r="B48" s="3806"/>
      <c r="C48" s="1792">
        <v>5</v>
      </c>
      <c r="D48" s="2796"/>
      <c r="E48" s="1806"/>
      <c r="F48" s="1800"/>
      <c r="G48" s="3518" t="e">
        <f t="shared" si="137"/>
        <v>#DIV/0!</v>
      </c>
      <c r="H48" s="1802"/>
      <c r="I48" s="1800"/>
      <c r="J48" s="3533" t="e">
        <f t="shared" si="138"/>
        <v>#DIV/0!</v>
      </c>
      <c r="K48" s="1802"/>
      <c r="L48" s="1800"/>
      <c r="M48" s="3533" t="e">
        <f t="shared" si="87"/>
        <v>#DIV/0!</v>
      </c>
      <c r="N48" s="1800">
        <f t="shared" si="129"/>
        <v>0</v>
      </c>
      <c r="O48" s="2401">
        <f>F48+I48</f>
        <v>0</v>
      </c>
      <c r="P48" s="1845"/>
      <c r="Q48" s="1820"/>
      <c r="R48" s="1819"/>
      <c r="S48" s="2818"/>
      <c r="T48" s="2864"/>
      <c r="U48" s="1820"/>
      <c r="V48" s="2819">
        <f>U48+R48+Q48+P48</f>
        <v>0</v>
      </c>
      <c r="W48" s="2136"/>
      <c r="X48" s="3388"/>
      <c r="Y48" s="3393"/>
      <c r="Z48" s="2477"/>
      <c r="AA48" s="1902">
        <v>0</v>
      </c>
      <c r="AB48" s="1902">
        <v>0</v>
      </c>
      <c r="AC48" s="1860">
        <f>AA48-AB48</f>
        <v>0</v>
      </c>
      <c r="AD48" s="1905">
        <v>0</v>
      </c>
      <c r="AE48" s="1901">
        <v>0</v>
      </c>
      <c r="AF48" s="2014">
        <f>AD48+AE48</f>
        <v>0</v>
      </c>
      <c r="AG48" s="1902">
        <v>0</v>
      </c>
      <c r="AH48" s="1853">
        <v>0</v>
      </c>
      <c r="AI48" s="2594">
        <f>AG48+AH48</f>
        <v>0</v>
      </c>
      <c r="AJ48" s="2701">
        <v>0</v>
      </c>
      <c r="AK48" s="2701">
        <v>0</v>
      </c>
      <c r="AL48" s="2652">
        <f t="shared" si="134"/>
        <v>0</v>
      </c>
      <c r="AM48" s="2263">
        <v>0</v>
      </c>
      <c r="AN48" s="2243">
        <v>0</v>
      </c>
      <c r="AO48" s="2243">
        <v>0</v>
      </c>
      <c r="AP48" s="3128">
        <f t="shared" si="7"/>
        <v>0</v>
      </c>
      <c r="AQ48" s="2234">
        <f>AM48+AO48</f>
        <v>0</v>
      </c>
      <c r="AR48" s="2682">
        <v>0</v>
      </c>
      <c r="AS48" s="2235">
        <v>0</v>
      </c>
      <c r="AT48" s="2253">
        <v>0</v>
      </c>
      <c r="AU48" s="2236">
        <f>AS48+AT48</f>
        <v>0</v>
      </c>
      <c r="AV48" s="2805">
        <v>0</v>
      </c>
      <c r="AW48" s="2455">
        <v>0</v>
      </c>
      <c r="AX48" s="2806">
        <f t="shared" si="130"/>
        <v>0</v>
      </c>
      <c r="AY48" s="2810">
        <f>AD48+AM48</f>
        <v>0</v>
      </c>
      <c r="AZ48" s="2144">
        <f>AE48+AO48</f>
        <v>0</v>
      </c>
      <c r="BA48" s="2144">
        <f t="shared" si="135"/>
        <v>0</v>
      </c>
      <c r="BB48" s="2144">
        <f t="shared" si="136"/>
        <v>0</v>
      </c>
      <c r="BC48" s="2144">
        <f t="shared" si="131"/>
        <v>0</v>
      </c>
      <c r="BD48" s="2159">
        <f>AG48+AS48</f>
        <v>0</v>
      </c>
      <c r="BE48" s="2843">
        <f>AH48+AT48</f>
        <v>0</v>
      </c>
      <c r="BF48" s="2844">
        <f t="shared" si="132"/>
        <v>0</v>
      </c>
      <c r="BG48" s="2885">
        <f t="shared" si="123"/>
        <v>0</v>
      </c>
      <c r="BH48" s="2889">
        <f>BF48-BC48</f>
        <v>0</v>
      </c>
      <c r="BI48" s="1980"/>
      <c r="BJ48" s="1980"/>
      <c r="BK48" s="1980"/>
      <c r="BL48" s="1980"/>
      <c r="BM48" s="1980"/>
      <c r="BN48" s="1980"/>
      <c r="BO48" s="1980"/>
      <c r="BP48" s="1980"/>
      <c r="BQ48" s="1980"/>
      <c r="BR48" s="1980"/>
      <c r="BS48" s="1980"/>
      <c r="BT48" s="1980"/>
      <c r="BU48" s="1980"/>
      <c r="BV48" s="1980"/>
      <c r="BW48" s="2857"/>
      <c r="CL48" s="112"/>
      <c r="TJ48" s="3828"/>
      <c r="TK48" s="3828"/>
      <c r="TL48" s="3828"/>
      <c r="TM48" s="3828"/>
      <c r="TN48" s="3828"/>
      <c r="TO48" s="3828"/>
      <c r="TP48" s="3828"/>
      <c r="TQ48" s="3828"/>
      <c r="TR48" s="3828"/>
      <c r="TS48" s="3828"/>
      <c r="TT48" s="3828"/>
      <c r="TU48" s="3828"/>
      <c r="TV48" s="3828"/>
      <c r="TW48" s="3828"/>
      <c r="TX48" s="3828"/>
      <c r="TY48" s="3828"/>
      <c r="TZ48" s="3828"/>
      <c r="UA48" s="3828"/>
      <c r="UB48" s="3828"/>
      <c r="UC48" s="3828"/>
      <c r="UD48" s="3828"/>
    </row>
    <row r="49" spans="1:550" s="1144" customFormat="1" ht="20.25" customHeight="1" x14ac:dyDescent="0.25">
      <c r="A49" s="3814"/>
      <c r="B49" s="3807"/>
      <c r="C49" s="1795"/>
      <c r="D49" s="3079" t="s">
        <v>582</v>
      </c>
      <c r="E49" s="2207">
        <f>SUM(E44:E48)</f>
        <v>0</v>
      </c>
      <c r="F49" s="1913">
        <f>SUM(F44:F48)</f>
        <v>0</v>
      </c>
      <c r="G49" s="3519" t="e">
        <f t="shared" ref="G49:G59" si="139">F49/E49</f>
        <v>#DIV/0!</v>
      </c>
      <c r="H49" s="2207">
        <f>SUM(H44:H48)</f>
        <v>0</v>
      </c>
      <c r="I49" s="1913">
        <f>SUM(I44:I48)</f>
        <v>0</v>
      </c>
      <c r="J49" s="3525" t="e">
        <f t="shared" si="138"/>
        <v>#DIV/0!</v>
      </c>
      <c r="K49" s="2207">
        <f t="shared" ref="K49:L49" si="140">SUM(K44:K46)</f>
        <v>0</v>
      </c>
      <c r="L49" s="1913">
        <f t="shared" si="140"/>
        <v>0</v>
      </c>
      <c r="M49" s="3525" t="e">
        <f t="shared" si="87"/>
        <v>#DIV/0!</v>
      </c>
      <c r="N49" s="1913">
        <f t="shared" ref="N49:V49" si="141">SUM(N44:N48)</f>
        <v>0</v>
      </c>
      <c r="O49" s="2232">
        <f t="shared" si="141"/>
        <v>0</v>
      </c>
      <c r="P49" s="2036">
        <f t="shared" si="141"/>
        <v>0</v>
      </c>
      <c r="Q49" s="2036">
        <f t="shared" si="141"/>
        <v>0</v>
      </c>
      <c r="R49" s="2036">
        <f t="shared" si="141"/>
        <v>0</v>
      </c>
      <c r="S49" s="2036">
        <f t="shared" si="141"/>
        <v>0</v>
      </c>
      <c r="T49" s="2036">
        <f t="shared" si="141"/>
        <v>0</v>
      </c>
      <c r="U49" s="2036">
        <f t="shared" si="141"/>
        <v>0</v>
      </c>
      <c r="V49" s="2663">
        <f t="shared" si="141"/>
        <v>0</v>
      </c>
      <c r="W49" s="2695"/>
      <c r="X49" s="2009"/>
      <c r="Y49" s="2663"/>
      <c r="Z49" s="3209">
        <f>SUM(Z44:Z48)</f>
        <v>0</v>
      </c>
      <c r="AA49" s="1913">
        <f>SUM(AA44:AA48)</f>
        <v>0</v>
      </c>
      <c r="AB49" s="1913">
        <f>SUM(AB44:AB48)</f>
        <v>0</v>
      </c>
      <c r="AC49" s="1913">
        <f t="shared" ref="AC49:AK49" si="142">SUM(AC44:AC46)</f>
        <v>0</v>
      </c>
      <c r="AD49" s="1913">
        <f>SUM(AD44:AD48)</f>
        <v>0</v>
      </c>
      <c r="AE49" s="1913">
        <f t="shared" si="142"/>
        <v>0</v>
      </c>
      <c r="AF49" s="1913">
        <f t="shared" si="142"/>
        <v>0</v>
      </c>
      <c r="AG49" s="1913">
        <f>SUM(AG44:AG48)</f>
        <v>0</v>
      </c>
      <c r="AH49" s="1913">
        <f t="shared" si="142"/>
        <v>0</v>
      </c>
      <c r="AI49" s="2232">
        <f t="shared" si="142"/>
        <v>0</v>
      </c>
      <c r="AJ49" s="1913">
        <f t="shared" si="142"/>
        <v>0</v>
      </c>
      <c r="AK49" s="1913">
        <f t="shared" si="142"/>
        <v>0</v>
      </c>
      <c r="AL49" s="1913">
        <f>AJ49-AK49</f>
        <v>0</v>
      </c>
      <c r="AM49" s="1913">
        <f>SUM(AM44:AM48)</f>
        <v>0</v>
      </c>
      <c r="AN49" s="1913">
        <f>SUM(AN44:AN48)</f>
        <v>0</v>
      </c>
      <c r="AO49" s="1913">
        <f>SUM(AO44:AO48)</f>
        <v>0</v>
      </c>
      <c r="AP49" s="3552">
        <f t="shared" si="7"/>
        <v>0</v>
      </c>
      <c r="AQ49" s="1913">
        <f>SUM(AQ44:AQ48)</f>
        <v>0</v>
      </c>
      <c r="AR49" s="1913">
        <f t="shared" ref="AR49:AT49" si="143">SUM(AR44:AR46)</f>
        <v>0</v>
      </c>
      <c r="AS49" s="1913">
        <f>SUM(AS44:AS48)</f>
        <v>0</v>
      </c>
      <c r="AT49" s="1913">
        <f t="shared" si="143"/>
        <v>0</v>
      </c>
      <c r="AU49" s="2232">
        <f>SUM(AU44:AU48)</f>
        <v>0</v>
      </c>
      <c r="AV49" s="2254">
        <f>SUM(AV44:AV48)</f>
        <v>0</v>
      </c>
      <c r="AW49" s="2254">
        <f>SUM(AW44:AW48)</f>
        <v>0</v>
      </c>
      <c r="AX49" s="2254">
        <f t="shared" si="130"/>
        <v>0</v>
      </c>
      <c r="AY49" s="2254">
        <f t="shared" ref="AY49:BD49" si="144">SUM(AY44:AY48)</f>
        <v>0</v>
      </c>
      <c r="AZ49" s="2254">
        <f t="shared" si="144"/>
        <v>0</v>
      </c>
      <c r="BA49" s="2254">
        <f t="shared" si="144"/>
        <v>0</v>
      </c>
      <c r="BB49" s="2254">
        <f t="shared" si="144"/>
        <v>0</v>
      </c>
      <c r="BC49" s="2254">
        <f t="shared" si="144"/>
        <v>0</v>
      </c>
      <c r="BD49" s="2254">
        <f t="shared" si="144"/>
        <v>0</v>
      </c>
      <c r="BE49" s="2254">
        <f t="shared" ref="BE49" si="145">SUM(BE44:BE46)</f>
        <v>0</v>
      </c>
      <c r="BF49" s="2254">
        <f>SUM(BF44:BF48)</f>
        <v>0</v>
      </c>
      <c r="BG49" s="2803">
        <f t="shared" si="123"/>
        <v>0</v>
      </c>
      <c r="BH49" s="2951">
        <f>SUM(BH44:BH48)</f>
        <v>0</v>
      </c>
      <c r="BI49" s="1980"/>
      <c r="BJ49" s="1980"/>
      <c r="BK49" s="1980"/>
      <c r="BL49" s="1980"/>
      <c r="BM49" s="1980"/>
      <c r="BN49" s="1980"/>
      <c r="BO49" s="1980"/>
      <c r="BP49" s="1980"/>
      <c r="BQ49" s="1980"/>
      <c r="BR49" s="1980"/>
      <c r="BS49" s="1980"/>
      <c r="BT49" s="1980"/>
      <c r="BU49" s="1980"/>
      <c r="BV49" s="1980"/>
      <c r="BW49" s="2114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TJ49" s="3828"/>
      <c r="TK49" s="3828"/>
      <c r="TL49" s="3828"/>
      <c r="TM49" s="3828"/>
      <c r="TN49" s="3828"/>
      <c r="TO49" s="3828"/>
      <c r="TP49" s="3828"/>
      <c r="TQ49" s="3828"/>
      <c r="TR49" s="3828"/>
      <c r="TS49" s="3828"/>
      <c r="TT49" s="3828"/>
      <c r="TU49" s="3828"/>
      <c r="TV49" s="3828"/>
      <c r="TW49" s="3828"/>
      <c r="TX49" s="3828"/>
      <c r="TY49" s="3828"/>
      <c r="TZ49" s="3828"/>
      <c r="UA49" s="3828"/>
      <c r="UB49" s="3828"/>
      <c r="UC49" s="3828"/>
      <c r="UD49" s="3828"/>
    </row>
    <row r="50" spans="1:550" ht="15" customHeight="1" x14ac:dyDescent="0.25">
      <c r="A50" s="3814"/>
      <c r="B50" s="3820"/>
      <c r="C50" s="1911">
        <v>1</v>
      </c>
      <c r="D50" s="2813" t="s">
        <v>692</v>
      </c>
      <c r="E50" s="3080">
        <v>27</v>
      </c>
      <c r="F50" s="3256">
        <v>1880</v>
      </c>
      <c r="G50" s="1912">
        <f>F50/E50</f>
        <v>69.629629629629633</v>
      </c>
      <c r="H50" s="1897">
        <v>0</v>
      </c>
      <c r="I50" s="1863">
        <v>0</v>
      </c>
      <c r="J50" s="3533" t="e">
        <f t="shared" ref="J50:J56" si="146">I50/H50</f>
        <v>#DIV/0!</v>
      </c>
      <c r="K50" s="1897"/>
      <c r="L50" s="1863"/>
      <c r="M50" s="3543" t="e">
        <f t="shared" si="87"/>
        <v>#DIV/0!</v>
      </c>
      <c r="N50" s="1912">
        <f t="shared" ref="N50:N65" si="147">L50+I50+F50</f>
        <v>1880</v>
      </c>
      <c r="O50" s="2398">
        <f>L50+I50+F50</f>
        <v>1880</v>
      </c>
      <c r="P50" s="2419"/>
      <c r="Q50" s="2801">
        <v>62500</v>
      </c>
      <c r="R50" s="3547">
        <v>2850838.75</v>
      </c>
      <c r="S50" s="3547">
        <v>12500</v>
      </c>
      <c r="T50" s="3548">
        <v>5000</v>
      </c>
      <c r="U50" s="2366">
        <v>439061.25</v>
      </c>
      <c r="V50" s="2801">
        <f>P50+Q50+R50+U50+S50+T50</f>
        <v>3369900</v>
      </c>
      <c r="W50" s="2420"/>
      <c r="X50" s="3394"/>
      <c r="Y50" s="3549">
        <v>25</v>
      </c>
      <c r="Z50" s="2475">
        <f>N50*0.25*1195</f>
        <v>561650</v>
      </c>
      <c r="AA50" s="1902">
        <v>0</v>
      </c>
      <c r="AB50" s="1902">
        <v>0</v>
      </c>
      <c r="AC50" s="2121">
        <f>AA50-AB50</f>
        <v>0</v>
      </c>
      <c r="AD50" s="1905">
        <v>0</v>
      </c>
      <c r="AE50" s="1901">
        <v>322186.25</v>
      </c>
      <c r="AF50" s="2095">
        <f>AD50+AE50</f>
        <v>322186.25</v>
      </c>
      <c r="AG50" s="1856">
        <v>0</v>
      </c>
      <c r="AH50" s="1902">
        <v>0</v>
      </c>
      <c r="AI50" s="2600">
        <f>AG50+AH50</f>
        <v>0</v>
      </c>
      <c r="AJ50" s="2183">
        <v>0</v>
      </c>
      <c r="AK50" s="2703">
        <v>0</v>
      </c>
      <c r="AL50" s="2999">
        <v>0</v>
      </c>
      <c r="AM50" s="3460">
        <v>0</v>
      </c>
      <c r="AN50" s="2243">
        <v>0</v>
      </c>
      <c r="AO50" s="2243">
        <v>0</v>
      </c>
      <c r="AP50" s="3304">
        <f t="shared" si="7"/>
        <v>0</v>
      </c>
      <c r="AQ50" s="2234">
        <f t="shared" ref="AQ50:AQ67" si="148">AM50+AN50</f>
        <v>0</v>
      </c>
      <c r="AR50" s="2682">
        <v>0</v>
      </c>
      <c r="AS50" s="2235">
        <v>0</v>
      </c>
      <c r="AT50" s="2253">
        <v>0</v>
      </c>
      <c r="AU50" s="2236">
        <f>AS50+AT50</f>
        <v>0</v>
      </c>
      <c r="AV50" s="2805">
        <f>+AJ50+AA50</f>
        <v>0</v>
      </c>
      <c r="AW50" s="2455">
        <v>0</v>
      </c>
      <c r="AX50" s="2806">
        <f t="shared" ref="AX50:AX65" si="149">AV50-AW50</f>
        <v>0</v>
      </c>
      <c r="AY50" s="2852">
        <f>AD50+AM50</f>
        <v>0</v>
      </c>
      <c r="AZ50" s="2144">
        <f>AE50+AO50+AN50</f>
        <v>322186.25</v>
      </c>
      <c r="BA50" s="1901">
        <v>0</v>
      </c>
      <c r="BB50" s="1901">
        <v>0</v>
      </c>
      <c r="BC50" s="2144">
        <f t="shared" ref="BC50:BC52" si="150">AY50+AZ50</f>
        <v>322186.25</v>
      </c>
      <c r="BD50" s="2159">
        <v>0</v>
      </c>
      <c r="BE50" s="2843">
        <f>AH50+AT50</f>
        <v>0</v>
      </c>
      <c r="BF50" s="2844">
        <f t="shared" ref="BF50:BF52" si="151">BD50+BE50</f>
        <v>0</v>
      </c>
      <c r="BG50" s="2879">
        <f t="shared" si="123"/>
        <v>0</v>
      </c>
      <c r="BH50" s="2649">
        <f t="shared" ref="BH50:BH65" si="152">BF50-BC50</f>
        <v>-322186.25</v>
      </c>
      <c r="BI50" s="1980"/>
      <c r="BJ50" s="1980"/>
      <c r="BK50" s="1980"/>
      <c r="BL50" s="1980"/>
      <c r="BM50" s="1980"/>
      <c r="BN50" s="1980"/>
      <c r="BO50" s="1980"/>
      <c r="BP50" s="1980"/>
      <c r="BQ50" s="1980"/>
      <c r="BR50" s="1980"/>
      <c r="BS50" s="1980"/>
      <c r="BT50" s="1980"/>
      <c r="BU50" s="1980"/>
      <c r="BV50" s="1980"/>
      <c r="BW50" s="1163"/>
      <c r="BX50" s="1144"/>
      <c r="BY50" s="1144"/>
      <c r="BZ50" s="1144"/>
      <c r="CA50" s="1144"/>
      <c r="CB50" s="1144"/>
      <c r="CC50" s="1144"/>
      <c r="CD50" s="1144"/>
      <c r="CE50" s="1144"/>
      <c r="CF50" s="1144"/>
      <c r="CG50" s="1144"/>
      <c r="CH50" s="1144"/>
      <c r="CI50" s="1144"/>
      <c r="CJ50" s="1144"/>
      <c r="CK50" s="1144"/>
      <c r="TJ50" s="3828"/>
      <c r="TK50" s="3828"/>
      <c r="TL50" s="3828"/>
      <c r="TM50" s="3828"/>
      <c r="TN50" s="3828"/>
      <c r="TO50" s="3828"/>
      <c r="TP50" s="3828"/>
      <c r="TQ50" s="3828"/>
      <c r="TR50" s="3828"/>
      <c r="TS50" s="3828"/>
      <c r="TT50" s="3828"/>
      <c r="TU50" s="3828"/>
      <c r="TV50" s="3828"/>
      <c r="TW50" s="3828"/>
      <c r="TX50" s="3828"/>
      <c r="TY50" s="3828"/>
      <c r="TZ50" s="3828"/>
      <c r="UA50" s="3828"/>
      <c r="UB50" s="3828"/>
      <c r="UC50" s="3828"/>
      <c r="UD50" s="3828"/>
    </row>
    <row r="51" spans="1:550" ht="15" customHeight="1" x14ac:dyDescent="0.25">
      <c r="A51" s="3814"/>
      <c r="B51" s="3820"/>
      <c r="C51" s="1792">
        <v>2</v>
      </c>
      <c r="D51" s="3280"/>
      <c r="E51" s="2798"/>
      <c r="F51" s="1800"/>
      <c r="G51" s="3518" t="e">
        <f t="shared" si="139"/>
        <v>#DIV/0!</v>
      </c>
      <c r="H51" s="1802"/>
      <c r="I51" s="1800"/>
      <c r="J51" s="3533" t="e">
        <f t="shared" si="146"/>
        <v>#DIV/0!</v>
      </c>
      <c r="K51" s="1802"/>
      <c r="L51" s="1800"/>
      <c r="M51" s="3533" t="e">
        <f t="shared" si="87"/>
        <v>#DIV/0!</v>
      </c>
      <c r="N51" s="1800">
        <f t="shared" si="147"/>
        <v>0</v>
      </c>
      <c r="O51" s="2401">
        <f>F51+I51</f>
        <v>0</v>
      </c>
      <c r="P51" s="2423"/>
      <c r="Q51" s="2424"/>
      <c r="R51" s="3281"/>
      <c r="S51" s="3058"/>
      <c r="T51" s="3050"/>
      <c r="U51" s="2366">
        <f>+O51*2400</f>
        <v>0</v>
      </c>
      <c r="V51" s="3282">
        <f>U51+R51+Q51+P51+S51+T51</f>
        <v>0</v>
      </c>
      <c r="W51" s="2425"/>
      <c r="X51" s="2502"/>
      <c r="Y51" s="3395"/>
      <c r="Z51" s="2475"/>
      <c r="AA51" s="1902">
        <v>0</v>
      </c>
      <c r="AB51" s="1902">
        <v>0</v>
      </c>
      <c r="AC51" s="1977">
        <v>0</v>
      </c>
      <c r="AD51" s="1905">
        <v>0</v>
      </c>
      <c r="AE51" s="1901">
        <v>0</v>
      </c>
      <c r="AF51" s="2014">
        <f>AD51+AE51</f>
        <v>0</v>
      </c>
      <c r="AG51" s="1985">
        <v>0</v>
      </c>
      <c r="AH51" s="1853">
        <v>0</v>
      </c>
      <c r="AI51" s="2594">
        <f>AG51+AH51</f>
        <v>0</v>
      </c>
      <c r="AJ51" s="2701">
        <v>0</v>
      </c>
      <c r="AK51" s="2701">
        <v>0</v>
      </c>
      <c r="AL51" s="3001">
        <f>AJ51-AK51</f>
        <v>0</v>
      </c>
      <c r="AM51" s="2263">
        <v>0</v>
      </c>
      <c r="AN51" s="2243">
        <v>0</v>
      </c>
      <c r="AO51" s="2243">
        <v>0</v>
      </c>
      <c r="AP51" s="2982">
        <f t="shared" si="7"/>
        <v>0</v>
      </c>
      <c r="AQ51" s="2234">
        <f t="shared" si="148"/>
        <v>0</v>
      </c>
      <c r="AR51" s="2682">
        <v>0</v>
      </c>
      <c r="AS51" s="2235">
        <v>0</v>
      </c>
      <c r="AT51" s="2245">
        <v>0</v>
      </c>
      <c r="AU51" s="2236">
        <f>AS51+AT51</f>
        <v>0</v>
      </c>
      <c r="AV51" s="2081">
        <v>0</v>
      </c>
      <c r="AW51" s="1856">
        <v>0</v>
      </c>
      <c r="AX51" s="1892">
        <f t="shared" si="149"/>
        <v>0</v>
      </c>
      <c r="AY51" s="2809">
        <f>AD51+AM51</f>
        <v>0</v>
      </c>
      <c r="AZ51" s="2144">
        <f t="shared" ref="AZ51:AZ65" si="153">AE51+AO51</f>
        <v>0</v>
      </c>
      <c r="BA51" s="2144">
        <v>0</v>
      </c>
      <c r="BB51" s="1901">
        <f t="shared" ref="BB51:BB65" si="154">AY51+BA51</f>
        <v>0</v>
      </c>
      <c r="BC51" s="2144">
        <f t="shared" si="150"/>
        <v>0</v>
      </c>
      <c r="BD51" s="2159">
        <v>0</v>
      </c>
      <c r="BE51" s="2843">
        <f>AH51+AT51</f>
        <v>0</v>
      </c>
      <c r="BF51" s="2844">
        <f t="shared" si="151"/>
        <v>0</v>
      </c>
      <c r="BG51" s="2890">
        <f t="shared" si="123"/>
        <v>0</v>
      </c>
      <c r="BH51" s="2649">
        <f t="shared" si="152"/>
        <v>0</v>
      </c>
      <c r="BI51" s="1980"/>
      <c r="BJ51" s="1980"/>
      <c r="BK51" s="1980"/>
      <c r="BL51" s="1980"/>
      <c r="BM51" s="1980"/>
      <c r="BN51" s="1980"/>
      <c r="BO51" s="1980"/>
      <c r="BP51" s="1980"/>
      <c r="BQ51" s="1980"/>
      <c r="BR51" s="1980"/>
      <c r="BS51" s="1980"/>
      <c r="BT51" s="1980"/>
      <c r="BU51" s="1980"/>
      <c r="BV51" s="1980"/>
      <c r="BW51" s="1163"/>
      <c r="BX51" s="1144"/>
      <c r="BY51" s="1144"/>
      <c r="BZ51" s="1144"/>
      <c r="CA51" s="1144"/>
      <c r="CB51" s="1144"/>
      <c r="CC51" s="1144"/>
      <c r="CD51" s="1144"/>
      <c r="CE51" s="1144"/>
      <c r="CF51" s="1144"/>
      <c r="CG51" s="1144"/>
      <c r="CH51" s="1144"/>
      <c r="CI51" s="1144"/>
      <c r="CJ51" s="1144"/>
      <c r="CK51" s="1144"/>
      <c r="TJ51" s="3828"/>
      <c r="TK51" s="3828"/>
      <c r="TL51" s="3828"/>
      <c r="TM51" s="3828"/>
      <c r="TN51" s="3828"/>
      <c r="TO51" s="3828"/>
      <c r="TP51" s="3828"/>
      <c r="TQ51" s="3828"/>
      <c r="TR51" s="3828"/>
      <c r="TS51" s="3828"/>
      <c r="TT51" s="3828"/>
      <c r="TU51" s="3828"/>
      <c r="TV51" s="3828"/>
      <c r="TW51" s="3828"/>
      <c r="TX51" s="3828"/>
      <c r="TY51" s="3828"/>
      <c r="TZ51" s="3828"/>
      <c r="UA51" s="3828"/>
      <c r="UB51" s="3828"/>
      <c r="UC51" s="3828"/>
      <c r="UD51" s="3828"/>
    </row>
    <row r="52" spans="1:550" ht="15" customHeight="1" x14ac:dyDescent="0.25">
      <c r="A52" s="3814"/>
      <c r="B52" s="3820"/>
      <c r="C52" s="2871">
        <v>3</v>
      </c>
      <c r="D52" s="2859"/>
      <c r="E52" s="1806"/>
      <c r="F52" s="1800"/>
      <c r="G52" s="3518" t="e">
        <f t="shared" si="139"/>
        <v>#DIV/0!</v>
      </c>
      <c r="H52" s="1802"/>
      <c r="I52" s="1800"/>
      <c r="J52" s="3533" t="e">
        <f t="shared" si="146"/>
        <v>#DIV/0!</v>
      </c>
      <c r="K52" s="1802"/>
      <c r="L52" s="1800"/>
      <c r="M52" s="3533" t="e">
        <f t="shared" si="87"/>
        <v>#DIV/0!</v>
      </c>
      <c r="N52" s="1800">
        <f t="shared" si="147"/>
        <v>0</v>
      </c>
      <c r="O52" s="2401">
        <f>F52+I52</f>
        <v>0</v>
      </c>
      <c r="P52" s="2426"/>
      <c r="Q52" s="2797"/>
      <c r="R52" s="3061"/>
      <c r="S52" s="3059"/>
      <c r="T52" s="3051"/>
      <c r="U52" s="2366">
        <v>0</v>
      </c>
      <c r="V52" s="3283">
        <f>P52+Q52+R52+U52</f>
        <v>0</v>
      </c>
      <c r="W52" s="2873"/>
      <c r="X52" s="2873"/>
      <c r="Y52" s="3396"/>
      <c r="Z52" s="2475"/>
      <c r="AA52" s="1902">
        <v>0</v>
      </c>
      <c r="AB52" s="1902">
        <v>0</v>
      </c>
      <c r="AC52" s="1859">
        <f t="shared" ref="AC52:AC66" si="155">AA52-AB52</f>
        <v>0</v>
      </c>
      <c r="AD52" s="1905">
        <v>0</v>
      </c>
      <c r="AE52" s="1901">
        <v>0</v>
      </c>
      <c r="AF52" s="2014">
        <f>AD52+AE52</f>
        <v>0</v>
      </c>
      <c r="AG52" s="1856">
        <v>0</v>
      </c>
      <c r="AH52" s="1902">
        <v>0</v>
      </c>
      <c r="AI52" s="2594">
        <f>AG52+AH52</f>
        <v>0</v>
      </c>
      <c r="AJ52" s="2701">
        <v>0</v>
      </c>
      <c r="AK52" s="2701">
        <v>0</v>
      </c>
      <c r="AL52" s="3001">
        <f t="shared" ref="AL52:AL65" si="156">AJ52+AK52</f>
        <v>0</v>
      </c>
      <c r="AM52" s="2263">
        <v>0</v>
      </c>
      <c r="AN52" s="2243">
        <v>0</v>
      </c>
      <c r="AO52" s="2243">
        <v>0</v>
      </c>
      <c r="AP52" s="2982">
        <f t="shared" si="7"/>
        <v>0</v>
      </c>
      <c r="AQ52" s="2234">
        <f t="shared" si="148"/>
        <v>0</v>
      </c>
      <c r="AR52" s="2682">
        <v>0</v>
      </c>
      <c r="AS52" s="2235">
        <v>0</v>
      </c>
      <c r="AT52" s="2245">
        <v>0</v>
      </c>
      <c r="AU52" s="2236">
        <f>AS52+AT52</f>
        <v>0</v>
      </c>
      <c r="AV52" s="1900">
        <f>AA52+AJ52</f>
        <v>0</v>
      </c>
      <c r="AW52" s="2455">
        <v>0</v>
      </c>
      <c r="AX52" s="2806">
        <f t="shared" si="149"/>
        <v>0</v>
      </c>
      <c r="AY52" s="2809">
        <f>AD52+AM52</f>
        <v>0</v>
      </c>
      <c r="AZ52" s="2144">
        <f t="shared" si="153"/>
        <v>0</v>
      </c>
      <c r="BA52" s="2144">
        <v>0</v>
      </c>
      <c r="BB52" s="1901">
        <f t="shared" si="154"/>
        <v>0</v>
      </c>
      <c r="BC52" s="2144">
        <f t="shared" si="150"/>
        <v>0</v>
      </c>
      <c r="BD52" s="2159">
        <v>0</v>
      </c>
      <c r="BE52" s="2843">
        <f>AH52+AT52</f>
        <v>0</v>
      </c>
      <c r="BF52" s="2844">
        <f t="shared" si="151"/>
        <v>0</v>
      </c>
      <c r="BG52" s="2890">
        <f t="shared" si="123"/>
        <v>0</v>
      </c>
      <c r="BH52" s="2887">
        <f t="shared" si="152"/>
        <v>0</v>
      </c>
      <c r="BI52" s="1980"/>
      <c r="BJ52" s="1980"/>
      <c r="BK52" s="1980"/>
      <c r="BL52" s="1980"/>
      <c r="BM52" s="1980"/>
      <c r="BN52" s="1980"/>
      <c r="BO52" s="1980"/>
      <c r="BP52" s="1980"/>
      <c r="BQ52" s="1980"/>
      <c r="BR52" s="1980"/>
      <c r="BS52" s="1980"/>
      <c r="BT52" s="1980"/>
      <c r="BU52" s="1980"/>
      <c r="BV52" s="1980"/>
      <c r="BW52" s="2231"/>
      <c r="TJ52" s="3828"/>
      <c r="TK52" s="3828"/>
      <c r="TL52" s="3828"/>
      <c r="TM52" s="3828"/>
      <c r="TN52" s="3828"/>
      <c r="TO52" s="3828"/>
      <c r="TP52" s="3828"/>
      <c r="TQ52" s="3828"/>
      <c r="TR52" s="3828"/>
      <c r="TS52" s="3828"/>
      <c r="TT52" s="3828"/>
      <c r="TU52" s="3828"/>
      <c r="TV52" s="3828"/>
      <c r="TW52" s="3828"/>
      <c r="TX52" s="3828"/>
      <c r="TY52" s="3828"/>
      <c r="TZ52" s="3828"/>
      <c r="UA52" s="3828"/>
      <c r="UB52" s="3828"/>
      <c r="UC52" s="3828"/>
      <c r="UD52" s="3828"/>
    </row>
    <row r="53" spans="1:550" ht="15" customHeight="1" x14ac:dyDescent="0.25">
      <c r="A53" s="3814"/>
      <c r="B53" s="3815" t="s">
        <v>700</v>
      </c>
      <c r="C53" s="1796">
        <v>4</v>
      </c>
      <c r="D53" s="2870"/>
      <c r="E53" s="1806"/>
      <c r="F53" s="2366"/>
      <c r="G53" s="3539" t="e">
        <f t="shared" si="139"/>
        <v>#DIV/0!</v>
      </c>
      <c r="H53" s="1802"/>
      <c r="I53" s="1800"/>
      <c r="J53" s="3533" t="e">
        <f t="shared" si="146"/>
        <v>#DIV/0!</v>
      </c>
      <c r="K53" s="1802"/>
      <c r="L53" s="1800"/>
      <c r="M53" s="3543" t="e">
        <f t="shared" si="87"/>
        <v>#DIV/0!</v>
      </c>
      <c r="N53" s="1912">
        <f t="shared" si="147"/>
        <v>0</v>
      </c>
      <c r="O53" s="2398">
        <f>I53+F53</f>
        <v>0</v>
      </c>
      <c r="P53" s="2419"/>
      <c r="Q53" s="2281"/>
      <c r="R53" s="3059"/>
      <c r="S53" s="3059"/>
      <c r="T53" s="3051"/>
      <c r="U53" s="2420">
        <f>+O53*2400</f>
        <v>0</v>
      </c>
      <c r="V53" s="2428">
        <f>U53+R53+P53+Q53</f>
        <v>0</v>
      </c>
      <c r="W53" s="2281"/>
      <c r="X53" s="2904"/>
      <c r="Y53" s="3397"/>
      <c r="Z53" s="2475"/>
      <c r="AA53" s="1902">
        <v>0</v>
      </c>
      <c r="AB53" s="1902">
        <v>0</v>
      </c>
      <c r="AC53" s="1859">
        <f t="shared" si="155"/>
        <v>0</v>
      </c>
      <c r="AD53" s="1905">
        <v>0</v>
      </c>
      <c r="AE53" s="1901">
        <v>0</v>
      </c>
      <c r="AF53" s="2172">
        <f>AD53+AE53</f>
        <v>0</v>
      </c>
      <c r="AG53" s="1985">
        <v>0</v>
      </c>
      <c r="AH53" s="1853">
        <f t="shared" ref="AH53:AH65" si="157">AD53+AE53</f>
        <v>0</v>
      </c>
      <c r="AI53" s="2598">
        <f>AG53+AH53</f>
        <v>0</v>
      </c>
      <c r="AJ53" s="2700">
        <v>0</v>
      </c>
      <c r="AK53" s="2700">
        <v>0</v>
      </c>
      <c r="AL53" s="3003">
        <f>AJ53-AK53</f>
        <v>0</v>
      </c>
      <c r="AM53" s="2263">
        <v>0</v>
      </c>
      <c r="AN53" s="2243">
        <v>0</v>
      </c>
      <c r="AO53" s="2243">
        <v>0</v>
      </c>
      <c r="AP53" s="2982">
        <f t="shared" si="7"/>
        <v>0</v>
      </c>
      <c r="AQ53" s="2234">
        <f t="shared" si="148"/>
        <v>0</v>
      </c>
      <c r="AR53" s="2682">
        <v>0</v>
      </c>
      <c r="AS53" s="2235">
        <v>0</v>
      </c>
      <c r="AT53" s="2253">
        <v>0</v>
      </c>
      <c r="AU53" s="2236">
        <f>AS53+AT53</f>
        <v>0</v>
      </c>
      <c r="AV53" s="2084">
        <f>AA53+AJ53</f>
        <v>0</v>
      </c>
      <c r="AW53" s="1856">
        <v>0</v>
      </c>
      <c r="AX53" s="1892">
        <f t="shared" si="149"/>
        <v>0</v>
      </c>
      <c r="AY53" s="1855">
        <f>AD53+AM53</f>
        <v>0</v>
      </c>
      <c r="AZ53" s="1901">
        <f t="shared" si="153"/>
        <v>0</v>
      </c>
      <c r="BA53" s="1901">
        <v>0</v>
      </c>
      <c r="BB53" s="1901">
        <f t="shared" si="154"/>
        <v>0</v>
      </c>
      <c r="BC53" s="1901">
        <f t="shared" ref="BC53:BC65" si="158">AY53+AZ53</f>
        <v>0</v>
      </c>
      <c r="BD53" s="1896">
        <f>AG53+AS53</f>
        <v>0</v>
      </c>
      <c r="BE53" s="1853">
        <f>AH53+AT53</f>
        <v>0</v>
      </c>
      <c r="BF53" s="1977">
        <f t="shared" ref="BF53:BF65" si="159">BD53+BE53</f>
        <v>0</v>
      </c>
      <c r="BG53" s="2880">
        <f t="shared" si="123"/>
        <v>0</v>
      </c>
      <c r="BH53" s="2887">
        <f t="shared" si="152"/>
        <v>0</v>
      </c>
      <c r="BI53" s="1980"/>
      <c r="BJ53" s="1980"/>
      <c r="BK53" s="1980"/>
      <c r="BL53" s="1980"/>
      <c r="BM53" s="1980"/>
      <c r="BN53" s="1980"/>
      <c r="BO53" s="1980"/>
      <c r="BP53" s="1980"/>
      <c r="BQ53" s="1980"/>
      <c r="BR53" s="1980"/>
      <c r="BS53" s="1980"/>
      <c r="BT53" s="1980"/>
      <c r="BU53" s="1980"/>
      <c r="BV53" s="1980"/>
      <c r="BW53" s="2114"/>
      <c r="TJ53" s="3828"/>
      <c r="TK53" s="3828"/>
      <c r="TL53" s="3828"/>
      <c r="TM53" s="3828"/>
      <c r="TN53" s="3828"/>
      <c r="TO53" s="3828"/>
      <c r="TP53" s="3828"/>
      <c r="TQ53" s="3828"/>
      <c r="TR53" s="3828"/>
      <c r="TS53" s="3828"/>
      <c r="TT53" s="3828"/>
      <c r="TU53" s="3828"/>
      <c r="TV53" s="3828"/>
      <c r="TW53" s="3828"/>
      <c r="TX53" s="3828"/>
      <c r="TY53" s="3828"/>
      <c r="TZ53" s="3828"/>
      <c r="UA53" s="3828"/>
      <c r="UB53" s="3828"/>
      <c r="UC53" s="3828"/>
      <c r="UD53" s="3828"/>
    </row>
    <row r="54" spans="1:550" ht="15" customHeight="1" x14ac:dyDescent="0.25">
      <c r="A54" s="3814"/>
      <c r="B54" s="3815"/>
      <c r="C54" s="1792">
        <v>5</v>
      </c>
      <c r="D54" s="2311"/>
      <c r="E54" s="1988"/>
      <c r="F54" s="1863"/>
      <c r="G54" s="3529" t="e">
        <f t="shared" si="139"/>
        <v>#DIV/0!</v>
      </c>
      <c r="H54" s="2169"/>
      <c r="I54" s="1820"/>
      <c r="J54" s="3533" t="e">
        <f t="shared" si="146"/>
        <v>#DIV/0!</v>
      </c>
      <c r="K54" s="2169"/>
      <c r="L54" s="1820"/>
      <c r="M54" s="3539" t="e">
        <f t="shared" si="87"/>
        <v>#DIV/0!</v>
      </c>
      <c r="N54" s="1820">
        <f t="shared" si="147"/>
        <v>0</v>
      </c>
      <c r="O54" s="2399">
        <f>I54+F54</f>
        <v>0</v>
      </c>
      <c r="P54" s="2419"/>
      <c r="Q54" s="2281"/>
      <c r="R54" s="3059"/>
      <c r="S54" s="3059"/>
      <c r="T54" s="3051"/>
      <c r="U54" s="2420">
        <f>O54*L3*2*65%</f>
        <v>0</v>
      </c>
      <c r="V54" s="2500">
        <f>U54+R54+Q54+P54</f>
        <v>0</v>
      </c>
      <c r="W54" s="2506"/>
      <c r="X54" s="2905"/>
      <c r="Y54" s="3398"/>
      <c r="Z54" s="2475"/>
      <c r="AA54" s="1902">
        <v>0</v>
      </c>
      <c r="AB54" s="1902">
        <v>0</v>
      </c>
      <c r="AC54" s="2983">
        <f t="shared" si="155"/>
        <v>0</v>
      </c>
      <c r="AD54" s="1905">
        <v>0</v>
      </c>
      <c r="AE54" s="1901">
        <v>0</v>
      </c>
      <c r="AF54" s="2172">
        <f>AD54+AE54</f>
        <v>0</v>
      </c>
      <c r="AG54" s="1896">
        <v>0</v>
      </c>
      <c r="AH54" s="1853">
        <f t="shared" si="157"/>
        <v>0</v>
      </c>
      <c r="AI54" s="2598">
        <f>AG54+AH54</f>
        <v>0</v>
      </c>
      <c r="AJ54" s="2700">
        <v>0</v>
      </c>
      <c r="AK54" s="2700">
        <v>0</v>
      </c>
      <c r="AL54" s="3003">
        <f>AJ54-AK54</f>
        <v>0</v>
      </c>
      <c r="AM54" s="2263">
        <v>0</v>
      </c>
      <c r="AN54" s="2243">
        <v>0</v>
      </c>
      <c r="AO54" s="2243">
        <v>0</v>
      </c>
      <c r="AP54" s="2982">
        <f t="shared" si="7"/>
        <v>0</v>
      </c>
      <c r="AQ54" s="2234">
        <f t="shared" si="148"/>
        <v>0</v>
      </c>
      <c r="AR54" s="2682">
        <v>0</v>
      </c>
      <c r="AS54" s="2235">
        <v>0</v>
      </c>
      <c r="AT54" s="2245">
        <v>0</v>
      </c>
      <c r="AU54" s="2236">
        <f>AS54+AT54</f>
        <v>0</v>
      </c>
      <c r="AV54" s="2081">
        <f>AA54+AJ54</f>
        <v>0</v>
      </c>
      <c r="AW54" s="1856">
        <f>AB54+AK54</f>
        <v>0</v>
      </c>
      <c r="AX54" s="1892">
        <f t="shared" si="149"/>
        <v>0</v>
      </c>
      <c r="AY54" s="2750">
        <f>AD54+AM54</f>
        <v>0</v>
      </c>
      <c r="AZ54" s="1901">
        <f t="shared" si="153"/>
        <v>0</v>
      </c>
      <c r="BA54" s="1901">
        <v>0</v>
      </c>
      <c r="BB54" s="1901">
        <f t="shared" si="154"/>
        <v>0</v>
      </c>
      <c r="BC54" s="1901">
        <f t="shared" si="158"/>
        <v>0</v>
      </c>
      <c r="BD54" s="1896">
        <f>AG54+AS54</f>
        <v>0</v>
      </c>
      <c r="BE54" s="1853">
        <f>AH54+AT54</f>
        <v>0</v>
      </c>
      <c r="BF54" s="1977">
        <f t="shared" si="159"/>
        <v>0</v>
      </c>
      <c r="BG54" s="2880">
        <f t="shared" si="123"/>
        <v>0</v>
      </c>
      <c r="BH54" s="2887">
        <f t="shared" si="152"/>
        <v>0</v>
      </c>
      <c r="BI54" s="1980"/>
      <c r="BJ54" s="1980"/>
      <c r="BK54" s="1980"/>
      <c r="BL54" s="1980"/>
      <c r="BM54" s="1980"/>
      <c r="BN54" s="1980"/>
      <c r="BO54" s="1980"/>
      <c r="BP54" s="1980"/>
      <c r="BQ54" s="1980"/>
      <c r="BR54" s="1980"/>
      <c r="BS54" s="1980"/>
      <c r="BT54" s="1980"/>
      <c r="BU54" s="1980"/>
      <c r="BV54" s="1980"/>
      <c r="BW54" s="2114"/>
      <c r="TJ54" s="3828"/>
      <c r="TK54" s="3828"/>
      <c r="TL54" s="3828"/>
      <c r="TM54" s="3828"/>
      <c r="TN54" s="3828"/>
      <c r="TO54" s="3828"/>
      <c r="TP54" s="3828"/>
      <c r="TQ54" s="3828"/>
      <c r="TR54" s="3828"/>
      <c r="TS54" s="3828"/>
      <c r="TT54" s="3828"/>
      <c r="TU54" s="3828"/>
      <c r="TV54" s="3828"/>
      <c r="TW54" s="3828"/>
      <c r="TX54" s="3828"/>
      <c r="TY54" s="3828"/>
      <c r="TZ54" s="3828"/>
      <c r="UA54" s="3828"/>
      <c r="UB54" s="3828"/>
      <c r="UC54" s="3828"/>
      <c r="UD54" s="3828"/>
    </row>
    <row r="55" spans="1:550" ht="15.75" hidden="1" customHeight="1" x14ac:dyDescent="0.25">
      <c r="A55" s="3814"/>
      <c r="B55" s="3815"/>
      <c r="C55" s="1911">
        <v>6</v>
      </c>
      <c r="D55" s="2824"/>
      <c r="E55" s="2362"/>
      <c r="F55" s="2363"/>
      <c r="G55" s="3540"/>
      <c r="H55" s="2365"/>
      <c r="I55" s="2364"/>
      <c r="J55" s="3533" t="e">
        <f t="shared" si="146"/>
        <v>#DIV/0!</v>
      </c>
      <c r="K55" s="2365"/>
      <c r="L55" s="2364"/>
      <c r="M55" s="3540" t="e">
        <f t="shared" si="87"/>
        <v>#DIV/0!</v>
      </c>
      <c r="N55" s="2364">
        <f t="shared" si="147"/>
        <v>0</v>
      </c>
      <c r="O55" s="2402"/>
      <c r="P55" s="2419"/>
      <c r="Q55" s="2281"/>
      <c r="R55" s="3060"/>
      <c r="S55" s="3060"/>
      <c r="T55" s="3052"/>
      <c r="U55" s="2420"/>
      <c r="V55" s="2501"/>
      <c r="W55" s="2422"/>
      <c r="X55" s="2906"/>
      <c r="Y55" s="3392"/>
      <c r="Z55" s="2475"/>
      <c r="AA55" s="1902">
        <v>0</v>
      </c>
      <c r="AB55" s="1902">
        <v>0</v>
      </c>
      <c r="AC55" s="1859">
        <f t="shared" si="155"/>
        <v>0</v>
      </c>
      <c r="AD55" s="1905">
        <v>0</v>
      </c>
      <c r="AE55" s="1901">
        <v>0</v>
      </c>
      <c r="AF55" s="2014"/>
      <c r="AG55" s="1856"/>
      <c r="AH55" s="1902">
        <f t="shared" si="157"/>
        <v>0</v>
      </c>
      <c r="AI55" s="2594"/>
      <c r="AJ55" s="2701">
        <v>0</v>
      </c>
      <c r="AK55" s="2701">
        <v>0</v>
      </c>
      <c r="AL55" s="3001">
        <f t="shared" si="156"/>
        <v>0</v>
      </c>
      <c r="AM55" s="2263"/>
      <c r="AN55" s="2243"/>
      <c r="AO55" s="2243"/>
      <c r="AP55" s="2982">
        <f t="shared" si="7"/>
        <v>0</v>
      </c>
      <c r="AQ55" s="2234">
        <f t="shared" si="148"/>
        <v>0</v>
      </c>
      <c r="AR55" s="2682"/>
      <c r="AS55" s="2235"/>
      <c r="AT55" s="2253"/>
      <c r="AU55" s="2236"/>
      <c r="AV55" s="1900"/>
      <c r="AW55" s="1856"/>
      <c r="AX55" s="1892">
        <f t="shared" si="149"/>
        <v>0</v>
      </c>
      <c r="AY55" s="1854"/>
      <c r="AZ55" s="1901">
        <f t="shared" si="153"/>
        <v>0</v>
      </c>
      <c r="BA55" s="1901">
        <f t="shared" ref="BA55:BA65" si="160">AY55-AZ55</f>
        <v>0</v>
      </c>
      <c r="BB55" s="1901"/>
      <c r="BC55" s="1901"/>
      <c r="BD55" s="1896"/>
      <c r="BE55" s="1853"/>
      <c r="BF55" s="1977"/>
      <c r="BG55" s="2880">
        <f t="shared" si="123"/>
        <v>0</v>
      </c>
      <c r="BH55" s="2887">
        <f t="shared" si="152"/>
        <v>0</v>
      </c>
      <c r="BI55" s="1980"/>
      <c r="BJ55" s="1980"/>
      <c r="BK55" s="1980"/>
      <c r="BL55" s="1980"/>
      <c r="BM55" s="1980"/>
      <c r="BN55" s="1980"/>
      <c r="BO55" s="1980"/>
      <c r="BP55" s="1980"/>
      <c r="BQ55" s="1980"/>
      <c r="BR55" s="1980"/>
      <c r="BS55" s="1980"/>
      <c r="BT55" s="1980"/>
      <c r="BU55" s="1980"/>
      <c r="BV55" s="1980"/>
      <c r="BW55" s="2114"/>
      <c r="TJ55" s="3828"/>
      <c r="TK55" s="3828"/>
      <c r="TL55" s="3828"/>
      <c r="TM55" s="3828"/>
      <c r="TN55" s="3828"/>
      <c r="TO55" s="3828"/>
      <c r="TP55" s="3828"/>
      <c r="TQ55" s="3828"/>
      <c r="TR55" s="3828"/>
      <c r="TS55" s="3828"/>
      <c r="TT55" s="3828"/>
      <c r="TU55" s="3828"/>
      <c r="TV55" s="3828"/>
      <c r="TW55" s="3828"/>
      <c r="TX55" s="3828"/>
      <c r="TY55" s="3828"/>
      <c r="TZ55" s="3828"/>
      <c r="UA55" s="3828"/>
      <c r="UB55" s="3828"/>
      <c r="UC55" s="3828"/>
      <c r="UD55" s="3828"/>
    </row>
    <row r="56" spans="1:550" ht="15" customHeight="1" x14ac:dyDescent="0.25">
      <c r="A56" s="3814"/>
      <c r="B56" s="3815"/>
      <c r="C56" s="1792">
        <v>6</v>
      </c>
      <c r="D56" s="2799"/>
      <c r="E56" s="2800"/>
      <c r="F56" s="2801"/>
      <c r="G56" s="3539" t="e">
        <f t="shared" si="139"/>
        <v>#DIV/0!</v>
      </c>
      <c r="H56" s="1802"/>
      <c r="I56" s="1802"/>
      <c r="J56" s="3533" t="e">
        <f t="shared" si="146"/>
        <v>#DIV/0!</v>
      </c>
      <c r="K56" s="1802"/>
      <c r="L56" s="1800"/>
      <c r="M56" s="3533" t="e">
        <f t="shared" si="87"/>
        <v>#DIV/0!</v>
      </c>
      <c r="N56" s="1800">
        <f t="shared" si="147"/>
        <v>0</v>
      </c>
      <c r="O56" s="2401">
        <f t="shared" ref="O56:O63" si="161">F56+I56</f>
        <v>0</v>
      </c>
      <c r="P56" s="2419"/>
      <c r="Q56" s="1800"/>
      <c r="R56" s="2031"/>
      <c r="S56" s="2031"/>
      <c r="T56" s="3054"/>
      <c r="U56" s="2420">
        <f>O56*L3*2*65%</f>
        <v>0</v>
      </c>
      <c r="V56" s="2503">
        <f>U56+R56+Q56+P56</f>
        <v>0</v>
      </c>
      <c r="W56" s="1811"/>
      <c r="X56" s="2903"/>
      <c r="Y56" s="3390"/>
      <c r="Z56" s="2475"/>
      <c r="AA56" s="1902">
        <v>0</v>
      </c>
      <c r="AB56" s="1902">
        <v>0</v>
      </c>
      <c r="AC56" s="1859">
        <f t="shared" si="155"/>
        <v>0</v>
      </c>
      <c r="AD56" s="1905">
        <v>0</v>
      </c>
      <c r="AE56" s="1901">
        <v>0</v>
      </c>
      <c r="AF56" s="2014">
        <f t="shared" ref="AF56:AF66" si="162">AD56+AE56</f>
        <v>0</v>
      </c>
      <c r="AG56" s="1856">
        <v>0</v>
      </c>
      <c r="AH56" s="1902">
        <f t="shared" si="157"/>
        <v>0</v>
      </c>
      <c r="AI56" s="2594">
        <f t="shared" ref="AI56:AI66" si="163">AG56+AH56</f>
        <v>0</v>
      </c>
      <c r="AJ56" s="2701">
        <v>0</v>
      </c>
      <c r="AK56" s="2701">
        <v>0</v>
      </c>
      <c r="AL56" s="3001">
        <f t="shared" si="156"/>
        <v>0</v>
      </c>
      <c r="AM56" s="2966">
        <v>0</v>
      </c>
      <c r="AN56" s="2241">
        <v>0</v>
      </c>
      <c r="AO56" s="2241">
        <v>0</v>
      </c>
      <c r="AP56" s="2982">
        <f t="shared" si="7"/>
        <v>0</v>
      </c>
      <c r="AQ56" s="2234">
        <f t="shared" si="148"/>
        <v>0</v>
      </c>
      <c r="AR56" s="1839">
        <v>0</v>
      </c>
      <c r="AS56" s="2245">
        <v>0</v>
      </c>
      <c r="AT56" s="2245">
        <v>0</v>
      </c>
      <c r="AU56" s="2236">
        <f t="shared" ref="AU56:AU65" si="164">AS56+AT56</f>
        <v>0</v>
      </c>
      <c r="AV56" s="1900">
        <f>AY56-BD56</f>
        <v>0</v>
      </c>
      <c r="AW56" s="1856">
        <f>AV56</f>
        <v>0</v>
      </c>
      <c r="AX56" s="1892">
        <f t="shared" si="149"/>
        <v>0</v>
      </c>
      <c r="AY56" s="2750">
        <f t="shared" ref="AY56:AY65" si="165">AD56+AM56</f>
        <v>0</v>
      </c>
      <c r="AZ56" s="1901">
        <f t="shared" si="153"/>
        <v>0</v>
      </c>
      <c r="BA56" s="1901">
        <f t="shared" si="160"/>
        <v>0</v>
      </c>
      <c r="BB56" s="1901">
        <f t="shared" si="154"/>
        <v>0</v>
      </c>
      <c r="BC56" s="1901">
        <f t="shared" si="158"/>
        <v>0</v>
      </c>
      <c r="BD56" s="1896">
        <f t="shared" ref="BD56:BD65" si="166">AG56+AS56</f>
        <v>0</v>
      </c>
      <c r="BE56" s="1853">
        <f t="shared" ref="BE56:BE65" si="167">AH56+AT56</f>
        <v>0</v>
      </c>
      <c r="BF56" s="1977">
        <f t="shared" si="159"/>
        <v>0</v>
      </c>
      <c r="BG56" s="2880">
        <f t="shared" si="123"/>
        <v>0</v>
      </c>
      <c r="BH56" s="2887">
        <f t="shared" si="152"/>
        <v>0</v>
      </c>
      <c r="BI56" s="1980"/>
      <c r="BJ56" s="1980"/>
      <c r="BK56" s="1980"/>
      <c r="BL56" s="1980"/>
      <c r="BM56" s="1980"/>
      <c r="BN56" s="1980"/>
      <c r="BO56" s="1980"/>
      <c r="BP56" s="1980"/>
      <c r="BQ56" s="1980"/>
      <c r="BR56" s="1980"/>
      <c r="BS56" s="1980"/>
      <c r="BT56" s="1980"/>
      <c r="BU56" s="1980"/>
      <c r="BV56" s="1980"/>
      <c r="BW56" s="1163"/>
      <c r="BX56" s="1144"/>
      <c r="BY56" s="1144"/>
      <c r="BZ56" s="1144"/>
      <c r="CA56" s="1144"/>
      <c r="CB56" s="1144"/>
      <c r="CC56" s="1144"/>
      <c r="CD56" s="1144"/>
      <c r="CE56" s="1144"/>
      <c r="CF56" s="1144"/>
      <c r="CG56" s="1144"/>
      <c r="CH56" s="1144"/>
      <c r="CI56" s="1144"/>
      <c r="CJ56" s="1144"/>
      <c r="CK56" s="1144"/>
      <c r="TJ56" s="3828"/>
      <c r="TK56" s="3828"/>
      <c r="TL56" s="3828"/>
      <c r="TM56" s="3828"/>
      <c r="TN56" s="3828"/>
      <c r="TO56" s="3828"/>
      <c r="TP56" s="3828"/>
      <c r="TQ56" s="3828"/>
      <c r="TR56" s="3828"/>
      <c r="TS56" s="3828"/>
      <c r="TT56" s="3828"/>
      <c r="TU56" s="3828"/>
      <c r="TV56" s="3828"/>
      <c r="TW56" s="3828"/>
      <c r="TX56" s="3828"/>
      <c r="TY56" s="3828"/>
      <c r="TZ56" s="3828"/>
      <c r="UA56" s="3828"/>
      <c r="UB56" s="3828"/>
      <c r="UC56" s="3828"/>
      <c r="UD56" s="3828"/>
    </row>
    <row r="57" spans="1:550" ht="15" customHeight="1" x14ac:dyDescent="0.25">
      <c r="A57" s="3814"/>
      <c r="B57" s="3815"/>
      <c r="C57" s="2871">
        <v>7</v>
      </c>
      <c r="D57" s="2813"/>
      <c r="E57" s="2798"/>
      <c r="F57" s="2366"/>
      <c r="G57" s="3518" t="e">
        <f t="shared" si="139"/>
        <v>#DIV/0!</v>
      </c>
      <c r="H57" s="2367"/>
      <c r="I57" s="2366"/>
      <c r="J57" s="3533" t="e">
        <f>I57/H57</f>
        <v>#DIV/0!</v>
      </c>
      <c r="K57" s="2367"/>
      <c r="L57" s="2366"/>
      <c r="M57" s="3533" t="e">
        <f t="shared" si="87"/>
        <v>#DIV/0!</v>
      </c>
      <c r="N57" s="2366">
        <f t="shared" si="147"/>
        <v>0</v>
      </c>
      <c r="O57" s="2814">
        <f t="shared" si="161"/>
        <v>0</v>
      </c>
      <c r="P57" s="2426"/>
      <c r="Q57" s="2427"/>
      <c r="R57" s="3061"/>
      <c r="S57" s="3061"/>
      <c r="T57" s="3055"/>
      <c r="U57" s="2420">
        <f>O57*L4*2*65%</f>
        <v>0</v>
      </c>
      <c r="V57" s="1811">
        <f>U57+R57+Q57+P57</f>
        <v>0</v>
      </c>
      <c r="W57" s="1929"/>
      <c r="X57" s="2907"/>
      <c r="Y57" s="3399"/>
      <c r="Z57" s="2477"/>
      <c r="AA57" s="1902">
        <v>0</v>
      </c>
      <c r="AB57" s="1902">
        <v>0</v>
      </c>
      <c r="AC57" s="1977">
        <f t="shared" si="155"/>
        <v>0</v>
      </c>
      <c r="AD57" s="1905">
        <v>0</v>
      </c>
      <c r="AE57" s="1901">
        <v>0</v>
      </c>
      <c r="AF57" s="2519">
        <f t="shared" si="162"/>
        <v>0</v>
      </c>
      <c r="AG57" s="1841">
        <v>0</v>
      </c>
      <c r="AH57" s="1902">
        <f t="shared" si="157"/>
        <v>0</v>
      </c>
      <c r="AI57" s="2601">
        <f t="shared" si="163"/>
        <v>0</v>
      </c>
      <c r="AJ57" s="2246">
        <v>0</v>
      </c>
      <c r="AK57" s="2246">
        <v>0</v>
      </c>
      <c r="AL57" s="2995">
        <f t="shared" si="156"/>
        <v>0</v>
      </c>
      <c r="AM57" s="2263">
        <v>0</v>
      </c>
      <c r="AN57" s="2243">
        <v>0</v>
      </c>
      <c r="AO57" s="2243">
        <v>0</v>
      </c>
      <c r="AP57" s="2982">
        <f t="shared" si="7"/>
        <v>0</v>
      </c>
      <c r="AQ57" s="2234">
        <f t="shared" si="148"/>
        <v>0</v>
      </c>
      <c r="AR57" s="2682">
        <v>0</v>
      </c>
      <c r="AS57" s="2235">
        <v>0</v>
      </c>
      <c r="AT57" s="2253">
        <v>0</v>
      </c>
      <c r="AU57" s="2236">
        <f t="shared" si="164"/>
        <v>0</v>
      </c>
      <c r="AV57" s="1900">
        <f>AY57-BD57</f>
        <v>0</v>
      </c>
      <c r="AW57" s="1856">
        <v>0</v>
      </c>
      <c r="AX57" s="1892">
        <f t="shared" si="149"/>
        <v>0</v>
      </c>
      <c r="AY57" s="1854">
        <f t="shared" si="165"/>
        <v>0</v>
      </c>
      <c r="AZ57" s="1901">
        <f t="shared" si="153"/>
        <v>0</v>
      </c>
      <c r="BA57" s="1901">
        <f t="shared" si="160"/>
        <v>0</v>
      </c>
      <c r="BB57" s="1901">
        <f t="shared" si="154"/>
        <v>0</v>
      </c>
      <c r="BC57" s="1901">
        <f t="shared" si="158"/>
        <v>0</v>
      </c>
      <c r="BD57" s="1896">
        <f t="shared" si="166"/>
        <v>0</v>
      </c>
      <c r="BE57" s="1853">
        <f t="shared" si="167"/>
        <v>0</v>
      </c>
      <c r="BF57" s="1977">
        <f t="shared" si="159"/>
        <v>0</v>
      </c>
      <c r="BG57" s="2880">
        <f t="shared" si="123"/>
        <v>0</v>
      </c>
      <c r="BH57" s="2887">
        <f t="shared" si="152"/>
        <v>0</v>
      </c>
      <c r="BI57" s="1980"/>
      <c r="BJ57" s="1980"/>
      <c r="BK57" s="1980"/>
      <c r="BL57" s="1980"/>
      <c r="BM57" s="1980"/>
      <c r="BN57" s="1980"/>
      <c r="BO57" s="1980"/>
      <c r="BP57" s="1980"/>
      <c r="BQ57" s="1980"/>
      <c r="BR57" s="2110"/>
      <c r="BS57" s="2110"/>
      <c r="BT57" s="2110"/>
      <c r="BU57" s="2110"/>
      <c r="BV57" s="2110"/>
      <c r="BW57" s="2111"/>
      <c r="BX57" s="2109"/>
      <c r="BY57" s="2109"/>
      <c r="BZ57" s="2109"/>
      <c r="CA57" s="2109"/>
      <c r="CB57" s="2109"/>
      <c r="CC57" s="2109"/>
      <c r="CD57" s="2109"/>
      <c r="CE57" s="2109"/>
      <c r="CF57" s="2109"/>
      <c r="CG57" s="2109"/>
      <c r="CH57" s="2109"/>
      <c r="CI57" s="2109"/>
      <c r="CJ57" s="2109"/>
      <c r="CK57" s="2109"/>
      <c r="TJ57" s="3828"/>
      <c r="TK57" s="3828"/>
      <c r="TL57" s="3828"/>
      <c r="TM57" s="3828"/>
      <c r="TN57" s="3828"/>
      <c r="TO57" s="3828"/>
      <c r="TP57" s="3828"/>
      <c r="TQ57" s="3828"/>
      <c r="TR57" s="3828"/>
      <c r="TS57" s="3828"/>
      <c r="TT57" s="3828"/>
      <c r="TU57" s="3828"/>
      <c r="TV57" s="3828"/>
      <c r="TW57" s="3828"/>
      <c r="TX57" s="3828"/>
      <c r="TY57" s="3828"/>
      <c r="TZ57" s="3828"/>
      <c r="UA57" s="3828"/>
      <c r="UB57" s="3828"/>
      <c r="UC57" s="3828"/>
      <c r="UD57" s="3828"/>
    </row>
    <row r="58" spans="1:550" ht="15" customHeight="1" x14ac:dyDescent="0.25">
      <c r="A58" s="3814"/>
      <c r="B58" s="3815"/>
      <c r="C58" s="1792">
        <v>8</v>
      </c>
      <c r="D58" s="2813"/>
      <c r="E58" s="1806"/>
      <c r="F58" s="1800"/>
      <c r="G58" s="3518" t="e">
        <f t="shared" si="139"/>
        <v>#DIV/0!</v>
      </c>
      <c r="H58" s="1802"/>
      <c r="I58" s="1800"/>
      <c r="J58" s="3533" t="e">
        <f t="shared" ref="J58:J64" si="168">I58/H58</f>
        <v>#DIV/0!</v>
      </c>
      <c r="K58" s="1802"/>
      <c r="L58" s="1800"/>
      <c r="M58" s="3533" t="e">
        <f t="shared" si="87"/>
        <v>#DIV/0!</v>
      </c>
      <c r="N58" s="1912">
        <f t="shared" si="147"/>
        <v>0</v>
      </c>
      <c r="O58" s="2401">
        <f t="shared" si="161"/>
        <v>0</v>
      </c>
      <c r="P58" s="2419"/>
      <c r="Q58" s="1800"/>
      <c r="R58" s="3062"/>
      <c r="S58" s="3062"/>
      <c r="T58" s="3056"/>
      <c r="U58" s="2420">
        <f>O58*L3*65%</f>
        <v>0</v>
      </c>
      <c r="V58" s="2502">
        <f>U58+R58+Q58+P58</f>
        <v>0</v>
      </c>
      <c r="W58" s="2671"/>
      <c r="X58" s="2908"/>
      <c r="Y58" s="3400"/>
      <c r="Z58" s="2477"/>
      <c r="AA58" s="1902">
        <v>0</v>
      </c>
      <c r="AB58" s="1902">
        <v>0</v>
      </c>
      <c r="AC58" s="1859">
        <f t="shared" si="155"/>
        <v>0</v>
      </c>
      <c r="AD58" s="1905">
        <v>0</v>
      </c>
      <c r="AE58" s="1901">
        <v>0</v>
      </c>
      <c r="AF58" s="2095">
        <f t="shared" si="162"/>
        <v>0</v>
      </c>
      <c r="AG58" s="1939">
        <v>0</v>
      </c>
      <c r="AH58" s="2138">
        <f t="shared" si="157"/>
        <v>0</v>
      </c>
      <c r="AI58" s="2600">
        <f t="shared" si="163"/>
        <v>0</v>
      </c>
      <c r="AJ58" s="2703">
        <v>0</v>
      </c>
      <c r="AK58" s="2703">
        <v>0</v>
      </c>
      <c r="AL58" s="3004">
        <f t="shared" si="156"/>
        <v>0</v>
      </c>
      <c r="AM58" s="2263">
        <v>0</v>
      </c>
      <c r="AN58" s="2243">
        <v>0</v>
      </c>
      <c r="AO58" s="2243">
        <v>0</v>
      </c>
      <c r="AP58" s="2982">
        <f t="shared" si="7"/>
        <v>0</v>
      </c>
      <c r="AQ58" s="2234">
        <f t="shared" si="148"/>
        <v>0</v>
      </c>
      <c r="AR58" s="2682">
        <v>0</v>
      </c>
      <c r="AS58" s="2235">
        <v>0</v>
      </c>
      <c r="AT58" s="2245">
        <v>0</v>
      </c>
      <c r="AU58" s="2236">
        <f t="shared" si="164"/>
        <v>0</v>
      </c>
      <c r="AV58" s="2081">
        <v>0</v>
      </c>
      <c r="AW58" s="1856">
        <f>AB58+AK58</f>
        <v>0</v>
      </c>
      <c r="AX58" s="1892">
        <f t="shared" si="149"/>
        <v>0</v>
      </c>
      <c r="AY58" s="2750">
        <f t="shared" si="165"/>
        <v>0</v>
      </c>
      <c r="AZ58" s="1901">
        <f t="shared" si="153"/>
        <v>0</v>
      </c>
      <c r="BA58" s="1901">
        <f t="shared" si="160"/>
        <v>0</v>
      </c>
      <c r="BB58" s="1901">
        <f t="shared" si="154"/>
        <v>0</v>
      </c>
      <c r="BC58" s="1901">
        <f t="shared" si="158"/>
        <v>0</v>
      </c>
      <c r="BD58" s="1896">
        <f t="shared" si="166"/>
        <v>0</v>
      </c>
      <c r="BE58" s="1853">
        <f t="shared" si="167"/>
        <v>0</v>
      </c>
      <c r="BF58" s="1977">
        <f t="shared" si="159"/>
        <v>0</v>
      </c>
      <c r="BG58" s="2880">
        <f t="shared" si="123"/>
        <v>0</v>
      </c>
      <c r="BH58" s="2887">
        <f t="shared" si="152"/>
        <v>0</v>
      </c>
      <c r="BI58" s="1980"/>
      <c r="BJ58" s="1980"/>
      <c r="BK58" s="1980"/>
      <c r="BL58" s="1980"/>
      <c r="BM58" s="1980"/>
      <c r="BN58" s="1980"/>
      <c r="BO58" s="1980"/>
      <c r="BP58" s="1980"/>
      <c r="BQ58" s="1980"/>
      <c r="BR58" s="2110"/>
      <c r="BS58" s="2110"/>
      <c r="BT58" s="2110"/>
      <c r="BU58" s="2110"/>
      <c r="BV58" s="2110"/>
      <c r="BW58" s="2111"/>
      <c r="BX58" s="2109"/>
      <c r="BY58" s="2109"/>
      <c r="BZ58" s="2109"/>
      <c r="CA58" s="2109"/>
      <c r="CB58" s="2109"/>
      <c r="CC58" s="2109"/>
      <c r="CD58" s="2109"/>
      <c r="CE58" s="2109"/>
      <c r="CF58" s="2109"/>
      <c r="CG58" s="2109"/>
      <c r="CH58" s="2109"/>
      <c r="CI58" s="2109"/>
      <c r="CJ58" s="2109"/>
      <c r="CK58" s="2109"/>
      <c r="TJ58" s="3828"/>
      <c r="TK58" s="3828"/>
      <c r="TL58" s="3828"/>
      <c r="TM58" s="3828"/>
      <c r="TN58" s="3828"/>
      <c r="TO58" s="3828"/>
      <c r="TP58" s="3828"/>
      <c r="TQ58" s="3828"/>
      <c r="TR58" s="3828"/>
      <c r="TS58" s="3828"/>
      <c r="TT58" s="3828"/>
      <c r="TU58" s="3828"/>
      <c r="TV58" s="3828"/>
      <c r="TW58" s="3828"/>
      <c r="TX58" s="3828"/>
      <c r="TY58" s="3828"/>
      <c r="TZ58" s="3828"/>
      <c r="UA58" s="3828"/>
      <c r="UB58" s="3828"/>
      <c r="UC58" s="3828"/>
      <c r="UD58" s="3828"/>
    </row>
    <row r="59" spans="1:550" ht="15" customHeight="1" x14ac:dyDescent="0.25">
      <c r="A59" s="3814"/>
      <c r="B59" s="3815"/>
      <c r="C59" s="1983">
        <v>9</v>
      </c>
      <c r="D59" s="2820"/>
      <c r="E59" s="1806"/>
      <c r="F59" s="1800"/>
      <c r="G59" s="3518" t="e">
        <f t="shared" si="139"/>
        <v>#DIV/0!</v>
      </c>
      <c r="H59" s="1802"/>
      <c r="I59" s="1800"/>
      <c r="J59" s="3533" t="e">
        <f t="shared" si="168"/>
        <v>#DIV/0!</v>
      </c>
      <c r="K59" s="1802"/>
      <c r="L59" s="1800"/>
      <c r="M59" s="3533" t="e">
        <f t="shared" si="87"/>
        <v>#DIV/0!</v>
      </c>
      <c r="N59" s="1912">
        <f t="shared" si="147"/>
        <v>0</v>
      </c>
      <c r="O59" s="2401">
        <f t="shared" si="161"/>
        <v>0</v>
      </c>
      <c r="P59" s="2419"/>
      <c r="Q59" s="1800"/>
      <c r="R59" s="3062"/>
      <c r="S59" s="3062"/>
      <c r="T59" s="3056"/>
      <c r="U59" s="2420">
        <f>O59*L3*65%</f>
        <v>0</v>
      </c>
      <c r="V59" s="2502">
        <f>U59+R59+Q59+P59</f>
        <v>0</v>
      </c>
      <c r="W59" s="2425"/>
      <c r="X59" s="2821"/>
      <c r="Y59" s="3395"/>
      <c r="Z59" s="2477"/>
      <c r="AA59" s="1902">
        <v>0</v>
      </c>
      <c r="AB59" s="1902">
        <v>0</v>
      </c>
      <c r="AC59" s="2983">
        <f t="shared" si="155"/>
        <v>0</v>
      </c>
      <c r="AD59" s="1905">
        <v>0</v>
      </c>
      <c r="AE59" s="1901">
        <v>0</v>
      </c>
      <c r="AF59" s="2095">
        <f t="shared" si="162"/>
        <v>0</v>
      </c>
      <c r="AG59" s="1841">
        <v>0</v>
      </c>
      <c r="AH59" s="1902">
        <f t="shared" si="157"/>
        <v>0</v>
      </c>
      <c r="AI59" s="2600">
        <f t="shared" si="163"/>
        <v>0</v>
      </c>
      <c r="AJ59" s="2703">
        <v>0</v>
      </c>
      <c r="AK59" s="2703">
        <v>0</v>
      </c>
      <c r="AL59" s="3004">
        <f t="shared" si="156"/>
        <v>0</v>
      </c>
      <c r="AM59" s="2263">
        <v>0</v>
      </c>
      <c r="AN59" s="2243">
        <v>0</v>
      </c>
      <c r="AO59" s="2243">
        <v>0</v>
      </c>
      <c r="AP59" s="2982">
        <f t="shared" si="7"/>
        <v>0</v>
      </c>
      <c r="AQ59" s="2234">
        <f t="shared" si="148"/>
        <v>0</v>
      </c>
      <c r="AR59" s="2682">
        <v>0</v>
      </c>
      <c r="AS59" s="2235">
        <v>0</v>
      </c>
      <c r="AT59" s="2253">
        <v>0</v>
      </c>
      <c r="AU59" s="2236">
        <f t="shared" si="164"/>
        <v>0</v>
      </c>
      <c r="AV59" s="2081">
        <v>0</v>
      </c>
      <c r="AW59" s="1856">
        <v>0</v>
      </c>
      <c r="AX59" s="1892">
        <f t="shared" si="149"/>
        <v>0</v>
      </c>
      <c r="AY59" s="2750">
        <f t="shared" si="165"/>
        <v>0</v>
      </c>
      <c r="AZ59" s="1901">
        <f t="shared" si="153"/>
        <v>0</v>
      </c>
      <c r="BA59" s="1901">
        <f t="shared" si="160"/>
        <v>0</v>
      </c>
      <c r="BB59" s="1901">
        <f t="shared" si="154"/>
        <v>0</v>
      </c>
      <c r="BC59" s="1901">
        <f t="shared" ref="BC59" si="169">AY59+AZ59</f>
        <v>0</v>
      </c>
      <c r="BD59" s="1896">
        <f t="shared" si="166"/>
        <v>0</v>
      </c>
      <c r="BE59" s="1853">
        <f t="shared" si="167"/>
        <v>0</v>
      </c>
      <c r="BF59" s="1977">
        <f t="shared" si="159"/>
        <v>0</v>
      </c>
      <c r="BG59" s="2880">
        <f t="shared" si="123"/>
        <v>0</v>
      </c>
      <c r="BH59" s="2887">
        <f t="shared" si="152"/>
        <v>0</v>
      </c>
      <c r="BI59" s="1980"/>
      <c r="BJ59" s="1980"/>
      <c r="BK59" s="1980"/>
      <c r="BL59" s="1980"/>
      <c r="BM59" s="1980"/>
      <c r="BN59" s="1980"/>
      <c r="BO59" s="1980"/>
      <c r="BP59" s="1980"/>
      <c r="BQ59" s="1980"/>
      <c r="BR59" s="2110"/>
      <c r="BS59" s="2110"/>
      <c r="BT59" s="2110"/>
      <c r="BU59" s="2110"/>
      <c r="BV59" s="2110"/>
      <c r="BW59" s="2111"/>
      <c r="BX59" s="2109"/>
      <c r="BY59" s="2109"/>
      <c r="BZ59" s="2109"/>
      <c r="CA59" s="2109"/>
      <c r="CB59" s="2109"/>
      <c r="CC59" s="2109"/>
      <c r="CD59" s="2109"/>
      <c r="CE59" s="2109"/>
      <c r="CF59" s="2109"/>
      <c r="CG59" s="2109"/>
      <c r="CH59" s="2109"/>
      <c r="CI59" s="2109"/>
      <c r="CJ59" s="2109"/>
      <c r="CK59" s="2109"/>
      <c r="TJ59" s="3828"/>
      <c r="TK59" s="3828"/>
      <c r="TL59" s="3828"/>
      <c r="TM59" s="3828"/>
      <c r="TN59" s="3828"/>
      <c r="TO59" s="3828"/>
      <c r="TP59" s="3828"/>
      <c r="TQ59" s="3828"/>
      <c r="TR59" s="3828"/>
      <c r="TS59" s="3828"/>
      <c r="TT59" s="3828"/>
      <c r="TU59" s="3828"/>
      <c r="TV59" s="3828"/>
      <c r="TW59" s="3828"/>
      <c r="TX59" s="3828"/>
      <c r="TY59" s="3828"/>
      <c r="TZ59" s="3828"/>
      <c r="UA59" s="3828"/>
      <c r="UB59" s="3828"/>
      <c r="UC59" s="3828"/>
      <c r="UD59" s="3828"/>
    </row>
    <row r="60" spans="1:550" ht="15" customHeight="1" x14ac:dyDescent="0.25">
      <c r="A60" s="3814"/>
      <c r="B60" s="3815"/>
      <c r="C60" s="1792">
        <v>10</v>
      </c>
      <c r="D60" s="2822"/>
      <c r="E60" s="2798"/>
      <c r="F60" s="2366"/>
      <c r="G60" s="3518" t="e">
        <f>F60/E60</f>
        <v>#DIV/0!</v>
      </c>
      <c r="H60" s="1802"/>
      <c r="I60" s="1800"/>
      <c r="J60" s="3533" t="e">
        <f t="shared" si="168"/>
        <v>#DIV/0!</v>
      </c>
      <c r="K60" s="1802"/>
      <c r="L60" s="1800"/>
      <c r="M60" s="3533" t="e">
        <f t="shared" si="87"/>
        <v>#DIV/0!</v>
      </c>
      <c r="N60" s="1800">
        <f t="shared" si="147"/>
        <v>0</v>
      </c>
      <c r="O60" s="2401">
        <f t="shared" si="161"/>
        <v>0</v>
      </c>
      <c r="P60" s="2419"/>
      <c r="Q60" s="1800"/>
      <c r="R60" s="3059"/>
      <c r="S60" s="3059"/>
      <c r="T60" s="3051"/>
      <c r="U60" s="2420">
        <f>O60*L3*2*65%</f>
        <v>0</v>
      </c>
      <c r="V60" s="2502">
        <f>U60+R60+Q60+P60</f>
        <v>0</v>
      </c>
      <c r="W60" s="2425"/>
      <c r="X60" s="2821"/>
      <c r="Y60" s="3395"/>
      <c r="Z60" s="2477"/>
      <c r="AA60" s="1902">
        <v>0</v>
      </c>
      <c r="AB60" s="1902">
        <v>0</v>
      </c>
      <c r="AC60" s="2983">
        <f t="shared" si="155"/>
        <v>0</v>
      </c>
      <c r="AD60" s="1905">
        <v>0</v>
      </c>
      <c r="AE60" s="1901">
        <v>0</v>
      </c>
      <c r="AF60" s="2095">
        <f t="shared" si="162"/>
        <v>0</v>
      </c>
      <c r="AG60" s="1841">
        <v>0</v>
      </c>
      <c r="AH60" s="1902">
        <f t="shared" si="157"/>
        <v>0</v>
      </c>
      <c r="AI60" s="2600">
        <f t="shared" si="163"/>
        <v>0</v>
      </c>
      <c r="AJ60" s="2703">
        <v>0</v>
      </c>
      <c r="AK60" s="2703">
        <v>0</v>
      </c>
      <c r="AL60" s="3004">
        <f t="shared" si="156"/>
        <v>0</v>
      </c>
      <c r="AM60" s="2263">
        <v>0</v>
      </c>
      <c r="AN60" s="2243">
        <v>0</v>
      </c>
      <c r="AO60" s="2243">
        <v>0</v>
      </c>
      <c r="AP60" s="2982">
        <f t="shared" si="7"/>
        <v>0</v>
      </c>
      <c r="AQ60" s="2234">
        <f t="shared" si="148"/>
        <v>0</v>
      </c>
      <c r="AR60" s="2682">
        <v>0</v>
      </c>
      <c r="AS60" s="2235">
        <v>0</v>
      </c>
      <c r="AT60" s="2245">
        <v>0</v>
      </c>
      <c r="AU60" s="2236">
        <f t="shared" si="164"/>
        <v>0</v>
      </c>
      <c r="AV60" s="1900">
        <f t="shared" ref="AV60:AW65" si="170">AA60+AJ60</f>
        <v>0</v>
      </c>
      <c r="AW60" s="1856">
        <f t="shared" si="170"/>
        <v>0</v>
      </c>
      <c r="AX60" s="1892">
        <f t="shared" si="149"/>
        <v>0</v>
      </c>
      <c r="AY60" s="1854">
        <f t="shared" si="165"/>
        <v>0</v>
      </c>
      <c r="AZ60" s="1901">
        <f t="shared" si="153"/>
        <v>0</v>
      </c>
      <c r="BA60" s="1901">
        <f t="shared" si="160"/>
        <v>0</v>
      </c>
      <c r="BB60" s="1901">
        <f t="shared" si="154"/>
        <v>0</v>
      </c>
      <c r="BC60" s="1901">
        <f t="shared" si="158"/>
        <v>0</v>
      </c>
      <c r="BD60" s="1896">
        <f t="shared" si="166"/>
        <v>0</v>
      </c>
      <c r="BE60" s="1853">
        <f t="shared" si="167"/>
        <v>0</v>
      </c>
      <c r="BF60" s="1977">
        <f t="shared" si="159"/>
        <v>0</v>
      </c>
      <c r="BG60" s="2880">
        <f t="shared" si="123"/>
        <v>0</v>
      </c>
      <c r="BH60" s="2887">
        <f t="shared" si="152"/>
        <v>0</v>
      </c>
      <c r="BI60" s="1980"/>
      <c r="BJ60" s="1980"/>
      <c r="BK60" s="1980"/>
      <c r="BL60" s="1980"/>
      <c r="BM60" s="1980"/>
      <c r="BN60" s="1980"/>
      <c r="BO60" s="1980"/>
      <c r="BP60" s="1980"/>
      <c r="BQ60" s="1980"/>
      <c r="BR60" s="2110"/>
      <c r="BS60" s="2110"/>
      <c r="BT60" s="2110"/>
      <c r="BU60" s="2110"/>
      <c r="BV60" s="2110"/>
      <c r="BW60" s="2111"/>
      <c r="BX60" s="2109"/>
      <c r="BY60" s="2109"/>
      <c r="BZ60" s="2109"/>
      <c r="CA60" s="2109"/>
      <c r="CB60" s="2109"/>
      <c r="CC60" s="2109"/>
      <c r="CD60" s="2109"/>
      <c r="CE60" s="2109"/>
      <c r="CF60" s="2109"/>
      <c r="CG60" s="2109"/>
      <c r="CH60" s="2109"/>
      <c r="CI60" s="2109"/>
      <c r="CJ60" s="2109"/>
      <c r="CK60" s="2109"/>
      <c r="TJ60" s="3828"/>
      <c r="TK60" s="3828"/>
      <c r="TL60" s="3828"/>
      <c r="TM60" s="3828"/>
      <c r="TN60" s="3828"/>
      <c r="TO60" s="3828"/>
      <c r="TP60" s="3828"/>
      <c r="TQ60" s="3828"/>
      <c r="TR60" s="3828"/>
      <c r="TS60" s="3828"/>
      <c r="TT60" s="3828"/>
      <c r="TU60" s="3828"/>
      <c r="TV60" s="3828"/>
      <c r="TW60" s="3828"/>
      <c r="TX60" s="3828"/>
      <c r="TY60" s="3828"/>
      <c r="TZ60" s="3828"/>
      <c r="UA60" s="3828"/>
      <c r="UB60" s="3828"/>
      <c r="UC60" s="3828"/>
      <c r="UD60" s="3828"/>
    </row>
    <row r="61" spans="1:550" ht="15" customHeight="1" x14ac:dyDescent="0.25">
      <c r="A61" s="3814"/>
      <c r="B61" s="3815"/>
      <c r="C61" s="1792">
        <v>11</v>
      </c>
      <c r="D61" s="2310"/>
      <c r="E61" s="1806"/>
      <c r="F61" s="2366"/>
      <c r="G61" s="3518" t="e">
        <f t="shared" ref="G61:G65" si="171">F61/E61</f>
        <v>#DIV/0!</v>
      </c>
      <c r="H61" s="1802"/>
      <c r="I61" s="1800"/>
      <c r="J61" s="3533" t="e">
        <f t="shared" si="168"/>
        <v>#DIV/0!</v>
      </c>
      <c r="K61" s="1802"/>
      <c r="L61" s="1800"/>
      <c r="M61" s="3533" t="e">
        <f t="shared" si="87"/>
        <v>#DIV/0!</v>
      </c>
      <c r="N61" s="1800">
        <f t="shared" si="147"/>
        <v>0</v>
      </c>
      <c r="O61" s="2401">
        <f t="shared" si="161"/>
        <v>0</v>
      </c>
      <c r="P61" s="2419"/>
      <c r="Q61" s="1800"/>
      <c r="R61" s="3059"/>
      <c r="S61" s="3059"/>
      <c r="T61" s="3051"/>
      <c r="U61" s="2420">
        <f>O61*L3*2*65%</f>
        <v>0</v>
      </c>
      <c r="V61" s="2503">
        <f>P61+Q61+R61+T61+U61</f>
        <v>0</v>
      </c>
      <c r="W61" s="1811"/>
      <c r="X61" s="2903"/>
      <c r="Y61" s="3390"/>
      <c r="Z61" s="2477"/>
      <c r="AA61" s="1902">
        <v>0</v>
      </c>
      <c r="AB61" s="1902">
        <v>0</v>
      </c>
      <c r="AC61" s="1977">
        <f t="shared" si="155"/>
        <v>0</v>
      </c>
      <c r="AD61" s="1905">
        <v>0</v>
      </c>
      <c r="AE61" s="1901">
        <v>0</v>
      </c>
      <c r="AF61" s="2014">
        <f t="shared" si="162"/>
        <v>0</v>
      </c>
      <c r="AG61" s="1985">
        <v>0</v>
      </c>
      <c r="AH61" s="1853">
        <f t="shared" si="157"/>
        <v>0</v>
      </c>
      <c r="AI61" s="2594">
        <f t="shared" si="163"/>
        <v>0</v>
      </c>
      <c r="AJ61" s="2701">
        <v>0</v>
      </c>
      <c r="AK61" s="2701">
        <v>0</v>
      </c>
      <c r="AL61" s="3001">
        <f t="shared" si="156"/>
        <v>0</v>
      </c>
      <c r="AM61" s="2263">
        <v>0</v>
      </c>
      <c r="AN61" s="2243">
        <v>0</v>
      </c>
      <c r="AO61" s="2243">
        <v>0</v>
      </c>
      <c r="AP61" s="2982">
        <f t="shared" si="7"/>
        <v>0</v>
      </c>
      <c r="AQ61" s="2234">
        <f t="shared" si="148"/>
        <v>0</v>
      </c>
      <c r="AR61" s="2682">
        <v>0</v>
      </c>
      <c r="AS61" s="2235">
        <v>0</v>
      </c>
      <c r="AT61" s="2245">
        <v>0</v>
      </c>
      <c r="AU61" s="2236">
        <f t="shared" si="164"/>
        <v>0</v>
      </c>
      <c r="AV61" s="2081">
        <f t="shared" si="170"/>
        <v>0</v>
      </c>
      <c r="AW61" s="1856">
        <f t="shared" si="170"/>
        <v>0</v>
      </c>
      <c r="AX61" s="1892">
        <f t="shared" si="149"/>
        <v>0</v>
      </c>
      <c r="AY61" s="2750">
        <f t="shared" si="165"/>
        <v>0</v>
      </c>
      <c r="AZ61" s="1901">
        <f t="shared" si="153"/>
        <v>0</v>
      </c>
      <c r="BA61" s="1901">
        <f t="shared" si="160"/>
        <v>0</v>
      </c>
      <c r="BB61" s="1901">
        <f t="shared" si="154"/>
        <v>0</v>
      </c>
      <c r="BC61" s="1901">
        <f t="shared" si="158"/>
        <v>0</v>
      </c>
      <c r="BD61" s="1896">
        <f t="shared" si="166"/>
        <v>0</v>
      </c>
      <c r="BE61" s="1853">
        <f t="shared" si="167"/>
        <v>0</v>
      </c>
      <c r="BF61" s="1977">
        <f t="shared" si="159"/>
        <v>0</v>
      </c>
      <c r="BG61" s="2880">
        <f t="shared" si="123"/>
        <v>0</v>
      </c>
      <c r="BH61" s="2887">
        <f t="shared" si="152"/>
        <v>0</v>
      </c>
      <c r="BI61" s="1980"/>
      <c r="BJ61" s="1980"/>
      <c r="BK61" s="1980"/>
      <c r="BL61" s="1980"/>
      <c r="BM61" s="1980"/>
      <c r="BN61" s="1980"/>
      <c r="BO61" s="1980"/>
      <c r="BP61" s="1980"/>
      <c r="BQ61" s="1980"/>
      <c r="BR61" s="2110"/>
      <c r="BS61" s="2110"/>
      <c r="BT61" s="2110"/>
      <c r="BU61" s="2110"/>
      <c r="BV61" s="2110"/>
      <c r="BW61" s="2111"/>
      <c r="BX61" s="2109"/>
      <c r="BY61" s="2109"/>
      <c r="BZ61" s="2109"/>
      <c r="CA61" s="2109"/>
      <c r="CB61" s="2109"/>
      <c r="CC61" s="2109"/>
      <c r="CD61" s="2109"/>
      <c r="CE61" s="2109"/>
      <c r="CF61" s="2109"/>
      <c r="CG61" s="2109"/>
      <c r="CH61" s="2109"/>
      <c r="CI61" s="2109"/>
      <c r="CJ61" s="2109"/>
      <c r="CK61" s="2109"/>
      <c r="TJ61" s="3828"/>
      <c r="TK61" s="3828"/>
      <c r="TL61" s="3828"/>
      <c r="TM61" s="3828"/>
      <c r="TN61" s="3828"/>
      <c r="TO61" s="3828"/>
      <c r="TP61" s="3828"/>
      <c r="TQ61" s="3828"/>
      <c r="TR61" s="3828"/>
      <c r="TS61" s="3828"/>
      <c r="TT61" s="3828"/>
      <c r="TU61" s="3828"/>
      <c r="TV61" s="3828"/>
      <c r="TW61" s="3828"/>
      <c r="TX61" s="3828"/>
      <c r="TY61" s="3828"/>
      <c r="TZ61" s="3828"/>
      <c r="UA61" s="3828"/>
      <c r="UB61" s="3828"/>
      <c r="UC61" s="3828"/>
      <c r="UD61" s="3828"/>
    </row>
    <row r="62" spans="1:550" ht="15" customHeight="1" x14ac:dyDescent="0.25">
      <c r="A62" s="3814"/>
      <c r="B62" s="3815"/>
      <c r="C62" s="2871">
        <v>12</v>
      </c>
      <c r="D62" s="2310"/>
      <c r="E62" s="1806"/>
      <c r="F62" s="1800"/>
      <c r="G62" s="3518" t="e">
        <f t="shared" si="171"/>
        <v>#DIV/0!</v>
      </c>
      <c r="H62" s="1802"/>
      <c r="I62" s="1800"/>
      <c r="J62" s="3533" t="e">
        <f t="shared" si="168"/>
        <v>#DIV/0!</v>
      </c>
      <c r="K62" s="1802"/>
      <c r="L62" s="1800"/>
      <c r="M62" s="3533" t="e">
        <f t="shared" si="87"/>
        <v>#DIV/0!</v>
      </c>
      <c r="N62" s="1800">
        <f t="shared" si="147"/>
        <v>0</v>
      </c>
      <c r="O62" s="2401">
        <f t="shared" si="161"/>
        <v>0</v>
      </c>
      <c r="P62" s="2419"/>
      <c r="Q62" s="1800"/>
      <c r="R62" s="3059"/>
      <c r="S62" s="3063"/>
      <c r="T62" s="3057"/>
      <c r="U62" s="2420">
        <f>O62*L3*2*65%</f>
        <v>0</v>
      </c>
      <c r="V62" s="2504">
        <f>P62+Q62+R62+T62+U62</f>
        <v>0</v>
      </c>
      <c r="W62" s="2507"/>
      <c r="X62" s="2909"/>
      <c r="Y62" s="3401"/>
      <c r="Z62" s="2477"/>
      <c r="AA62" s="1902">
        <v>0</v>
      </c>
      <c r="AB62" s="1902">
        <v>0</v>
      </c>
      <c r="AC62" s="1977">
        <f t="shared" si="155"/>
        <v>0</v>
      </c>
      <c r="AD62" s="1905">
        <v>0</v>
      </c>
      <c r="AE62" s="1901">
        <v>0</v>
      </c>
      <c r="AF62" s="2014">
        <f t="shared" si="162"/>
        <v>0</v>
      </c>
      <c r="AG62" s="1985">
        <v>0</v>
      </c>
      <c r="AH62" s="1853">
        <f t="shared" si="157"/>
        <v>0</v>
      </c>
      <c r="AI62" s="2594">
        <f t="shared" si="163"/>
        <v>0</v>
      </c>
      <c r="AJ62" s="2701">
        <v>0</v>
      </c>
      <c r="AK62" s="2701">
        <v>0</v>
      </c>
      <c r="AL62" s="3001">
        <f t="shared" si="156"/>
        <v>0</v>
      </c>
      <c r="AM62" s="2263">
        <v>0</v>
      </c>
      <c r="AN62" s="2243">
        <v>0</v>
      </c>
      <c r="AO62" s="2243">
        <v>0</v>
      </c>
      <c r="AP62" s="2982">
        <f t="shared" si="7"/>
        <v>0</v>
      </c>
      <c r="AQ62" s="2234">
        <f t="shared" si="148"/>
        <v>0</v>
      </c>
      <c r="AR62" s="2682">
        <v>0</v>
      </c>
      <c r="AS62" s="2235">
        <v>0</v>
      </c>
      <c r="AT62" s="2253">
        <v>0</v>
      </c>
      <c r="AU62" s="2236">
        <f t="shared" si="164"/>
        <v>0</v>
      </c>
      <c r="AV62" s="1900">
        <f t="shared" si="170"/>
        <v>0</v>
      </c>
      <c r="AW62" s="1856">
        <f t="shared" si="170"/>
        <v>0</v>
      </c>
      <c r="AX62" s="1892">
        <f t="shared" si="149"/>
        <v>0</v>
      </c>
      <c r="AY62" s="1854">
        <f t="shared" si="165"/>
        <v>0</v>
      </c>
      <c r="AZ62" s="1901">
        <f t="shared" si="153"/>
        <v>0</v>
      </c>
      <c r="BA62" s="1901">
        <f t="shared" si="160"/>
        <v>0</v>
      </c>
      <c r="BB62" s="1901">
        <f t="shared" si="154"/>
        <v>0</v>
      </c>
      <c r="BC62" s="1901">
        <f t="shared" si="158"/>
        <v>0</v>
      </c>
      <c r="BD62" s="1896">
        <f t="shared" si="166"/>
        <v>0</v>
      </c>
      <c r="BE62" s="1853">
        <f t="shared" si="167"/>
        <v>0</v>
      </c>
      <c r="BF62" s="1977">
        <f t="shared" si="159"/>
        <v>0</v>
      </c>
      <c r="BG62" s="2880">
        <f t="shared" si="123"/>
        <v>0</v>
      </c>
      <c r="BH62" s="2887">
        <f t="shared" si="152"/>
        <v>0</v>
      </c>
      <c r="BI62" s="1980"/>
      <c r="BJ62" s="1980"/>
      <c r="BK62" s="1980"/>
      <c r="BL62" s="1980"/>
      <c r="BM62" s="1980"/>
      <c r="BN62" s="1980"/>
      <c r="BO62" s="1980"/>
      <c r="BP62" s="1980"/>
      <c r="BQ62" s="1980"/>
      <c r="BR62" s="2110"/>
      <c r="BS62" s="2110"/>
      <c r="BT62" s="2110"/>
      <c r="BU62" s="2110"/>
      <c r="BV62" s="2110"/>
      <c r="BW62" s="2111"/>
      <c r="BX62" s="2109"/>
      <c r="BY62" s="2109"/>
      <c r="BZ62" s="2109"/>
      <c r="CA62" s="2109"/>
      <c r="CB62" s="2109"/>
      <c r="CC62" s="2109"/>
      <c r="CD62" s="2109"/>
      <c r="CE62" s="2109"/>
      <c r="CF62" s="2109"/>
      <c r="CG62" s="2109"/>
      <c r="CH62" s="2109"/>
      <c r="CI62" s="2109"/>
      <c r="CJ62" s="2109"/>
      <c r="CK62" s="2109"/>
      <c r="TJ62" s="3828"/>
      <c r="TK62" s="3828"/>
      <c r="TL62" s="3828"/>
      <c r="TM62" s="3828"/>
      <c r="TN62" s="3828"/>
      <c r="TO62" s="3828"/>
      <c r="TP62" s="3828"/>
      <c r="TQ62" s="3828"/>
      <c r="TR62" s="3828"/>
      <c r="TS62" s="3828"/>
      <c r="TT62" s="3828"/>
      <c r="TU62" s="3828"/>
      <c r="TV62" s="3828"/>
      <c r="TW62" s="3828"/>
      <c r="TX62" s="3828"/>
      <c r="TY62" s="3828"/>
      <c r="TZ62" s="3828"/>
      <c r="UA62" s="3828"/>
      <c r="UB62" s="3828"/>
      <c r="UC62" s="3828"/>
      <c r="UD62" s="3828"/>
    </row>
    <row r="63" spans="1:550" ht="15" customHeight="1" x14ac:dyDescent="0.25">
      <c r="A63" s="3814"/>
      <c r="B63" s="3815"/>
      <c r="C63" s="1796">
        <v>13</v>
      </c>
      <c r="D63" s="2310"/>
      <c r="E63" s="1806"/>
      <c r="F63" s="1800"/>
      <c r="G63" s="3518" t="e">
        <f t="shared" si="171"/>
        <v>#DIV/0!</v>
      </c>
      <c r="H63" s="1802"/>
      <c r="I63" s="1800"/>
      <c r="J63" s="3533" t="e">
        <f t="shared" si="168"/>
        <v>#DIV/0!</v>
      </c>
      <c r="K63" s="1802"/>
      <c r="L63" s="1800"/>
      <c r="M63" s="3533" t="e">
        <f t="shared" si="87"/>
        <v>#DIV/0!</v>
      </c>
      <c r="N63" s="1800">
        <f t="shared" si="147"/>
        <v>0</v>
      </c>
      <c r="O63" s="2401">
        <f t="shared" si="161"/>
        <v>0</v>
      </c>
      <c r="P63" s="2417"/>
      <c r="Q63" s="1800"/>
      <c r="R63" s="2031"/>
      <c r="S63" s="2031"/>
      <c r="T63" s="1852"/>
      <c r="U63" s="1811">
        <v>0</v>
      </c>
      <c r="V63" s="2503">
        <f>P63+Q63+R63+S63+T63+U63</f>
        <v>0</v>
      </c>
      <c r="W63" s="1811"/>
      <c r="X63" s="2903"/>
      <c r="Y63" s="3390"/>
      <c r="Z63" s="2200"/>
      <c r="AA63" s="1902">
        <v>0</v>
      </c>
      <c r="AB63" s="1902">
        <v>0</v>
      </c>
      <c r="AC63" s="1859">
        <f t="shared" si="155"/>
        <v>0</v>
      </c>
      <c r="AD63" s="1905">
        <v>0</v>
      </c>
      <c r="AE63" s="1901">
        <v>0</v>
      </c>
      <c r="AF63" s="2014">
        <f t="shared" si="162"/>
        <v>0</v>
      </c>
      <c r="AG63" s="1856">
        <v>0</v>
      </c>
      <c r="AH63" s="1902">
        <f t="shared" si="157"/>
        <v>0</v>
      </c>
      <c r="AI63" s="2594">
        <f t="shared" si="163"/>
        <v>0</v>
      </c>
      <c r="AJ63" s="2701">
        <v>0</v>
      </c>
      <c r="AK63" s="2701">
        <v>0</v>
      </c>
      <c r="AL63" s="3001">
        <f t="shared" si="156"/>
        <v>0</v>
      </c>
      <c r="AM63" s="2263">
        <v>0</v>
      </c>
      <c r="AN63" s="2243">
        <v>0</v>
      </c>
      <c r="AO63" s="2243">
        <v>0</v>
      </c>
      <c r="AP63" s="2982">
        <f t="shared" si="7"/>
        <v>0</v>
      </c>
      <c r="AQ63" s="2234">
        <f t="shared" si="148"/>
        <v>0</v>
      </c>
      <c r="AR63" s="2682">
        <v>0</v>
      </c>
      <c r="AS63" s="2235">
        <v>0</v>
      </c>
      <c r="AT63" s="2245">
        <v>0</v>
      </c>
      <c r="AU63" s="2236">
        <f t="shared" si="164"/>
        <v>0</v>
      </c>
      <c r="AV63" s="2081">
        <f t="shared" si="170"/>
        <v>0</v>
      </c>
      <c r="AW63" s="1856">
        <f t="shared" si="170"/>
        <v>0</v>
      </c>
      <c r="AX63" s="1892">
        <f t="shared" si="149"/>
        <v>0</v>
      </c>
      <c r="AY63" s="2750">
        <f t="shared" si="165"/>
        <v>0</v>
      </c>
      <c r="AZ63" s="1901">
        <f t="shared" si="153"/>
        <v>0</v>
      </c>
      <c r="BA63" s="1901">
        <f t="shared" si="160"/>
        <v>0</v>
      </c>
      <c r="BB63" s="1901">
        <f t="shared" si="154"/>
        <v>0</v>
      </c>
      <c r="BC63" s="1901">
        <f t="shared" si="158"/>
        <v>0</v>
      </c>
      <c r="BD63" s="1896">
        <f t="shared" si="166"/>
        <v>0</v>
      </c>
      <c r="BE63" s="1853">
        <f t="shared" si="167"/>
        <v>0</v>
      </c>
      <c r="BF63" s="1977">
        <f t="shared" si="159"/>
        <v>0</v>
      </c>
      <c r="BG63" s="2880">
        <f t="shared" si="123"/>
        <v>0</v>
      </c>
      <c r="BH63" s="2887">
        <f t="shared" si="152"/>
        <v>0</v>
      </c>
      <c r="BI63" s="1980"/>
      <c r="BJ63" s="1980"/>
      <c r="BK63" s="1980"/>
      <c r="BL63" s="1980"/>
      <c r="BM63" s="1980"/>
      <c r="BN63" s="1980"/>
      <c r="BO63" s="1980"/>
      <c r="BP63" s="1980"/>
      <c r="BQ63" s="1980"/>
      <c r="BR63" s="1980"/>
      <c r="BS63" s="1980"/>
      <c r="BT63" s="1980"/>
      <c r="BU63" s="1980"/>
      <c r="BV63" s="1980"/>
      <c r="BW63" s="2114"/>
      <c r="TJ63" s="3828"/>
      <c r="TK63" s="3828"/>
      <c r="TL63" s="3828"/>
      <c r="TM63" s="3828"/>
      <c r="TN63" s="3828"/>
      <c r="TO63" s="3828"/>
      <c r="TP63" s="3828"/>
      <c r="TQ63" s="3828"/>
      <c r="TR63" s="3828"/>
      <c r="TS63" s="3828"/>
      <c r="TT63" s="3828"/>
      <c r="TU63" s="3828"/>
      <c r="TV63" s="3828"/>
      <c r="TW63" s="3828"/>
      <c r="TX63" s="3828"/>
      <c r="TY63" s="3828"/>
      <c r="TZ63" s="3828"/>
      <c r="UA63" s="3828"/>
      <c r="UB63" s="3828"/>
      <c r="UC63" s="3828"/>
      <c r="UD63" s="3828"/>
    </row>
    <row r="64" spans="1:550" ht="15" customHeight="1" x14ac:dyDescent="0.25">
      <c r="A64" s="3814"/>
      <c r="B64" s="3815"/>
      <c r="C64" s="1983">
        <v>14</v>
      </c>
      <c r="D64" s="2309"/>
      <c r="E64" s="2168"/>
      <c r="F64" s="1820"/>
      <c r="G64" s="3518" t="e">
        <f t="shared" si="171"/>
        <v>#DIV/0!</v>
      </c>
      <c r="H64" s="2169"/>
      <c r="I64" s="1800"/>
      <c r="J64" s="3533" t="e">
        <f t="shared" si="168"/>
        <v>#DIV/0!</v>
      </c>
      <c r="K64" s="2169"/>
      <c r="L64" s="1820"/>
      <c r="M64" s="3533" t="e">
        <f t="shared" si="87"/>
        <v>#DIV/0!</v>
      </c>
      <c r="N64" s="1800">
        <f t="shared" si="147"/>
        <v>0</v>
      </c>
      <c r="O64" s="2401">
        <f>F64+I64</f>
        <v>0</v>
      </c>
      <c r="P64" s="2815"/>
      <c r="Q64" s="1820"/>
      <c r="R64" s="3053"/>
      <c r="S64" s="2031"/>
      <c r="T64" s="3054"/>
      <c r="U64" s="1929">
        <f>O64*L3*2*65%</f>
        <v>0</v>
      </c>
      <c r="V64" s="2503">
        <f>P64+Q64+R64+T64+U64</f>
        <v>0</v>
      </c>
      <c r="W64" s="1811"/>
      <c r="X64" s="2903"/>
      <c r="Y64" s="3390"/>
      <c r="Z64" s="2812"/>
      <c r="AA64" s="1902">
        <v>0</v>
      </c>
      <c r="AB64" s="1902">
        <v>0</v>
      </c>
      <c r="AC64" s="1859">
        <f t="shared" si="155"/>
        <v>0</v>
      </c>
      <c r="AD64" s="1905">
        <v>0</v>
      </c>
      <c r="AE64" s="1901">
        <v>0</v>
      </c>
      <c r="AF64" s="2014">
        <f t="shared" si="162"/>
        <v>0</v>
      </c>
      <c r="AG64" s="1856">
        <v>0</v>
      </c>
      <c r="AH64" s="1902">
        <f t="shared" si="157"/>
        <v>0</v>
      </c>
      <c r="AI64" s="2594">
        <f t="shared" si="163"/>
        <v>0</v>
      </c>
      <c r="AJ64" s="2701">
        <v>0</v>
      </c>
      <c r="AK64" s="2701">
        <v>0</v>
      </c>
      <c r="AL64" s="3001">
        <f t="shared" si="156"/>
        <v>0</v>
      </c>
      <c r="AM64" s="2263">
        <v>0</v>
      </c>
      <c r="AN64" s="2243">
        <v>0</v>
      </c>
      <c r="AO64" s="2243">
        <v>0</v>
      </c>
      <c r="AP64" s="2982">
        <f t="shared" si="7"/>
        <v>0</v>
      </c>
      <c r="AQ64" s="2234">
        <f t="shared" si="148"/>
        <v>0</v>
      </c>
      <c r="AR64" s="2682">
        <v>0</v>
      </c>
      <c r="AS64" s="2235">
        <v>0</v>
      </c>
      <c r="AT64" s="2253">
        <v>0</v>
      </c>
      <c r="AU64" s="2236">
        <f t="shared" si="164"/>
        <v>0</v>
      </c>
      <c r="AV64" s="1900">
        <f t="shared" si="170"/>
        <v>0</v>
      </c>
      <c r="AW64" s="1856">
        <f t="shared" si="170"/>
        <v>0</v>
      </c>
      <c r="AX64" s="1892">
        <f t="shared" si="149"/>
        <v>0</v>
      </c>
      <c r="AY64" s="1854">
        <f t="shared" si="165"/>
        <v>0</v>
      </c>
      <c r="AZ64" s="1901">
        <f t="shared" si="153"/>
        <v>0</v>
      </c>
      <c r="BA64" s="1901">
        <f t="shared" si="160"/>
        <v>0</v>
      </c>
      <c r="BB64" s="1901">
        <f t="shared" si="154"/>
        <v>0</v>
      </c>
      <c r="BC64" s="1901">
        <f t="shared" si="158"/>
        <v>0</v>
      </c>
      <c r="BD64" s="1896">
        <f t="shared" si="166"/>
        <v>0</v>
      </c>
      <c r="BE64" s="1853">
        <f t="shared" si="167"/>
        <v>0</v>
      </c>
      <c r="BF64" s="1977">
        <f t="shared" si="159"/>
        <v>0</v>
      </c>
      <c r="BG64" s="2880">
        <f t="shared" si="123"/>
        <v>0</v>
      </c>
      <c r="BH64" s="2887">
        <f t="shared" si="152"/>
        <v>0</v>
      </c>
      <c r="BI64" s="1980"/>
      <c r="BJ64" s="1980"/>
      <c r="BK64" s="1980"/>
      <c r="BL64" s="1980"/>
      <c r="BM64" s="1980"/>
      <c r="BN64" s="1980"/>
      <c r="BO64" s="1980"/>
      <c r="BP64" s="1980"/>
      <c r="BQ64" s="1980"/>
      <c r="BR64" s="1980"/>
      <c r="BS64" s="1980"/>
      <c r="BT64" s="1980"/>
      <c r="BU64" s="1980"/>
      <c r="BV64" s="1980"/>
      <c r="BW64" s="2114"/>
      <c r="TJ64" s="3828"/>
      <c r="TK64" s="3828"/>
      <c r="TL64" s="3828"/>
      <c r="TM64" s="3828"/>
      <c r="TN64" s="3828"/>
      <c r="TO64" s="3828"/>
      <c r="TP64" s="3828"/>
      <c r="TQ64" s="3828"/>
      <c r="TR64" s="3828"/>
      <c r="TS64" s="3828"/>
      <c r="TT64" s="3828"/>
      <c r="TU64" s="3828"/>
      <c r="TV64" s="3828"/>
      <c r="TW64" s="3828"/>
      <c r="TX64" s="3828"/>
      <c r="TY64" s="3828"/>
      <c r="TZ64" s="3828"/>
      <c r="UA64" s="3828"/>
      <c r="UB64" s="3828"/>
      <c r="UC64" s="3828"/>
      <c r="UD64" s="3828"/>
    </row>
    <row r="65" spans="1:550" s="1144" customFormat="1" ht="15" customHeight="1" x14ac:dyDescent="0.25">
      <c r="A65" s="3814"/>
      <c r="B65" s="3815"/>
      <c r="C65" s="2786">
        <v>15</v>
      </c>
      <c r="D65" s="2309"/>
      <c r="E65" s="2168"/>
      <c r="F65" s="1820"/>
      <c r="G65" s="3541" t="e">
        <f t="shared" si="171"/>
        <v>#DIV/0!</v>
      </c>
      <c r="H65" s="2169"/>
      <c r="I65" s="1820"/>
      <c r="J65" s="3529" t="e">
        <f>I65/H65</f>
        <v>#DIV/0!</v>
      </c>
      <c r="K65" s="2169"/>
      <c r="L65" s="1820"/>
      <c r="M65" s="3529" t="e">
        <f t="shared" si="87"/>
        <v>#DIV/0!</v>
      </c>
      <c r="N65" s="1800">
        <f t="shared" si="147"/>
        <v>0</v>
      </c>
      <c r="O65" s="2399">
        <f>F65+I65</f>
        <v>0</v>
      </c>
      <c r="P65" s="2815"/>
      <c r="Q65" s="1820"/>
      <c r="R65" s="3053"/>
      <c r="S65" s="2031"/>
      <c r="T65" s="3054"/>
      <c r="U65" s="1929">
        <f>O65*L3*2*65%</f>
        <v>0</v>
      </c>
      <c r="V65" s="2505">
        <f>U65+Q65+P65+R65</f>
        <v>0</v>
      </c>
      <c r="W65" s="1849"/>
      <c r="X65" s="2910"/>
      <c r="Y65" s="3402"/>
      <c r="Z65" s="2201"/>
      <c r="AA65" s="1902">
        <v>0</v>
      </c>
      <c r="AB65" s="1902">
        <v>0</v>
      </c>
      <c r="AC65" s="1860">
        <f t="shared" si="155"/>
        <v>0</v>
      </c>
      <c r="AD65" s="1905">
        <v>0</v>
      </c>
      <c r="AE65" s="1901">
        <v>0</v>
      </c>
      <c r="AF65" s="2172">
        <f t="shared" si="162"/>
        <v>0</v>
      </c>
      <c r="AG65" s="1985">
        <v>0</v>
      </c>
      <c r="AH65" s="1853">
        <f t="shared" si="157"/>
        <v>0</v>
      </c>
      <c r="AI65" s="2594">
        <f t="shared" si="163"/>
        <v>0</v>
      </c>
      <c r="AJ65" s="2701">
        <v>0</v>
      </c>
      <c r="AK65" s="2701">
        <v>0</v>
      </c>
      <c r="AL65" s="2652">
        <f t="shared" si="156"/>
        <v>0</v>
      </c>
      <c r="AM65" s="2263">
        <v>0</v>
      </c>
      <c r="AN65" s="2243">
        <v>0</v>
      </c>
      <c r="AO65" s="2243">
        <v>0</v>
      </c>
      <c r="AP65" s="3128">
        <f t="shared" si="7"/>
        <v>0</v>
      </c>
      <c r="AQ65" s="2234">
        <f t="shared" si="148"/>
        <v>0</v>
      </c>
      <c r="AR65" s="2682">
        <v>0</v>
      </c>
      <c r="AS65" s="2235">
        <v>0</v>
      </c>
      <c r="AT65" s="2245">
        <v>0</v>
      </c>
      <c r="AU65" s="2236">
        <f t="shared" si="164"/>
        <v>0</v>
      </c>
      <c r="AV65" s="2081">
        <f t="shared" si="170"/>
        <v>0</v>
      </c>
      <c r="AW65" s="1856">
        <f t="shared" si="170"/>
        <v>0</v>
      </c>
      <c r="AX65" s="1892">
        <f t="shared" si="149"/>
        <v>0</v>
      </c>
      <c r="AY65" s="2750">
        <f t="shared" si="165"/>
        <v>0</v>
      </c>
      <c r="AZ65" s="1901">
        <f t="shared" si="153"/>
        <v>0</v>
      </c>
      <c r="BA65" s="1901">
        <f t="shared" si="160"/>
        <v>0</v>
      </c>
      <c r="BB65" s="1901">
        <f t="shared" si="154"/>
        <v>0</v>
      </c>
      <c r="BC65" s="1901">
        <f t="shared" si="158"/>
        <v>0</v>
      </c>
      <c r="BD65" s="1896">
        <f t="shared" si="166"/>
        <v>0</v>
      </c>
      <c r="BE65" s="1853">
        <f t="shared" si="167"/>
        <v>0</v>
      </c>
      <c r="BF65" s="1977">
        <f t="shared" si="159"/>
        <v>0</v>
      </c>
      <c r="BG65" s="2882">
        <f t="shared" si="123"/>
        <v>0</v>
      </c>
      <c r="BH65" s="2887">
        <f t="shared" si="152"/>
        <v>0</v>
      </c>
      <c r="BI65" s="1980"/>
      <c r="BJ65" s="1980"/>
      <c r="BK65" s="1980"/>
      <c r="BL65" s="1980"/>
      <c r="BM65" s="1980"/>
      <c r="BN65" s="1980"/>
      <c r="BO65" s="1980"/>
      <c r="BP65" s="1980"/>
      <c r="BQ65" s="1980"/>
      <c r="BR65" s="2114"/>
      <c r="BS65" s="2114"/>
      <c r="BT65" s="2114"/>
      <c r="BU65" s="2114"/>
      <c r="BV65" s="2114"/>
      <c r="BW65" s="2114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TJ65" s="3828"/>
      <c r="TK65" s="3828"/>
      <c r="TL65" s="3828"/>
      <c r="TM65" s="3828"/>
      <c r="TN65" s="3828"/>
      <c r="TO65" s="3828"/>
      <c r="TP65" s="3828"/>
      <c r="TQ65" s="3828"/>
      <c r="TR65" s="3828"/>
      <c r="TS65" s="3828"/>
      <c r="TT65" s="3828"/>
      <c r="TU65" s="3828"/>
      <c r="TV65" s="3828"/>
      <c r="TW65" s="3828"/>
      <c r="TX65" s="3828"/>
      <c r="TY65" s="3828"/>
      <c r="TZ65" s="3828"/>
      <c r="UA65" s="3828"/>
      <c r="UB65" s="3828"/>
      <c r="UC65" s="3828"/>
      <c r="UD65" s="3828"/>
    </row>
    <row r="66" spans="1:550" s="2109" customFormat="1" ht="15" customHeight="1" x14ac:dyDescent="0.25">
      <c r="A66" s="3814"/>
      <c r="B66" s="3816"/>
      <c r="C66" s="1989"/>
      <c r="D66" s="3079" t="s">
        <v>701</v>
      </c>
      <c r="E66" s="3099">
        <f>SUM(E50:E65)</f>
        <v>27</v>
      </c>
      <c r="F66" s="1913">
        <f>SUM(F50:F65)</f>
        <v>1880</v>
      </c>
      <c r="G66" s="2208">
        <f>F66/E66</f>
        <v>69.629629629629633</v>
      </c>
      <c r="H66" s="2207">
        <f>SUM(H50:H65)</f>
        <v>0</v>
      </c>
      <c r="I66" s="1913">
        <f>SUM(H50:I65)</f>
        <v>0</v>
      </c>
      <c r="J66" s="3525" t="e">
        <f>I66/H66</f>
        <v>#DIV/0!</v>
      </c>
      <c r="K66" s="2207">
        <f>SUM(K50:K65)</f>
        <v>0</v>
      </c>
      <c r="L66" s="1913">
        <f>SUM(L63:L65)</f>
        <v>0</v>
      </c>
      <c r="M66" s="3525" t="e">
        <f>L66/K66</f>
        <v>#DIV/0!</v>
      </c>
      <c r="N66" s="1913">
        <f t="shared" ref="N66:T66" si="172">SUM(N50:N65)</f>
        <v>1880</v>
      </c>
      <c r="O66" s="2232">
        <f t="shared" si="172"/>
        <v>1880</v>
      </c>
      <c r="P66" s="1913">
        <f t="shared" si="172"/>
        <v>0</v>
      </c>
      <c r="Q66" s="1913">
        <f t="shared" si="172"/>
        <v>62500</v>
      </c>
      <c r="R66" s="2254">
        <f t="shared" si="172"/>
        <v>2850838.75</v>
      </c>
      <c r="S66" s="1913">
        <f t="shared" si="172"/>
        <v>12500</v>
      </c>
      <c r="T66" s="1913">
        <f t="shared" si="172"/>
        <v>5000</v>
      </c>
      <c r="U66" s="1913">
        <f>SUM(U50:U65)</f>
        <v>439061.25</v>
      </c>
      <c r="V66" s="1913">
        <f>SUM(V50:V65)</f>
        <v>3369900</v>
      </c>
      <c r="W66" s="1913"/>
      <c r="X66" s="1913"/>
      <c r="Y66" s="1913"/>
      <c r="Z66" s="3209">
        <f>SUM(Z50:Z65)</f>
        <v>561650</v>
      </c>
      <c r="AA66" s="1913">
        <f>SUM(AA50:AA65)</f>
        <v>0</v>
      </c>
      <c r="AB66" s="1913">
        <f>SUM(AB50:AB65)</f>
        <v>0</v>
      </c>
      <c r="AC66" s="1913">
        <f t="shared" si="155"/>
        <v>0</v>
      </c>
      <c r="AD66" s="1913">
        <f>SUM(AD50:AD65)</f>
        <v>0</v>
      </c>
      <c r="AE66" s="1913">
        <f>SUM(AE50:AE65)</f>
        <v>322186.25</v>
      </c>
      <c r="AF66" s="1913">
        <f t="shared" si="162"/>
        <v>322186.25</v>
      </c>
      <c r="AG66" s="1913">
        <f>SUM(AG50:AG65)</f>
        <v>0</v>
      </c>
      <c r="AH66" s="1913">
        <f>SUM(AH50:AH65)</f>
        <v>0</v>
      </c>
      <c r="AI66" s="2232">
        <f t="shared" si="163"/>
        <v>0</v>
      </c>
      <c r="AJ66" s="1913">
        <f>SUM(AJ50:AJ65)</f>
        <v>0</v>
      </c>
      <c r="AK66" s="1913">
        <f>SUM(AK50:AK65)</f>
        <v>0</v>
      </c>
      <c r="AL66" s="1913">
        <f>AJ66-AK66</f>
        <v>0</v>
      </c>
      <c r="AM66" s="1913">
        <f>SUM(AM50:AM65)</f>
        <v>0</v>
      </c>
      <c r="AN66" s="1913">
        <f>SUM(AN50:AN65)</f>
        <v>0</v>
      </c>
      <c r="AO66" s="1913">
        <f>SUM(AO50:AO65)</f>
        <v>0</v>
      </c>
      <c r="AP66" s="3551">
        <f t="shared" si="7"/>
        <v>0</v>
      </c>
      <c r="AQ66" s="1913">
        <f t="shared" si="148"/>
        <v>0</v>
      </c>
      <c r="AR66" s="1913">
        <f t="shared" ref="AR66:AW66" si="173">SUM(AR50:AR65)</f>
        <v>0</v>
      </c>
      <c r="AS66" s="1913">
        <f t="shared" si="173"/>
        <v>0</v>
      </c>
      <c r="AT66" s="1913">
        <f t="shared" si="173"/>
        <v>0</v>
      </c>
      <c r="AU66" s="2232">
        <f t="shared" si="173"/>
        <v>0</v>
      </c>
      <c r="AV66" s="1913">
        <f t="shared" si="173"/>
        <v>0</v>
      </c>
      <c r="AW66" s="1913">
        <f t="shared" si="173"/>
        <v>0</v>
      </c>
      <c r="AX66" s="1913">
        <f>AV66-AW66</f>
        <v>0</v>
      </c>
      <c r="AY66" s="1913">
        <f>SUM(AY50:AY65)</f>
        <v>0</v>
      </c>
      <c r="AZ66" s="1913">
        <f>SUM(AZ50:AZ65)</f>
        <v>322186.25</v>
      </c>
      <c r="BA66" s="1913">
        <f>SUM(BA50:BA65)</f>
        <v>0</v>
      </c>
      <c r="BB66" s="1913">
        <f>SUM(BB50:BB65)</f>
        <v>0</v>
      </c>
      <c r="BC66" s="1913">
        <f>AY66+AZ66</f>
        <v>322186.25</v>
      </c>
      <c r="BD66" s="1913">
        <f>SUM(BD50:BD65)</f>
        <v>0</v>
      </c>
      <c r="BE66" s="1913">
        <f>SUM(BE50:BE65)</f>
        <v>0</v>
      </c>
      <c r="BF66" s="1913">
        <f>BD66+BE66</f>
        <v>0</v>
      </c>
      <c r="BG66" s="1913">
        <f>SUM(BG50:BG65)</f>
        <v>0</v>
      </c>
      <c r="BH66" s="2232">
        <f>SUM(BH50:BH65)</f>
        <v>-322186.25</v>
      </c>
      <c r="BI66" s="1980"/>
      <c r="BJ66" s="1980"/>
      <c r="BK66" s="1980"/>
      <c r="BL66" s="1980"/>
      <c r="BM66" s="1980"/>
      <c r="BN66" s="1980"/>
      <c r="BO66" s="1980"/>
      <c r="BP66" s="1980"/>
      <c r="BQ66" s="1980"/>
      <c r="BR66" s="1981"/>
      <c r="BS66" s="1981"/>
      <c r="BT66" s="1981"/>
      <c r="BU66" s="1981"/>
      <c r="BV66" s="1981"/>
      <c r="BW66" s="1981"/>
      <c r="BX66" s="1170"/>
      <c r="BY66" s="1170"/>
      <c r="BZ66" s="1170"/>
      <c r="CA66" s="1170"/>
      <c r="CB66" s="1170"/>
      <c r="CC66" s="1170"/>
      <c r="CD66" s="1170"/>
      <c r="CE66" s="1170"/>
      <c r="CF66" s="1170"/>
      <c r="CG66" s="1170"/>
      <c r="CH66" s="1170"/>
      <c r="CI66" s="1170"/>
      <c r="CJ66" s="1170"/>
      <c r="CK66" s="1170"/>
      <c r="TJ66" s="3828"/>
      <c r="TK66" s="3828"/>
      <c r="TL66" s="3828"/>
      <c r="TM66" s="3828"/>
      <c r="TN66" s="3828"/>
      <c r="TO66" s="3828"/>
      <c r="TP66" s="3828"/>
      <c r="TQ66" s="3828"/>
      <c r="TR66" s="3828"/>
      <c r="TS66" s="3828"/>
      <c r="TT66" s="3828"/>
      <c r="TU66" s="3828"/>
      <c r="TV66" s="3828"/>
      <c r="TW66" s="3828"/>
      <c r="TX66" s="3828"/>
      <c r="TY66" s="3828"/>
      <c r="TZ66" s="3828"/>
      <c r="UA66" s="3828"/>
      <c r="UB66" s="3828"/>
      <c r="UC66" s="3828"/>
      <c r="UD66" s="3828"/>
    </row>
    <row r="67" spans="1:550" s="1144" customFormat="1" ht="15" customHeight="1" x14ac:dyDescent="0.25">
      <c r="A67" s="2105"/>
      <c r="B67" s="2664"/>
      <c r="C67" s="2312"/>
      <c r="D67" s="3082" t="s">
        <v>637</v>
      </c>
      <c r="E67" s="2107">
        <f>E49+E66</f>
        <v>27</v>
      </c>
      <c r="F67" s="1930">
        <f>F49+F66</f>
        <v>1880</v>
      </c>
      <c r="G67" s="2108">
        <f>F67/E67</f>
        <v>69.629629629629633</v>
      </c>
      <c r="H67" s="2107">
        <f>H49+H66</f>
        <v>0</v>
      </c>
      <c r="I67" s="1930">
        <f>I49+I66</f>
        <v>0</v>
      </c>
      <c r="J67" s="3542" t="e">
        <f>I67/H67</f>
        <v>#DIV/0!</v>
      </c>
      <c r="K67" s="2107">
        <f>K49+K66</f>
        <v>0</v>
      </c>
      <c r="L67" s="1930">
        <f>L49+L66</f>
        <v>0</v>
      </c>
      <c r="M67" s="3542" t="e">
        <f>L67/K67</f>
        <v>#DIV/0!</v>
      </c>
      <c r="N67" s="1930">
        <f>N49+N66</f>
        <v>1880</v>
      </c>
      <c r="O67" s="2561">
        <f>O49+O66</f>
        <v>1880</v>
      </c>
      <c r="P67" s="1930">
        <f>P49+P66</f>
        <v>0</v>
      </c>
      <c r="Q67" s="1930">
        <f t="shared" ref="Q67" si="174">Q49+Q66</f>
        <v>62500</v>
      </c>
      <c r="R67" s="1930">
        <f>R49+R66</f>
        <v>2850838.75</v>
      </c>
      <c r="S67" s="1930">
        <f t="shared" ref="S67:U67" si="175">S49+S66</f>
        <v>12500</v>
      </c>
      <c r="T67" s="1930">
        <f t="shared" si="175"/>
        <v>5000</v>
      </c>
      <c r="U67" s="1930">
        <f t="shared" si="175"/>
        <v>439061.25</v>
      </c>
      <c r="V67" s="1930">
        <f>V49+V66</f>
        <v>3369900</v>
      </c>
      <c r="W67" s="1930"/>
      <c r="X67" s="1930"/>
      <c r="Y67" s="1930"/>
      <c r="Z67" s="3207">
        <f>Z49+Z66</f>
        <v>561650</v>
      </c>
      <c r="AA67" s="1930">
        <f t="shared" ref="AA67:AI67" si="176">AA49+AA66</f>
        <v>0</v>
      </c>
      <c r="AB67" s="1930">
        <f t="shared" si="176"/>
        <v>0</v>
      </c>
      <c r="AC67" s="1930">
        <f t="shared" si="176"/>
        <v>0</v>
      </c>
      <c r="AD67" s="1930">
        <f t="shared" si="176"/>
        <v>0</v>
      </c>
      <c r="AE67" s="1930">
        <f t="shared" si="176"/>
        <v>322186.25</v>
      </c>
      <c r="AF67" s="1930">
        <f t="shared" si="176"/>
        <v>322186.25</v>
      </c>
      <c r="AG67" s="1930">
        <f t="shared" si="176"/>
        <v>0</v>
      </c>
      <c r="AH67" s="1930">
        <f t="shared" si="176"/>
        <v>0</v>
      </c>
      <c r="AI67" s="2561">
        <f t="shared" si="176"/>
        <v>0</v>
      </c>
      <c r="AJ67" s="1930">
        <f t="shared" ref="AJ67:AM67" si="177">AJ49+AJ66</f>
        <v>0</v>
      </c>
      <c r="AK67" s="1930">
        <f t="shared" si="177"/>
        <v>0</v>
      </c>
      <c r="AL67" s="1930">
        <f t="shared" si="177"/>
        <v>0</v>
      </c>
      <c r="AM67" s="1930">
        <f t="shared" si="177"/>
        <v>0</v>
      </c>
      <c r="AN67" s="1930">
        <f t="shared" ref="AN67" si="178">AN49+AN66</f>
        <v>0</v>
      </c>
      <c r="AO67" s="1930">
        <f t="shared" ref="AO67" si="179">AO49+AO66</f>
        <v>0</v>
      </c>
      <c r="AP67" s="3552">
        <f t="shared" si="7"/>
        <v>0</v>
      </c>
      <c r="AQ67" s="1913">
        <f t="shared" si="148"/>
        <v>0</v>
      </c>
      <c r="AR67" s="1913">
        <f>+AR49+AR66</f>
        <v>0</v>
      </c>
      <c r="AS67" s="1930">
        <f>AS66+AS49</f>
        <v>0</v>
      </c>
      <c r="AT67" s="1930">
        <f>AT49</f>
        <v>0</v>
      </c>
      <c r="AU67" s="2561">
        <f>AS67+AT67</f>
        <v>0</v>
      </c>
      <c r="AV67" s="1930">
        <f>AV49+AV66</f>
        <v>0</v>
      </c>
      <c r="AW67" s="1930">
        <f>AW49+AW66</f>
        <v>0</v>
      </c>
      <c r="AX67" s="1930">
        <f>AV67-AW67</f>
        <v>0</v>
      </c>
      <c r="AY67" s="1930">
        <f>AY49+AY66</f>
        <v>0</v>
      </c>
      <c r="AZ67" s="1930">
        <f>AZ49+AZ66</f>
        <v>322186.25</v>
      </c>
      <c r="BA67" s="1930">
        <f>BA49+BA66</f>
        <v>0</v>
      </c>
      <c r="BB67" s="1930">
        <f>BB49+BB66</f>
        <v>0</v>
      </c>
      <c r="BC67" s="1930">
        <f>AY67+AZ67</f>
        <v>322186.25</v>
      </c>
      <c r="BD67" s="1930">
        <f>BD49+BD66</f>
        <v>0</v>
      </c>
      <c r="BE67" s="1930">
        <f>BE49+BE66</f>
        <v>0</v>
      </c>
      <c r="BF67" s="1930">
        <f>BD67+BE67</f>
        <v>0</v>
      </c>
      <c r="BG67" s="1930">
        <f>BG49+BG66</f>
        <v>0</v>
      </c>
      <c r="BH67" s="2561">
        <f>BH49+BH66</f>
        <v>-322186.25</v>
      </c>
      <c r="BI67" s="2110"/>
      <c r="BJ67" s="1980"/>
      <c r="BK67" s="1980"/>
      <c r="BL67" s="1980"/>
      <c r="BM67" s="1980"/>
      <c r="BN67" s="1980"/>
      <c r="BO67" s="1980"/>
      <c r="BP67" s="1980"/>
      <c r="BQ67" s="1980"/>
      <c r="BR67" s="1982"/>
      <c r="BS67" s="1982"/>
      <c r="BT67" s="1982"/>
      <c r="BU67" s="1982"/>
      <c r="BV67" s="1982"/>
      <c r="BW67" s="1982"/>
      <c r="BX67" s="1369"/>
      <c r="BY67" s="1369"/>
      <c r="BZ67" s="1369"/>
      <c r="CA67" s="1369"/>
      <c r="CB67" s="1369"/>
      <c r="CC67" s="1369"/>
      <c r="CD67" s="1369"/>
      <c r="CE67" s="1369"/>
      <c r="CF67" s="1369"/>
      <c r="CG67" s="1369"/>
      <c r="CH67" s="1369"/>
      <c r="CI67" s="1369"/>
      <c r="CJ67" s="1369"/>
      <c r="CK67" s="1369"/>
      <c r="TJ67" s="3828"/>
      <c r="TK67" s="3828"/>
      <c r="TL67" s="3828"/>
      <c r="TM67" s="3828"/>
      <c r="TN67" s="3828"/>
      <c r="TO67" s="3828"/>
      <c r="TP67" s="3828"/>
      <c r="TQ67" s="3828"/>
      <c r="TR67" s="3828"/>
      <c r="TS67" s="3828"/>
      <c r="TT67" s="3828"/>
      <c r="TU67" s="3828"/>
      <c r="TV67" s="3828"/>
      <c r="TW67" s="3828"/>
      <c r="TX67" s="3828"/>
      <c r="TY67" s="3828"/>
      <c r="TZ67" s="3828"/>
      <c r="UA67" s="3828"/>
      <c r="UB67" s="3828"/>
      <c r="UC67" s="3828"/>
      <c r="UD67" s="3828"/>
    </row>
    <row r="68" spans="1:550" s="1144" customFormat="1" ht="15" customHeight="1" x14ac:dyDescent="0.25">
      <c r="A68" s="2105"/>
      <c r="B68" s="2895"/>
      <c r="C68" s="2019"/>
      <c r="D68" s="3083" t="s">
        <v>641</v>
      </c>
      <c r="E68" s="2107"/>
      <c r="F68" s="1930"/>
      <c r="G68" s="2108"/>
      <c r="H68" s="2107"/>
      <c r="I68" s="1930"/>
      <c r="J68" s="1930"/>
      <c r="K68" s="2107"/>
      <c r="L68" s="1930"/>
      <c r="M68" s="1930"/>
      <c r="N68" s="1930"/>
      <c r="O68" s="2561"/>
      <c r="P68" s="1930"/>
      <c r="Q68" s="1930"/>
      <c r="R68" s="1930"/>
      <c r="S68" s="1930"/>
      <c r="T68" s="1930"/>
      <c r="U68" s="1930"/>
      <c r="V68" s="1930"/>
      <c r="W68" s="1930"/>
      <c r="X68" s="1930"/>
      <c r="Y68" s="1930"/>
      <c r="Z68" s="3207"/>
      <c r="AA68" s="1930"/>
      <c r="AB68" s="1930"/>
      <c r="AC68" s="1930"/>
      <c r="AD68" s="1930"/>
      <c r="AE68" s="1930"/>
      <c r="AF68" s="1930"/>
      <c r="AG68" s="1930"/>
      <c r="AH68" s="1930"/>
      <c r="AI68" s="2561"/>
      <c r="AJ68" s="1930"/>
      <c r="AK68" s="1930"/>
      <c r="AL68" s="1930"/>
      <c r="AM68" s="1930"/>
      <c r="AN68" s="1930"/>
      <c r="AO68" s="1930"/>
      <c r="AP68" s="3552"/>
      <c r="AQ68" s="1913"/>
      <c r="AR68" s="1930"/>
      <c r="AS68" s="1930"/>
      <c r="AT68" s="1930"/>
      <c r="AU68" s="2561"/>
      <c r="AV68" s="1930"/>
      <c r="AW68" s="1930"/>
      <c r="AX68" s="1930"/>
      <c r="AY68" s="1930"/>
      <c r="AZ68" s="1930"/>
      <c r="BA68" s="1930"/>
      <c r="BB68" s="1930"/>
      <c r="BC68" s="1930"/>
      <c r="BD68" s="1930"/>
      <c r="BE68" s="1930"/>
      <c r="BF68" s="1930"/>
      <c r="BG68" s="1930"/>
      <c r="BH68" s="2561"/>
      <c r="BI68" s="2110"/>
      <c r="BJ68" s="1980"/>
      <c r="BK68" s="1980"/>
      <c r="BL68" s="1980"/>
      <c r="BM68" s="1980"/>
      <c r="BN68" s="1980"/>
      <c r="BO68" s="1980"/>
      <c r="BP68" s="1980"/>
      <c r="BQ68" s="1980"/>
      <c r="BR68" s="1982"/>
      <c r="BS68" s="1982"/>
      <c r="BT68" s="1982"/>
      <c r="BU68" s="1982"/>
      <c r="BV68" s="1982"/>
      <c r="BW68" s="1982"/>
      <c r="BX68" s="1369"/>
      <c r="BY68" s="1369"/>
      <c r="BZ68" s="1369"/>
      <c r="CA68" s="1369"/>
      <c r="CB68" s="1369"/>
      <c r="CC68" s="1369"/>
      <c r="CD68" s="1369"/>
      <c r="CE68" s="1369"/>
      <c r="CF68" s="1369"/>
      <c r="CG68" s="1369"/>
      <c r="CH68" s="1369"/>
      <c r="CI68" s="1369"/>
      <c r="CJ68" s="1369"/>
      <c r="CK68" s="1369"/>
      <c r="TJ68" s="3828"/>
      <c r="TK68" s="3828"/>
      <c r="TL68" s="3828"/>
      <c r="TM68" s="3828"/>
      <c r="TN68" s="3828"/>
      <c r="TO68" s="3828"/>
      <c r="TP68" s="3828"/>
      <c r="TQ68" s="3828"/>
      <c r="TR68" s="3828"/>
      <c r="TS68" s="3828"/>
      <c r="TT68" s="3828"/>
      <c r="TU68" s="3828"/>
      <c r="TV68" s="3828"/>
      <c r="TW68" s="3828"/>
      <c r="TX68" s="3828"/>
      <c r="TY68" s="3828"/>
      <c r="TZ68" s="3828"/>
      <c r="UA68" s="3828"/>
      <c r="UB68" s="3828"/>
      <c r="UC68" s="3828"/>
      <c r="UD68" s="3828"/>
    </row>
    <row r="69" spans="1:550" ht="14.25" customHeight="1" x14ac:dyDescent="0.25">
      <c r="A69" s="2102"/>
      <c r="B69" s="1797"/>
      <c r="C69" s="1795"/>
      <c r="D69" s="3084" t="s">
        <v>642</v>
      </c>
      <c r="E69" s="2207">
        <f>E43+E67</f>
        <v>496</v>
      </c>
      <c r="F69" s="1913">
        <f>F43+F67</f>
        <v>35250.740000000005</v>
      </c>
      <c r="G69" s="1913">
        <f>F69/E69</f>
        <v>71.070040322580653</v>
      </c>
      <c r="H69" s="2207">
        <f>H43+H67</f>
        <v>289</v>
      </c>
      <c r="I69" s="1913">
        <f>I67+I43</f>
        <v>3798.25</v>
      </c>
      <c r="J69" s="1913">
        <f>I69/H69</f>
        <v>13.142733564013842</v>
      </c>
      <c r="K69" s="2207">
        <f>K67+K43</f>
        <v>4</v>
      </c>
      <c r="L69" s="1913">
        <f>L43+L67</f>
        <v>415</v>
      </c>
      <c r="M69" s="1913">
        <f>L69/K69</f>
        <v>103.75</v>
      </c>
      <c r="N69" s="1913">
        <f>N67+N43</f>
        <v>39463.990000000005</v>
      </c>
      <c r="O69" s="2232">
        <f>O67+O43</f>
        <v>39048.990000000005</v>
      </c>
      <c r="P69" s="1913">
        <f t="shared" ref="P69:U69" si="180">P67+P43</f>
        <v>0</v>
      </c>
      <c r="Q69" s="1913">
        <f>Q67+Q43</f>
        <v>656305.38</v>
      </c>
      <c r="R69" s="1913">
        <f>R67+R43</f>
        <v>33510781.18</v>
      </c>
      <c r="S69" s="1913">
        <f>S67+S43</f>
        <v>119507.76999999999</v>
      </c>
      <c r="T69" s="1913">
        <f t="shared" si="180"/>
        <v>169068.75999999998</v>
      </c>
      <c r="U69" s="1913">
        <f t="shared" si="180"/>
        <v>5299168.8600000003</v>
      </c>
      <c r="V69" s="1913">
        <f>V67+V43</f>
        <v>40198044.370000005</v>
      </c>
      <c r="W69" s="1913"/>
      <c r="X69" s="1913"/>
      <c r="Y69" s="1913"/>
      <c r="Z69" s="3209">
        <f>Z67+Z43</f>
        <v>7599039.830000001</v>
      </c>
      <c r="AA69" s="1913">
        <f t="shared" ref="AA69:AE69" si="181">AA67+AA43</f>
        <v>7037389.830000001</v>
      </c>
      <c r="AB69" s="1913">
        <f t="shared" si="181"/>
        <v>7037389.830000001</v>
      </c>
      <c r="AC69" s="1913">
        <f t="shared" si="181"/>
        <v>0</v>
      </c>
      <c r="AD69" s="1913">
        <f t="shared" si="181"/>
        <v>33287509.050000004</v>
      </c>
      <c r="AE69" s="1913">
        <f t="shared" si="181"/>
        <v>3862821.5700000003</v>
      </c>
      <c r="AF69" s="1913">
        <f t="shared" ref="AF69:AF76" si="182">AD69+AE69</f>
        <v>37150330.620000005</v>
      </c>
      <c r="AG69" s="1913">
        <f>AG67+AG43</f>
        <v>29438847.789999999</v>
      </c>
      <c r="AH69" s="1913">
        <f>AH67+AH43</f>
        <v>7414215.9900000002</v>
      </c>
      <c r="AI69" s="2232">
        <f>AG69+AH69</f>
        <v>36853063.780000001</v>
      </c>
      <c r="AJ69" s="1913">
        <f t="shared" ref="AJ69:AO69" si="183">AJ67+AJ43</f>
        <v>0</v>
      </c>
      <c r="AK69" s="2254">
        <f t="shared" si="183"/>
        <v>0</v>
      </c>
      <c r="AL69" s="2254">
        <f t="shared" si="183"/>
        <v>0</v>
      </c>
      <c r="AM69" s="2254">
        <f>AM67+AM43+AM68</f>
        <v>0</v>
      </c>
      <c r="AN69" s="1913">
        <f t="shared" si="183"/>
        <v>0</v>
      </c>
      <c r="AO69" s="1913">
        <f t="shared" si="183"/>
        <v>0</v>
      </c>
      <c r="AP69" s="3552">
        <f t="shared" si="7"/>
        <v>0</v>
      </c>
      <c r="AQ69" s="1913">
        <f>AM69+AN69</f>
        <v>0</v>
      </c>
      <c r="AR69" s="1913">
        <f>+AR43+AR67+AR68</f>
        <v>0</v>
      </c>
      <c r="AS69" s="2254">
        <f>AS67+AS43</f>
        <v>0</v>
      </c>
      <c r="AT69" s="1913">
        <f>AT67+AT43</f>
        <v>0</v>
      </c>
      <c r="AU69" s="2232">
        <f t="shared" ref="AU69:AU79" si="184">AS69+AT69</f>
        <v>0</v>
      </c>
      <c r="AV69" s="1913">
        <f>AV67+AV43</f>
        <v>7037389.830000001</v>
      </c>
      <c r="AW69" s="1913">
        <f>AW67+AW43</f>
        <v>7037389.830000001</v>
      </c>
      <c r="AX69" s="1913">
        <f t="shared" ref="AX69:BA69" si="185">AX67+AX43</f>
        <v>0</v>
      </c>
      <c r="AY69" s="1913">
        <f>AY67+AY43+AY68</f>
        <v>33287509.050000001</v>
      </c>
      <c r="AZ69" s="1913">
        <f t="shared" si="185"/>
        <v>3862821.5700000003</v>
      </c>
      <c r="BA69" s="1913">
        <f t="shared" si="185"/>
        <v>727088.97</v>
      </c>
      <c r="BB69" s="1913">
        <f>AY69+BA69</f>
        <v>34014598.020000003</v>
      </c>
      <c r="BC69" s="1913">
        <f>AY69+AZ69</f>
        <v>37150330.620000005</v>
      </c>
      <c r="BD69" s="1913">
        <f>BD67+BD43</f>
        <v>29438847.790000003</v>
      </c>
      <c r="BE69" s="1913">
        <f>BE67+BE43</f>
        <v>7414215.9900000002</v>
      </c>
      <c r="BF69" s="1913">
        <f>BD69+BE69</f>
        <v>36853063.780000001</v>
      </c>
      <c r="BG69" s="1913">
        <f>BG67+BG63</f>
        <v>0</v>
      </c>
      <c r="BH69" s="2232">
        <f>BH67+BH43</f>
        <v>-297266.84000000358</v>
      </c>
      <c r="BI69" s="1980"/>
      <c r="BJ69" s="1980"/>
      <c r="BK69" s="1980"/>
      <c r="BL69" s="1980"/>
      <c r="BM69" s="1980"/>
      <c r="BN69" s="1980"/>
      <c r="BO69" s="1980"/>
      <c r="BP69" s="1980"/>
      <c r="BQ69" s="1980"/>
      <c r="BR69" s="1982"/>
      <c r="BS69" s="1982"/>
      <c r="BT69" s="1982"/>
      <c r="BU69" s="1982"/>
      <c r="BV69" s="1982"/>
      <c r="BW69" s="1982"/>
      <c r="BX69" s="1369"/>
      <c r="BY69" s="1369"/>
      <c r="BZ69" s="1369"/>
      <c r="CA69" s="1369"/>
      <c r="CB69" s="1369"/>
      <c r="CC69" s="1369"/>
      <c r="CD69" s="1369"/>
      <c r="CE69" s="1369"/>
      <c r="CF69" s="1369"/>
      <c r="CG69" s="1369"/>
      <c r="CH69" s="1369"/>
      <c r="CI69" s="1369"/>
      <c r="CJ69" s="1369"/>
      <c r="CK69" s="1369"/>
      <c r="TJ69" s="3828"/>
      <c r="TK69" s="3828"/>
      <c r="TL69" s="3828"/>
      <c r="TM69" s="3828"/>
      <c r="TN69" s="3828"/>
      <c r="TO69" s="3828"/>
      <c r="TP69" s="3828"/>
      <c r="TQ69" s="3828"/>
      <c r="TR69" s="3828"/>
      <c r="TS69" s="3828"/>
      <c r="TT69" s="3828"/>
      <c r="TU69" s="3828"/>
      <c r="TV69" s="3828"/>
      <c r="TW69" s="3828"/>
      <c r="TX69" s="3828"/>
      <c r="TY69" s="3828"/>
      <c r="TZ69" s="3828"/>
      <c r="UA69" s="3828"/>
      <c r="UB69" s="3828"/>
      <c r="UC69" s="3828"/>
      <c r="UD69" s="3828"/>
    </row>
    <row r="70" spans="1:550" ht="15" hidden="1" x14ac:dyDescent="0.25">
      <c r="A70" s="3793" t="s">
        <v>583</v>
      </c>
      <c r="B70" s="3799" t="s">
        <v>550</v>
      </c>
      <c r="C70" s="1911">
        <v>1</v>
      </c>
      <c r="D70" s="3090" t="s">
        <v>555</v>
      </c>
      <c r="E70" s="3085">
        <v>38</v>
      </c>
      <c r="F70" s="2368">
        <v>4903.1899999999996</v>
      </c>
      <c r="G70" s="2350">
        <f>F70/E70</f>
        <v>129.03131578947367</v>
      </c>
      <c r="H70" s="2369">
        <v>0</v>
      </c>
      <c r="I70" s="2368">
        <v>0</v>
      </c>
      <c r="J70" s="2003">
        <v>0</v>
      </c>
      <c r="K70" s="2369">
        <v>0</v>
      </c>
      <c r="L70" s="2368">
        <v>0</v>
      </c>
      <c r="M70" s="2003">
        <v>0</v>
      </c>
      <c r="N70" s="2003">
        <v>4903.1899999999996</v>
      </c>
      <c r="O70" s="2403">
        <v>4903.1899999999996</v>
      </c>
      <c r="P70" s="2155" t="s">
        <v>336</v>
      </c>
      <c r="Q70" s="2429"/>
      <c r="R70" s="2350">
        <f>O70*5808</f>
        <v>28477727.519999996</v>
      </c>
      <c r="S70" s="1883"/>
      <c r="T70" s="1883"/>
      <c r="U70" s="1883" t="s">
        <v>336</v>
      </c>
      <c r="V70" s="2494">
        <f>R70</f>
        <v>28477727.519999996</v>
      </c>
      <c r="W70" s="2003"/>
      <c r="X70" s="2911"/>
      <c r="Y70" s="2911"/>
      <c r="Z70" s="3210">
        <f>4247527.17</f>
        <v>4247527.17</v>
      </c>
      <c r="AA70" s="2223">
        <f>Y70+Z70</f>
        <v>4247527.17</v>
      </c>
      <c r="AB70" s="2224">
        <v>4247527.17</v>
      </c>
      <c r="AC70" s="2458">
        <v>0</v>
      </c>
      <c r="AD70" s="1906">
        <v>0</v>
      </c>
      <c r="AE70" s="1866">
        <v>4247460.1500000004</v>
      </c>
      <c r="AF70" s="2205">
        <f t="shared" si="182"/>
        <v>4247460.1500000004</v>
      </c>
      <c r="AG70" s="2223">
        <v>0</v>
      </c>
      <c r="AH70" s="2199">
        <v>4247527.17</v>
      </c>
      <c r="AI70" s="3228">
        <f>AG70+AH70</f>
        <v>4247527.17</v>
      </c>
      <c r="AJ70" s="2704"/>
      <c r="AK70" s="2704"/>
      <c r="AL70" s="2705"/>
      <c r="AM70" s="2237">
        <v>0</v>
      </c>
      <c r="AN70" s="2547">
        <v>0</v>
      </c>
      <c r="AO70" s="2547">
        <v>0</v>
      </c>
      <c r="AP70" s="3552">
        <f t="shared" si="7"/>
        <v>0</v>
      </c>
      <c r="AQ70" s="2548">
        <f t="shared" ref="AQ70:AQ75" si="186">AM70+AO70</f>
        <v>0</v>
      </c>
      <c r="AR70" s="2549"/>
      <c r="AS70" s="2259">
        <v>0</v>
      </c>
      <c r="AT70" s="2259">
        <v>0</v>
      </c>
      <c r="AU70" s="2550">
        <f t="shared" si="184"/>
        <v>0</v>
      </c>
      <c r="AV70" s="3139">
        <f t="shared" ref="AV70:AW75" si="187">AA70+AJ70</f>
        <v>4247527.17</v>
      </c>
      <c r="AW70" s="2223">
        <f t="shared" si="187"/>
        <v>4247527.17</v>
      </c>
      <c r="AX70" s="2224">
        <v>0</v>
      </c>
      <c r="AY70" s="2751">
        <f t="shared" ref="AY70:AY75" si="188">AD70+AM70</f>
        <v>0</v>
      </c>
      <c r="AZ70" s="1866">
        <f t="shared" ref="AZ70:AZ75" si="189">AE70+AO70</f>
        <v>4247460.1500000004</v>
      </c>
      <c r="BA70" s="1866"/>
      <c r="BB70" s="1866"/>
      <c r="BC70" s="1866">
        <f t="shared" ref="BC70:BC76" si="190">AY70+AZ70</f>
        <v>4247460.1500000004</v>
      </c>
      <c r="BD70" s="2124">
        <f t="shared" ref="BD70:BE75" si="191">AG70+AS70</f>
        <v>0</v>
      </c>
      <c r="BE70" s="2199">
        <f t="shared" si="191"/>
        <v>4247527.17</v>
      </c>
      <c r="BF70" s="2609">
        <f t="shared" ref="BF70:BF76" si="192">BD70+BE70</f>
        <v>4247527.17</v>
      </c>
      <c r="BG70" s="2173"/>
      <c r="BH70" s="2651"/>
      <c r="BI70" s="1980"/>
      <c r="BJ70" s="1980"/>
      <c r="BK70" s="1980"/>
      <c r="BL70" s="1980"/>
      <c r="BM70" s="1980"/>
      <c r="BN70" s="1980"/>
      <c r="BO70" s="1980"/>
      <c r="BP70" s="1980"/>
      <c r="BQ70" s="1980"/>
      <c r="BR70" s="1163"/>
      <c r="BS70" s="1163"/>
      <c r="BT70" s="1163"/>
      <c r="BU70" s="1163"/>
      <c r="BV70" s="1163"/>
      <c r="BW70" s="1163"/>
      <c r="BX70" s="1144"/>
      <c r="BY70" s="1144"/>
      <c r="BZ70" s="1144"/>
      <c r="CA70" s="1144"/>
      <c r="CB70" s="1144"/>
      <c r="CC70" s="1144"/>
      <c r="CD70" s="1144"/>
      <c r="CE70" s="1144"/>
      <c r="CF70" s="1144"/>
      <c r="CG70" s="1144"/>
      <c r="CH70" s="1144"/>
      <c r="CI70" s="1144"/>
      <c r="CJ70" s="1144"/>
      <c r="CK70" s="1144"/>
    </row>
    <row r="71" spans="1:550" s="1170" customFormat="1" ht="15" hidden="1" x14ac:dyDescent="0.25">
      <c r="A71" s="3795"/>
      <c r="B71" s="3800"/>
      <c r="C71" s="1792" t="s">
        <v>475</v>
      </c>
      <c r="D71" s="3091" t="s">
        <v>477</v>
      </c>
      <c r="E71" s="3086" t="s">
        <v>336</v>
      </c>
      <c r="F71" s="1812" t="s">
        <v>336</v>
      </c>
      <c r="G71" s="1812" t="s">
        <v>336</v>
      </c>
      <c r="H71" s="1812" t="s">
        <v>336</v>
      </c>
      <c r="I71" s="1812" t="s">
        <v>336</v>
      </c>
      <c r="J71" s="1812" t="s">
        <v>336</v>
      </c>
      <c r="K71" s="1812" t="s">
        <v>336</v>
      </c>
      <c r="L71" s="1812" t="s">
        <v>336</v>
      </c>
      <c r="M71" s="1812" t="s">
        <v>336</v>
      </c>
      <c r="N71" s="1823" t="s">
        <v>336</v>
      </c>
      <c r="O71" s="2404"/>
      <c r="P71" s="1888" t="s">
        <v>336</v>
      </c>
      <c r="Q71" s="1846"/>
      <c r="R71" s="1823" t="s">
        <v>336</v>
      </c>
      <c r="S71" s="1823"/>
      <c r="T71" s="1823"/>
      <c r="U71" s="1823" t="s">
        <v>336</v>
      </c>
      <c r="V71" s="2495">
        <v>0</v>
      </c>
      <c r="W71" s="2004"/>
      <c r="X71" s="2912"/>
      <c r="Y71" s="2912"/>
      <c r="Z71" s="3211" t="s">
        <v>336</v>
      </c>
      <c r="AA71" s="2459">
        <v>0</v>
      </c>
      <c r="AB71" s="1902">
        <v>0</v>
      </c>
      <c r="AC71" s="2460">
        <v>0</v>
      </c>
      <c r="AD71" s="1855">
        <v>5738341.5999999996</v>
      </c>
      <c r="AE71" s="1901">
        <v>0</v>
      </c>
      <c r="AF71" s="2186">
        <f t="shared" si="182"/>
        <v>5738341.5999999996</v>
      </c>
      <c r="AG71" s="1902">
        <f>AF71</f>
        <v>5738341.5999999996</v>
      </c>
      <c r="AH71" s="1902">
        <v>0</v>
      </c>
      <c r="AI71" s="3229">
        <f>AG71+AH71</f>
        <v>5738341.5999999996</v>
      </c>
      <c r="AJ71" s="2682"/>
      <c r="AK71" s="2682"/>
      <c r="AL71" s="2204"/>
      <c r="AM71" s="2238">
        <v>0</v>
      </c>
      <c r="AN71" s="2243">
        <v>0</v>
      </c>
      <c r="AO71" s="2243">
        <v>0</v>
      </c>
      <c r="AP71" s="3552">
        <f t="shared" si="7"/>
        <v>0</v>
      </c>
      <c r="AQ71" s="2234">
        <f t="shared" si="186"/>
        <v>0</v>
      </c>
      <c r="AR71" s="2194"/>
      <c r="AS71" s="2235">
        <v>0</v>
      </c>
      <c r="AT71" s="2245">
        <v>0</v>
      </c>
      <c r="AU71" s="2236">
        <f t="shared" si="184"/>
        <v>0</v>
      </c>
      <c r="AV71" s="1856">
        <f t="shared" si="187"/>
        <v>0</v>
      </c>
      <c r="AW71" s="1856">
        <f t="shared" si="187"/>
        <v>0</v>
      </c>
      <c r="AX71" s="1892">
        <v>0</v>
      </c>
      <c r="AY71" s="2750">
        <f t="shared" si="188"/>
        <v>5738341.5999999996</v>
      </c>
      <c r="AZ71" s="1901">
        <f t="shared" si="189"/>
        <v>0</v>
      </c>
      <c r="BA71" s="1901"/>
      <c r="BB71" s="1901"/>
      <c r="BC71" s="1901">
        <f t="shared" si="190"/>
        <v>5738341.5999999996</v>
      </c>
      <c r="BD71" s="1896">
        <f t="shared" si="191"/>
        <v>5738341.5999999996</v>
      </c>
      <c r="BE71" s="1853">
        <f t="shared" si="191"/>
        <v>0</v>
      </c>
      <c r="BF71" s="1977">
        <f t="shared" si="192"/>
        <v>5738341.5999999996</v>
      </c>
      <c r="BG71" s="1986"/>
      <c r="BH71" s="2649"/>
      <c r="BI71" s="1980"/>
      <c r="BJ71" s="1980"/>
      <c r="BK71" s="1980"/>
      <c r="BL71" s="1980"/>
      <c r="BM71" s="1980"/>
      <c r="BN71" s="1980"/>
      <c r="BO71" s="1980"/>
      <c r="BP71" s="1980"/>
      <c r="BQ71" s="1980"/>
      <c r="BR71" s="1144"/>
      <c r="BS71" s="1144"/>
      <c r="BT71" s="1144"/>
      <c r="BU71" s="1144"/>
      <c r="BV71" s="1144"/>
      <c r="BW71" s="1144"/>
      <c r="BX71" s="1144"/>
      <c r="BY71" s="1144"/>
      <c r="BZ71" s="1144"/>
      <c r="CA71" s="1144"/>
      <c r="CB71" s="1144"/>
      <c r="CC71" s="1144"/>
      <c r="CD71" s="1144"/>
      <c r="CE71" s="1144"/>
      <c r="CF71" s="1144"/>
      <c r="CG71" s="1144"/>
      <c r="CH71" s="1144"/>
      <c r="CI71" s="1144"/>
      <c r="CJ71" s="1144"/>
      <c r="CK71" s="1144"/>
    </row>
    <row r="72" spans="1:550" s="1369" customFormat="1" ht="15" hidden="1" x14ac:dyDescent="0.25">
      <c r="A72" s="3795"/>
      <c r="B72" s="3800"/>
      <c r="C72" s="1792">
        <v>2</v>
      </c>
      <c r="D72" s="3091" t="s">
        <v>556</v>
      </c>
      <c r="E72" s="3087">
        <v>14</v>
      </c>
      <c r="F72" s="1800">
        <v>2371.69</v>
      </c>
      <c r="G72" s="1801">
        <f>F72/E72</f>
        <v>169.40642857142856</v>
      </c>
      <c r="H72" s="1802">
        <v>0</v>
      </c>
      <c r="I72" s="1800">
        <v>0</v>
      </c>
      <c r="J72" s="1801">
        <v>0</v>
      </c>
      <c r="K72" s="1802">
        <v>0</v>
      </c>
      <c r="L72" s="1800">
        <v>0</v>
      </c>
      <c r="M72" s="1801">
        <v>0</v>
      </c>
      <c r="N72" s="2022">
        <v>2371.69</v>
      </c>
      <c r="O72" s="2404">
        <v>2371.69</v>
      </c>
      <c r="P72" s="1889" t="s">
        <v>336</v>
      </c>
      <c r="Q72" s="1847"/>
      <c r="R72" s="2004">
        <f>O72*5808</f>
        <v>13774775.52</v>
      </c>
      <c r="S72" s="1824"/>
      <c r="T72" s="1824"/>
      <c r="U72" s="1824" t="s">
        <v>336</v>
      </c>
      <c r="V72" s="2147">
        <f>R72</f>
        <v>13774775.52</v>
      </c>
      <c r="W72" s="1800"/>
      <c r="X72" s="2913"/>
      <c r="Y72" s="2913"/>
      <c r="Z72" s="2200">
        <f>HI72</f>
        <v>0</v>
      </c>
      <c r="AA72" s="1857">
        <f>AE72</f>
        <v>1294078.6499999999</v>
      </c>
      <c r="AB72" s="1902">
        <f>AE72</f>
        <v>1294078.6499999999</v>
      </c>
      <c r="AC72" s="2101">
        <v>0</v>
      </c>
      <c r="AD72" s="1855">
        <v>0</v>
      </c>
      <c r="AE72" s="1901">
        <v>1294078.6499999999</v>
      </c>
      <c r="AF72" s="2172">
        <f t="shared" si="182"/>
        <v>1294078.6499999999</v>
      </c>
      <c r="AG72" s="1856">
        <v>0</v>
      </c>
      <c r="AH72" s="1902">
        <v>2857010.99</v>
      </c>
      <c r="AI72" s="3229">
        <f>AG72+AH72</f>
        <v>2857010.99</v>
      </c>
      <c r="AJ72" s="2682"/>
      <c r="AK72" s="2682">
        <v>1013020.62</v>
      </c>
      <c r="AL72" s="2204"/>
      <c r="AM72" s="2238">
        <v>0</v>
      </c>
      <c r="AN72" s="2243">
        <v>0</v>
      </c>
      <c r="AO72" s="2243">
        <v>1251276.97</v>
      </c>
      <c r="AP72" s="3552">
        <f t="shared" si="7"/>
        <v>1251276.97</v>
      </c>
      <c r="AQ72" s="2234">
        <f t="shared" si="186"/>
        <v>1251276.97</v>
      </c>
      <c r="AR72" s="2194"/>
      <c r="AS72" s="2235"/>
      <c r="AT72" s="2253">
        <v>602058.39</v>
      </c>
      <c r="AU72" s="2236">
        <f t="shared" si="184"/>
        <v>602058.39</v>
      </c>
      <c r="AV72" s="1939">
        <f t="shared" si="187"/>
        <v>1294078.6499999999</v>
      </c>
      <c r="AW72" s="1856">
        <f t="shared" si="187"/>
        <v>2307099.27</v>
      </c>
      <c r="AX72" s="1892">
        <v>0</v>
      </c>
      <c r="AY72" s="1854">
        <f t="shared" si="188"/>
        <v>0</v>
      </c>
      <c r="AZ72" s="1901">
        <f t="shared" si="189"/>
        <v>2545355.62</v>
      </c>
      <c r="BA72" s="1901"/>
      <c r="BB72" s="1901"/>
      <c r="BC72" s="1901">
        <f t="shared" si="190"/>
        <v>2545355.62</v>
      </c>
      <c r="BD72" s="1896">
        <f t="shared" si="191"/>
        <v>0</v>
      </c>
      <c r="BE72" s="1853">
        <f t="shared" si="191"/>
        <v>3459069.3800000004</v>
      </c>
      <c r="BF72" s="1977">
        <f t="shared" si="192"/>
        <v>3459069.3800000004</v>
      </c>
      <c r="BG72" s="1986"/>
      <c r="BH72" s="2649"/>
      <c r="BI72" s="1980"/>
      <c r="BJ72" s="1980"/>
      <c r="BK72" s="1980"/>
      <c r="BL72" s="1980"/>
      <c r="BM72" s="1980"/>
      <c r="BN72" s="1980"/>
      <c r="BO72" s="1980"/>
      <c r="BP72" s="1980"/>
      <c r="BQ72" s="1980"/>
      <c r="BR72" s="1144"/>
      <c r="BS72" s="1144"/>
      <c r="BT72" s="1144"/>
      <c r="BU72" s="1144"/>
      <c r="BV72" s="1144"/>
      <c r="BW72" s="1144"/>
      <c r="BX72" s="1144"/>
      <c r="BY72" s="1144"/>
      <c r="BZ72" s="1144"/>
      <c r="CA72" s="1144"/>
      <c r="CB72" s="1144"/>
      <c r="CC72" s="1144"/>
      <c r="CD72" s="1144"/>
      <c r="CE72" s="1144"/>
      <c r="CF72" s="1144"/>
      <c r="CG72" s="1144"/>
      <c r="CH72" s="1144"/>
      <c r="CI72" s="1144"/>
      <c r="CJ72" s="1144"/>
      <c r="CK72" s="1144"/>
    </row>
    <row r="73" spans="1:550" s="1369" customFormat="1" ht="15" hidden="1" x14ac:dyDescent="0.25">
      <c r="A73" s="3795"/>
      <c r="B73" s="3800"/>
      <c r="C73" s="2314" t="s">
        <v>616</v>
      </c>
      <c r="D73" s="3092" t="s">
        <v>478</v>
      </c>
      <c r="E73" s="3088" t="s">
        <v>336</v>
      </c>
      <c r="F73" s="2371" t="s">
        <v>336</v>
      </c>
      <c r="G73" s="2371" t="s">
        <v>336</v>
      </c>
      <c r="H73" s="2371" t="s">
        <v>336</v>
      </c>
      <c r="I73" s="2371" t="s">
        <v>336</v>
      </c>
      <c r="J73" s="2371" t="s">
        <v>336</v>
      </c>
      <c r="K73" s="2371" t="s">
        <v>336</v>
      </c>
      <c r="L73" s="2371" t="s">
        <v>336</v>
      </c>
      <c r="M73" s="2371" t="s">
        <v>336</v>
      </c>
      <c r="N73" s="2371" t="s">
        <v>336</v>
      </c>
      <c r="O73" s="2404"/>
      <c r="P73" s="2370" t="s">
        <v>336</v>
      </c>
      <c r="Q73" s="2430"/>
      <c r="R73" s="2004">
        <f>O73*5808</f>
        <v>0</v>
      </c>
      <c r="S73" s="2371"/>
      <c r="T73" s="2371"/>
      <c r="U73" s="2371" t="s">
        <v>336</v>
      </c>
      <c r="V73" s="2496">
        <v>0</v>
      </c>
      <c r="W73" s="2499"/>
      <c r="X73" s="2914"/>
      <c r="Y73" s="2914"/>
      <c r="Z73" s="3212" t="s">
        <v>336</v>
      </c>
      <c r="AA73" s="2461">
        <v>0</v>
      </c>
      <c r="AB73" s="1853">
        <v>0</v>
      </c>
      <c r="AC73" s="2461">
        <v>0</v>
      </c>
      <c r="AD73" s="1854">
        <v>1550079.36</v>
      </c>
      <c r="AE73" s="1979">
        <v>0</v>
      </c>
      <c r="AF73" s="2014">
        <f t="shared" si="182"/>
        <v>1550079.36</v>
      </c>
      <c r="AG73" s="1853">
        <f>AF73</f>
        <v>1550079.36</v>
      </c>
      <c r="AH73" s="1853">
        <v>0</v>
      </c>
      <c r="AI73" s="2598">
        <f>AG73+AH73</f>
        <v>1550079.36</v>
      </c>
      <c r="AJ73" s="2682"/>
      <c r="AK73" s="2682"/>
      <c r="AL73" s="2204"/>
      <c r="AM73" s="2238">
        <v>908972.96</v>
      </c>
      <c r="AN73" s="2243">
        <v>0</v>
      </c>
      <c r="AO73" s="2243">
        <v>0</v>
      </c>
      <c r="AP73" s="3552">
        <f t="shared" si="7"/>
        <v>908972.96</v>
      </c>
      <c r="AQ73" s="2234">
        <f t="shared" si="186"/>
        <v>908972.96</v>
      </c>
      <c r="AR73" s="2194"/>
      <c r="AS73" s="2235">
        <v>341906.87</v>
      </c>
      <c r="AT73" s="2245">
        <v>0</v>
      </c>
      <c r="AU73" s="2236">
        <f t="shared" si="184"/>
        <v>341906.87</v>
      </c>
      <c r="AV73" s="1856">
        <f t="shared" si="187"/>
        <v>0</v>
      </c>
      <c r="AW73" s="1856">
        <f t="shared" si="187"/>
        <v>0</v>
      </c>
      <c r="AX73" s="1892">
        <v>0</v>
      </c>
      <c r="AY73" s="2750">
        <f t="shared" si="188"/>
        <v>2459052.3200000003</v>
      </c>
      <c r="AZ73" s="1901">
        <f t="shared" si="189"/>
        <v>0</v>
      </c>
      <c r="BA73" s="1901"/>
      <c r="BB73" s="1901"/>
      <c r="BC73" s="1901">
        <f t="shared" si="190"/>
        <v>2459052.3200000003</v>
      </c>
      <c r="BD73" s="1896">
        <f t="shared" si="191"/>
        <v>1891986.23</v>
      </c>
      <c r="BE73" s="1853">
        <f t="shared" si="191"/>
        <v>0</v>
      </c>
      <c r="BF73" s="1977">
        <f t="shared" si="192"/>
        <v>1891986.23</v>
      </c>
      <c r="BG73" s="1986"/>
      <c r="BH73" s="2649"/>
      <c r="BI73" s="1980"/>
      <c r="BJ73" s="1980"/>
      <c r="BK73" s="1980"/>
      <c r="BL73" s="1980"/>
      <c r="BM73" s="1980"/>
      <c r="BN73" s="1980"/>
      <c r="BO73" s="1980"/>
      <c r="BP73" s="1980"/>
      <c r="BQ73" s="1980"/>
      <c r="BR73" s="1144"/>
      <c r="BS73" s="1144"/>
      <c r="BT73" s="1144"/>
      <c r="BU73" s="1144"/>
      <c r="BV73" s="1144"/>
      <c r="BW73" s="1144"/>
      <c r="BX73" s="1144"/>
      <c r="BY73" s="1144"/>
      <c r="BZ73" s="1144"/>
      <c r="CA73" s="1144"/>
      <c r="CB73" s="1144"/>
      <c r="CC73" s="1144"/>
      <c r="CD73" s="1144"/>
      <c r="CE73" s="1144"/>
      <c r="CF73" s="1144"/>
      <c r="CG73" s="1144"/>
      <c r="CH73" s="1144"/>
      <c r="CI73" s="1144"/>
      <c r="CJ73" s="1144"/>
      <c r="CK73" s="1144"/>
    </row>
    <row r="74" spans="1:550" s="1144" customFormat="1" ht="15" hidden="1" x14ac:dyDescent="0.25">
      <c r="A74" s="3795"/>
      <c r="B74" s="3800"/>
      <c r="C74" s="2315">
        <v>3</v>
      </c>
      <c r="D74" s="3093" t="s">
        <v>597</v>
      </c>
      <c r="E74" s="3089">
        <v>40</v>
      </c>
      <c r="F74" s="2371">
        <f>E74*G74</f>
        <v>3780</v>
      </c>
      <c r="G74" s="2371">
        <v>94.5</v>
      </c>
      <c r="H74" s="2371">
        <v>0</v>
      </c>
      <c r="I74" s="2372">
        <v>0</v>
      </c>
      <c r="J74" s="2372">
        <v>0</v>
      </c>
      <c r="K74" s="2371" t="s">
        <v>336</v>
      </c>
      <c r="L74" s="2371" t="s">
        <v>336</v>
      </c>
      <c r="M74" s="2371" t="s">
        <v>336</v>
      </c>
      <c r="N74" s="2372">
        <f>F72+I74</f>
        <v>2371.69</v>
      </c>
      <c r="O74" s="2404">
        <f>F72+I74</f>
        <v>2371.69</v>
      </c>
      <c r="P74" s="2431"/>
      <c r="Q74" s="1812"/>
      <c r="R74" s="2004">
        <f>O74*5808</f>
        <v>13774775.52</v>
      </c>
      <c r="S74" s="1812"/>
      <c r="T74" s="1812"/>
      <c r="U74" s="1812"/>
      <c r="V74" s="2497">
        <f>R74</f>
        <v>13774775.52</v>
      </c>
      <c r="W74" s="2029"/>
      <c r="X74" s="2915"/>
      <c r="Y74" s="2915"/>
      <c r="Z74" s="3213">
        <f>HE74</f>
        <v>0</v>
      </c>
      <c r="AA74" s="2461">
        <v>0</v>
      </c>
      <c r="AB74" s="1853">
        <v>0</v>
      </c>
      <c r="AC74" s="2462">
        <v>0</v>
      </c>
      <c r="AD74" s="1905">
        <v>0</v>
      </c>
      <c r="AE74" s="1901">
        <v>0</v>
      </c>
      <c r="AF74" s="2172">
        <f t="shared" si="182"/>
        <v>0</v>
      </c>
      <c r="AG74" s="1902">
        <v>0</v>
      </c>
      <c r="AH74" s="1902">
        <v>0</v>
      </c>
      <c r="AI74" s="2594">
        <v>0</v>
      </c>
      <c r="AJ74" s="1839"/>
      <c r="AK74" s="1839"/>
      <c r="AL74" s="2150"/>
      <c r="AM74" s="2238">
        <v>0</v>
      </c>
      <c r="AN74" s="2243">
        <v>0</v>
      </c>
      <c r="AO74" s="2243">
        <v>0</v>
      </c>
      <c r="AP74" s="3552">
        <f t="shared" si="7"/>
        <v>0</v>
      </c>
      <c r="AQ74" s="2234">
        <f t="shared" si="186"/>
        <v>0</v>
      </c>
      <c r="AR74" s="2194"/>
      <c r="AS74" s="2235">
        <v>0</v>
      </c>
      <c r="AT74" s="2253">
        <v>0</v>
      </c>
      <c r="AU74" s="2236">
        <f t="shared" si="184"/>
        <v>0</v>
      </c>
      <c r="AV74" s="1939">
        <f t="shared" si="187"/>
        <v>0</v>
      </c>
      <c r="AW74" s="1856">
        <f t="shared" si="187"/>
        <v>0</v>
      </c>
      <c r="AX74" s="1892">
        <v>0</v>
      </c>
      <c r="AY74" s="1854">
        <f t="shared" si="188"/>
        <v>0</v>
      </c>
      <c r="AZ74" s="1901">
        <f t="shared" si="189"/>
        <v>0</v>
      </c>
      <c r="BA74" s="1901"/>
      <c r="BB74" s="1901"/>
      <c r="BC74" s="1901">
        <f t="shared" si="190"/>
        <v>0</v>
      </c>
      <c r="BD74" s="1896">
        <f t="shared" si="191"/>
        <v>0</v>
      </c>
      <c r="BE74" s="1853">
        <f t="shared" si="191"/>
        <v>0</v>
      </c>
      <c r="BF74" s="1977">
        <f t="shared" si="192"/>
        <v>0</v>
      </c>
      <c r="BG74" s="1986"/>
      <c r="BH74" s="2649"/>
      <c r="BI74" s="1980"/>
      <c r="BJ74" s="1980"/>
      <c r="BK74" s="1980"/>
      <c r="BL74" s="1980"/>
      <c r="BM74" s="1980"/>
      <c r="BN74" s="1980"/>
      <c r="BO74" s="1980"/>
      <c r="BP74" s="1980"/>
      <c r="BQ74" s="1980"/>
    </row>
    <row r="75" spans="1:550" s="1144" customFormat="1" ht="15" hidden="1" x14ac:dyDescent="0.25">
      <c r="A75" s="3795"/>
      <c r="B75" s="3800"/>
      <c r="C75" s="2314" t="s">
        <v>553</v>
      </c>
      <c r="D75" s="3094" t="s">
        <v>598</v>
      </c>
      <c r="E75" s="2795"/>
      <c r="F75" s="2373"/>
      <c r="G75" s="2373"/>
      <c r="H75" s="2373"/>
      <c r="I75" s="2373"/>
      <c r="J75" s="2373"/>
      <c r="K75" s="2373"/>
      <c r="L75" s="2373"/>
      <c r="M75" s="2373"/>
      <c r="N75" s="2373"/>
      <c r="O75" s="2405"/>
      <c r="P75" s="2432"/>
      <c r="Q75" s="2432"/>
      <c r="R75" s="1932"/>
      <c r="S75" s="1932"/>
      <c r="T75" s="1932"/>
      <c r="U75" s="1932"/>
      <c r="V75" s="2498"/>
      <c r="W75" s="2280"/>
      <c r="X75" s="2916"/>
      <c r="Y75" s="2916"/>
      <c r="Z75" s="3214">
        <v>0</v>
      </c>
      <c r="AA75" s="2461">
        <v>0</v>
      </c>
      <c r="AB75" s="1831">
        <v>0</v>
      </c>
      <c r="AC75" s="2463">
        <v>0</v>
      </c>
      <c r="AD75" s="2174">
        <v>0</v>
      </c>
      <c r="AE75" s="2520">
        <v>0</v>
      </c>
      <c r="AF75" s="2015">
        <f t="shared" si="182"/>
        <v>0</v>
      </c>
      <c r="AG75" s="2267">
        <v>0</v>
      </c>
      <c r="AH75" s="2267">
        <v>0</v>
      </c>
      <c r="AI75" s="3225">
        <v>0</v>
      </c>
      <c r="AJ75" s="2271"/>
      <c r="AK75" s="2271"/>
      <c r="AL75" s="2272"/>
      <c r="AM75" s="2240">
        <v>0</v>
      </c>
      <c r="AN75" s="2257">
        <v>0</v>
      </c>
      <c r="AO75" s="2257">
        <v>0</v>
      </c>
      <c r="AP75" s="3552">
        <f t="shared" ref="AP75:AP120" si="193">+AM75+AO75</f>
        <v>0</v>
      </c>
      <c r="AQ75" s="2258">
        <f t="shared" si="186"/>
        <v>0</v>
      </c>
      <c r="AR75" s="2195"/>
      <c r="AS75" s="2260">
        <v>0</v>
      </c>
      <c r="AT75" s="2260">
        <v>0</v>
      </c>
      <c r="AU75" s="2551">
        <f t="shared" si="184"/>
        <v>0</v>
      </c>
      <c r="AV75" s="1832">
        <f t="shared" si="187"/>
        <v>0</v>
      </c>
      <c r="AW75" s="1832">
        <f t="shared" si="187"/>
        <v>0</v>
      </c>
      <c r="AX75" s="2196">
        <v>0</v>
      </c>
      <c r="AY75" s="2752">
        <f t="shared" si="188"/>
        <v>0</v>
      </c>
      <c r="AZ75" s="1903">
        <f t="shared" si="189"/>
        <v>0</v>
      </c>
      <c r="BA75" s="1903"/>
      <c r="BB75" s="1903"/>
      <c r="BC75" s="1903">
        <f t="shared" si="190"/>
        <v>0</v>
      </c>
      <c r="BD75" s="1840">
        <f t="shared" si="191"/>
        <v>0</v>
      </c>
      <c r="BE75" s="1831">
        <f t="shared" si="191"/>
        <v>0</v>
      </c>
      <c r="BF75" s="1860">
        <f t="shared" si="192"/>
        <v>0</v>
      </c>
      <c r="BG75" s="2184"/>
      <c r="BH75" s="2650"/>
      <c r="BI75" s="1980"/>
      <c r="BJ75" s="1980"/>
      <c r="BK75" s="1980"/>
      <c r="BL75" s="1980"/>
      <c r="BM75" s="1980"/>
      <c r="BN75" s="1980"/>
      <c r="BO75" s="1980"/>
      <c r="BP75" s="1980"/>
      <c r="BQ75" s="1980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</row>
    <row r="76" spans="1:550" s="1144" customFormat="1" ht="15" hidden="1" x14ac:dyDescent="0.25">
      <c r="A76" s="3795"/>
      <c r="B76" s="3801"/>
      <c r="C76" s="2316" t="s">
        <v>479</v>
      </c>
      <c r="D76" s="3079" t="s">
        <v>557</v>
      </c>
      <c r="E76" s="2802">
        <f>E70+E72</f>
        <v>52</v>
      </c>
      <c r="F76" s="1916">
        <f>F70+F72</f>
        <v>7274.8799999999992</v>
      </c>
      <c r="G76" s="1916">
        <f t="shared" ref="G76:M76" si="194">G70+G72</f>
        <v>298.43774436090223</v>
      </c>
      <c r="H76" s="1916">
        <f t="shared" si="194"/>
        <v>0</v>
      </c>
      <c r="I76" s="1916">
        <f t="shared" si="194"/>
        <v>0</v>
      </c>
      <c r="J76" s="1916">
        <f t="shared" si="194"/>
        <v>0</v>
      </c>
      <c r="K76" s="1916">
        <f t="shared" si="194"/>
        <v>0</v>
      </c>
      <c r="L76" s="1916">
        <f t="shared" si="194"/>
        <v>0</v>
      </c>
      <c r="M76" s="1916">
        <f t="shared" si="194"/>
        <v>0</v>
      </c>
      <c r="N76" s="1916">
        <f>N70+N72</f>
        <v>7274.8799999999992</v>
      </c>
      <c r="O76" s="1916"/>
      <c r="P76" s="1975"/>
      <c r="Q76" s="2024"/>
      <c r="R76" s="2807">
        <f>R70+R72+R74</f>
        <v>56027278.559999987</v>
      </c>
      <c r="S76" s="2024"/>
      <c r="T76" s="2024"/>
      <c r="U76" s="2808" t="s">
        <v>336</v>
      </c>
      <c r="V76" s="2013">
        <f>V70+V72+V74</f>
        <v>56027278.559999987</v>
      </c>
      <c r="W76" s="2013"/>
      <c r="X76" s="2013"/>
      <c r="Y76" s="2013"/>
      <c r="Z76" s="3215">
        <f t="shared" ref="Z76" si="195">Z70+Z72</f>
        <v>4247527.17</v>
      </c>
      <c r="AA76" s="2230">
        <f>SUM(AA70:AA75)</f>
        <v>5541605.8200000003</v>
      </c>
      <c r="AB76" s="1941">
        <f>AB70+AB72</f>
        <v>5541605.8200000003</v>
      </c>
      <c r="AC76" s="1938">
        <v>0</v>
      </c>
      <c r="AD76" s="2521">
        <f>SUM(AD70:AD75)</f>
        <v>7288420.96</v>
      </c>
      <c r="AE76" s="1941">
        <f>SUM(AE70:AE75)</f>
        <v>5541538.8000000007</v>
      </c>
      <c r="AF76" s="1964">
        <f t="shared" si="182"/>
        <v>12829959.760000002</v>
      </c>
      <c r="AG76" s="2099">
        <f>SUM(AG70:AG75)</f>
        <v>7288420.96</v>
      </c>
      <c r="AH76" s="2100">
        <f>SUM(AH70:AH75)</f>
        <v>7104538.1600000001</v>
      </c>
      <c r="AI76" s="2562">
        <f>AG76+AH76</f>
        <v>14392959.120000001</v>
      </c>
      <c r="AJ76" s="1894">
        <f>SUM(AJ70:AJ75)</f>
        <v>0</v>
      </c>
      <c r="AK76" s="1894">
        <f>SUM(AK70:AK75)</f>
        <v>1013020.62</v>
      </c>
      <c r="AL76" s="1894">
        <f>AJ76-AK76</f>
        <v>-1013020.62</v>
      </c>
      <c r="AM76" s="1958">
        <f>SUM(AM70:AM75)</f>
        <v>908972.96</v>
      </c>
      <c r="AN76" s="1958">
        <f>SUM(AN70:AN75)</f>
        <v>0</v>
      </c>
      <c r="AO76" s="1958">
        <f>SUM(AO70:AO75)</f>
        <v>1251276.97</v>
      </c>
      <c r="AP76" s="3552">
        <f t="shared" si="193"/>
        <v>2160249.9299999997</v>
      </c>
      <c r="AQ76" s="1958">
        <f>AO76+AP76</f>
        <v>3411526.8999999994</v>
      </c>
      <c r="AR76" s="1894">
        <f t="shared" ref="AR76" si="196">AP76+AQ76</f>
        <v>5571776.8299999991</v>
      </c>
      <c r="AS76" s="1958">
        <f>SUM(AS70:AS75)</f>
        <v>341906.87</v>
      </c>
      <c r="AT76" s="1958">
        <f>SUM(AT70:AT75)</f>
        <v>602058.39</v>
      </c>
      <c r="AU76" s="2619">
        <f t="shared" si="184"/>
        <v>943965.26</v>
      </c>
      <c r="AV76" s="1958">
        <f>SUM(AV70:AV75)</f>
        <v>5541605.8200000003</v>
      </c>
      <c r="AW76" s="1958">
        <f>SUM(AW70:AW75)</f>
        <v>6554626.4399999995</v>
      </c>
      <c r="AX76" s="1958">
        <f>AV76-AW76</f>
        <v>-1013020.6199999992</v>
      </c>
      <c r="AY76" s="1958">
        <f>SUM(AY70:AY75)</f>
        <v>8197393.9199999999</v>
      </c>
      <c r="AZ76" s="1958">
        <f>SUM(AZ70:AZ75)</f>
        <v>6792815.7700000005</v>
      </c>
      <c r="BA76" s="1958"/>
      <c r="BB76" s="1958"/>
      <c r="BC76" s="1958">
        <f t="shared" si="190"/>
        <v>14990209.690000001</v>
      </c>
      <c r="BD76" s="1958">
        <f>SUM(BD70:BD75)</f>
        <v>7630327.8300000001</v>
      </c>
      <c r="BE76" s="1958">
        <f>SUM(BE70:BE75)</f>
        <v>7706596.5500000007</v>
      </c>
      <c r="BF76" s="1958">
        <f t="shared" si="192"/>
        <v>15336924.380000001</v>
      </c>
      <c r="BG76" s="1958"/>
      <c r="BH76" s="2619"/>
      <c r="BI76" s="1980"/>
      <c r="BJ76" s="1980"/>
      <c r="BK76" s="1980"/>
      <c r="BL76" s="1980"/>
      <c r="BM76" s="1980"/>
      <c r="BN76" s="1980"/>
      <c r="BO76" s="1980"/>
      <c r="BP76" s="1980"/>
      <c r="BQ76" s="1980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</row>
    <row r="77" spans="1:550" s="1144" customFormat="1" ht="15" hidden="1" x14ac:dyDescent="0.25">
      <c r="A77" s="3795"/>
      <c r="B77" s="1917" t="s">
        <v>277</v>
      </c>
      <c r="C77" s="2317" t="s">
        <v>553</v>
      </c>
      <c r="D77" s="3095" t="s">
        <v>558</v>
      </c>
      <c r="E77" s="2432"/>
      <c r="F77" s="1932"/>
      <c r="G77" s="1932"/>
      <c r="H77" s="1932"/>
      <c r="I77" s="1932"/>
      <c r="J77" s="1932"/>
      <c r="K77" s="1932"/>
      <c r="L77" s="1932"/>
      <c r="M77" s="1932"/>
      <c r="N77" s="2024"/>
      <c r="O77" s="2023"/>
      <c r="P77" s="1936"/>
      <c r="Q77" s="1937"/>
      <c r="R77" s="2433">
        <v>649725.31000000006</v>
      </c>
      <c r="S77" s="1937"/>
      <c r="T77" s="1937"/>
      <c r="U77" s="1931" t="s">
        <v>336</v>
      </c>
      <c r="V77" s="2434">
        <f>R77</f>
        <v>649725.31000000006</v>
      </c>
      <c r="W77" s="2434"/>
      <c r="X77" s="2434"/>
      <c r="Y77" s="2434"/>
      <c r="Z77" s="3216">
        <v>649725.31000000006</v>
      </c>
      <c r="AA77" s="2464">
        <f>Y77+Z77</f>
        <v>649725.31000000006</v>
      </c>
      <c r="AB77" s="2464">
        <v>649725.31000000006</v>
      </c>
      <c r="AC77" s="1934">
        <v>0</v>
      </c>
      <c r="AD77" s="2522">
        <v>0</v>
      </c>
      <c r="AE77" s="2097">
        <v>0</v>
      </c>
      <c r="AF77" s="2523">
        <v>649725.31000000006</v>
      </c>
      <c r="AG77" s="2037">
        <v>0</v>
      </c>
      <c r="AH77" s="2038">
        <v>649725.31000000006</v>
      </c>
      <c r="AI77" s="3230">
        <f>AG77+AH77</f>
        <v>649725.31000000006</v>
      </c>
      <c r="AJ77" s="3041"/>
      <c r="AK77" s="2706"/>
      <c r="AL77" s="2706"/>
      <c r="AM77" s="2238">
        <v>0</v>
      </c>
      <c r="AN77" s="2243">
        <v>0</v>
      </c>
      <c r="AO77" s="2243">
        <v>0</v>
      </c>
      <c r="AP77" s="3552">
        <f t="shared" si="193"/>
        <v>0</v>
      </c>
      <c r="AQ77" s="2234">
        <f>AM77+AO77</f>
        <v>0</v>
      </c>
      <c r="AR77" s="2194"/>
      <c r="AS77" s="2235">
        <v>0</v>
      </c>
      <c r="AT77" s="2253">
        <v>0</v>
      </c>
      <c r="AU77" s="2236">
        <f t="shared" si="184"/>
        <v>0</v>
      </c>
      <c r="AV77" s="1939">
        <f>AA77+AJ77</f>
        <v>649725.31000000006</v>
      </c>
      <c r="AW77" s="1856">
        <f>AB77+AK77</f>
        <v>649725.31000000006</v>
      </c>
      <c r="AX77" s="1892">
        <v>0</v>
      </c>
      <c r="AY77" s="2751">
        <f>AD77+AM77</f>
        <v>0</v>
      </c>
      <c r="AZ77" s="1901"/>
      <c r="BA77" s="1901"/>
      <c r="BB77" s="1901"/>
      <c r="BC77" s="1901">
        <v>649725.31000000006</v>
      </c>
      <c r="BD77" s="1896">
        <f t="shared" ref="BD77:BE79" si="197">AG77+AS77</f>
        <v>0</v>
      </c>
      <c r="BE77" s="1853">
        <f t="shared" si="197"/>
        <v>649725.31000000006</v>
      </c>
      <c r="BF77" s="1977">
        <f t="shared" ref="BF77:BF78" si="198">BD77+BE77</f>
        <v>649725.31000000006</v>
      </c>
      <c r="BG77" s="1986"/>
      <c r="BH77" s="2649"/>
      <c r="BI77" s="1980"/>
      <c r="BJ77" s="1980"/>
      <c r="BK77" s="1980"/>
      <c r="BL77" s="1980"/>
      <c r="BM77" s="1980"/>
      <c r="BN77" s="1980"/>
      <c r="BO77" s="1980"/>
      <c r="BP77" s="1980"/>
      <c r="BQ77" s="1980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</row>
    <row r="78" spans="1:550" s="1144" customFormat="1" ht="15" hidden="1" x14ac:dyDescent="0.25">
      <c r="A78" s="3795"/>
      <c r="B78" s="2279" t="s">
        <v>551</v>
      </c>
      <c r="C78" s="2318" t="s">
        <v>554</v>
      </c>
      <c r="D78" s="3096" t="s">
        <v>559</v>
      </c>
      <c r="E78" s="1914"/>
      <c r="F78" s="1869"/>
      <c r="G78" s="1869"/>
      <c r="H78" s="1914"/>
      <c r="I78" s="1914"/>
      <c r="J78" s="1914"/>
      <c r="K78" s="1914"/>
      <c r="L78" s="1914"/>
      <c r="M78" s="1914"/>
      <c r="N78" s="2025"/>
      <c r="O78" s="1915"/>
      <c r="P78" s="1936"/>
      <c r="Q78" s="1937"/>
      <c r="R78" s="2433">
        <v>1276978.73</v>
      </c>
      <c r="S78" s="1937"/>
      <c r="T78" s="1937"/>
      <c r="U78" s="1931" t="s">
        <v>336</v>
      </c>
      <c r="V78" s="2434">
        <f>R78</f>
        <v>1276978.73</v>
      </c>
      <c r="W78" s="2434"/>
      <c r="X78" s="2434"/>
      <c r="Y78" s="2434"/>
      <c r="Z78" s="3216">
        <v>1276978.73</v>
      </c>
      <c r="AA78" s="1934">
        <f>Y78+Z78</f>
        <v>1276978.73</v>
      </c>
      <c r="AB78" s="1934">
        <v>1276978.73</v>
      </c>
      <c r="AC78" s="1934">
        <v>0</v>
      </c>
      <c r="AD78" s="2096">
        <v>0</v>
      </c>
      <c r="AE78" s="2097">
        <v>0</v>
      </c>
      <c r="AF78" s="2098">
        <v>1276978.73</v>
      </c>
      <c r="AG78" s="2039">
        <v>0</v>
      </c>
      <c r="AH78" s="2038">
        <v>1276978.73</v>
      </c>
      <c r="AI78" s="3230">
        <f>AG78+AH78</f>
        <v>1276978.73</v>
      </c>
      <c r="AJ78" s="3041"/>
      <c r="AK78" s="2706"/>
      <c r="AL78" s="2706"/>
      <c r="AM78" s="2238">
        <v>0</v>
      </c>
      <c r="AN78" s="2243">
        <v>0</v>
      </c>
      <c r="AO78" s="2243">
        <v>0</v>
      </c>
      <c r="AP78" s="3552">
        <f t="shared" si="193"/>
        <v>0</v>
      </c>
      <c r="AQ78" s="2234">
        <f>AM78+AO78</f>
        <v>0</v>
      </c>
      <c r="AR78" s="2194"/>
      <c r="AS78" s="2235">
        <v>0</v>
      </c>
      <c r="AT78" s="2245">
        <v>0</v>
      </c>
      <c r="AU78" s="2236">
        <f t="shared" si="184"/>
        <v>0</v>
      </c>
      <c r="AV78" s="1985">
        <f>AA78+AJ78</f>
        <v>1276978.73</v>
      </c>
      <c r="AW78" s="1856">
        <f>AB78+AK78</f>
        <v>1276978.73</v>
      </c>
      <c r="AX78" s="1892">
        <v>0</v>
      </c>
      <c r="AY78" s="2753">
        <f>AD78+AM78</f>
        <v>0</v>
      </c>
      <c r="AZ78" s="1901"/>
      <c r="BA78" s="1901"/>
      <c r="BB78" s="1901"/>
      <c r="BC78" s="1901">
        <v>1276978.73</v>
      </c>
      <c r="BD78" s="1896">
        <f t="shared" si="197"/>
        <v>0</v>
      </c>
      <c r="BE78" s="1853">
        <f t="shared" si="197"/>
        <v>1276978.73</v>
      </c>
      <c r="BF78" s="1977">
        <f t="shared" si="198"/>
        <v>1276978.73</v>
      </c>
      <c r="BG78" s="1986"/>
      <c r="BH78" s="2649"/>
      <c r="BI78" s="1980"/>
      <c r="BJ78" s="1980"/>
      <c r="BK78" s="1980"/>
      <c r="BL78" s="1980"/>
      <c r="BM78" s="1980"/>
      <c r="BN78" s="1980"/>
      <c r="BO78" s="1980"/>
      <c r="BP78" s="1980"/>
      <c r="BQ78" s="1980"/>
    </row>
    <row r="79" spans="1:550" s="1144" customFormat="1" ht="15.75" hidden="1" thickBot="1" x14ac:dyDescent="0.3">
      <c r="A79" s="3821"/>
      <c r="B79" s="1990"/>
      <c r="C79" s="2319"/>
      <c r="D79" s="3097" t="s">
        <v>560</v>
      </c>
      <c r="E79" s="1991"/>
      <c r="F79" s="1992"/>
      <c r="G79" s="1991"/>
      <c r="H79" s="1991"/>
      <c r="I79" s="1991"/>
      <c r="J79" s="1991"/>
      <c r="K79" s="1991"/>
      <c r="L79" s="1991"/>
      <c r="M79" s="1991"/>
      <c r="N79" s="2083"/>
      <c r="O79" s="1992">
        <f t="shared" ref="O79:T79" si="199">O76+O77+O78</f>
        <v>0</v>
      </c>
      <c r="P79" s="1992">
        <f t="shared" si="199"/>
        <v>0</v>
      </c>
      <c r="Q79" s="1992">
        <f t="shared" si="199"/>
        <v>0</v>
      </c>
      <c r="R79" s="1992">
        <f t="shared" si="199"/>
        <v>57953982.599999987</v>
      </c>
      <c r="S79" s="1992">
        <f t="shared" si="199"/>
        <v>0</v>
      </c>
      <c r="T79" s="1992">
        <f t="shared" si="199"/>
        <v>0</v>
      </c>
      <c r="U79" s="1992"/>
      <c r="V79" s="1992">
        <f t="shared" ref="V79" si="200">V76+V77+V78</f>
        <v>57953982.599999987</v>
      </c>
      <c r="W79" s="1992"/>
      <c r="X79" s="1992"/>
      <c r="Y79" s="1992"/>
      <c r="Z79" s="3217">
        <f>Z76+Z77+Z78</f>
        <v>6174231.2100000009</v>
      </c>
      <c r="AA79" s="1992">
        <f>AA76+AA77+AA78</f>
        <v>7468309.8600000013</v>
      </c>
      <c r="AB79" s="1992">
        <f>AB76+AB77+AB78</f>
        <v>7468309.8600000013</v>
      </c>
      <c r="AC79" s="1992">
        <f t="shared" ref="AC79" si="201">AC76+AC77+AC78</f>
        <v>0</v>
      </c>
      <c r="AD79" s="1992">
        <f>AD76+AD77+AD78</f>
        <v>7288420.96</v>
      </c>
      <c r="AE79" s="1992">
        <f>AE76+AE77+AE78</f>
        <v>5541538.8000000007</v>
      </c>
      <c r="AF79" s="1992">
        <f>AF76+AF77+AF78</f>
        <v>14756663.800000003</v>
      </c>
      <c r="AG79" s="1992">
        <f>AG76+AG77+AG78</f>
        <v>7288420.96</v>
      </c>
      <c r="AH79" s="1992">
        <f>AH76+AH77+AH78</f>
        <v>9031242.2000000011</v>
      </c>
      <c r="AI79" s="2563">
        <f>AG79+AH79</f>
        <v>16319663.16</v>
      </c>
      <c r="AJ79" s="1992">
        <f>AJ76+AJ77+AJ78</f>
        <v>0</v>
      </c>
      <c r="AK79" s="1992">
        <f>AK76+AK77+AK78</f>
        <v>1013020.62</v>
      </c>
      <c r="AL79" s="1992">
        <f t="shared" ref="AL79" si="202">AL76+AL77+AL78</f>
        <v>-1013020.62</v>
      </c>
      <c r="AM79" s="1992">
        <f>AM76+AM77+AM78</f>
        <v>908972.96</v>
      </c>
      <c r="AN79" s="1992">
        <f>AL79+AM79</f>
        <v>-104047.66000000003</v>
      </c>
      <c r="AO79" s="1992">
        <f>SUM(AO77:AO78)</f>
        <v>0</v>
      </c>
      <c r="AP79" s="3552">
        <f t="shared" si="193"/>
        <v>908972.96</v>
      </c>
      <c r="AQ79" s="1992">
        <f>AM79+AO79</f>
        <v>908972.96</v>
      </c>
      <c r="AR79" s="1992">
        <f t="shared" ref="AR79" si="203">AP79+AQ79</f>
        <v>1817945.92</v>
      </c>
      <c r="AS79" s="1992">
        <f>AS76+AS77+AS78</f>
        <v>341906.87</v>
      </c>
      <c r="AT79" s="1992">
        <f>SUM(AT77:AT78)</f>
        <v>0</v>
      </c>
      <c r="AU79" s="2563">
        <f t="shared" si="184"/>
        <v>341906.87</v>
      </c>
      <c r="AV79" s="1992">
        <f>SUM(AV76:AV78)</f>
        <v>7468309.8600000013</v>
      </c>
      <c r="AW79" s="1992">
        <f>SUM(AW76:AW78)</f>
        <v>8481330.4800000004</v>
      </c>
      <c r="AX79" s="1992">
        <f>SUM(AX77:AX78)</f>
        <v>0</v>
      </c>
      <c r="AY79" s="1992">
        <f>AD79+AM79</f>
        <v>8197393.9199999999</v>
      </c>
      <c r="AZ79" s="1992">
        <f>AE79+AN79</f>
        <v>5437491.1400000006</v>
      </c>
      <c r="BA79" s="1992"/>
      <c r="BB79" s="1992"/>
      <c r="BC79" s="1992">
        <f t="shared" ref="BC79" si="204">AY79+AZ79</f>
        <v>13634885.060000001</v>
      </c>
      <c r="BD79" s="1992">
        <f t="shared" si="197"/>
        <v>7630327.8300000001</v>
      </c>
      <c r="BE79" s="1992">
        <f t="shared" si="197"/>
        <v>9031242.2000000011</v>
      </c>
      <c r="BF79" s="1992">
        <f>BD79+BE79</f>
        <v>16661570.030000001</v>
      </c>
      <c r="BG79" s="1992"/>
      <c r="BH79" s="2563"/>
      <c r="BI79" s="1980"/>
      <c r="BJ79" s="1980"/>
      <c r="BK79" s="1980"/>
      <c r="BL79" s="1980"/>
      <c r="BM79" s="1980"/>
      <c r="BN79" s="1980"/>
      <c r="BO79" s="1980"/>
      <c r="BP79" s="1980"/>
      <c r="BQ79" s="1980"/>
    </row>
    <row r="80" spans="1:550" ht="16.5" hidden="1" customHeight="1" thickTop="1" thickBot="1" x14ac:dyDescent="0.3">
      <c r="A80" s="1994"/>
      <c r="B80" s="1995"/>
      <c r="C80" s="1996"/>
      <c r="D80" s="3098" t="s">
        <v>599</v>
      </c>
      <c r="E80" s="1935">
        <f>E69+E76</f>
        <v>548</v>
      </c>
      <c r="F80" s="2874">
        <f>F69+F76</f>
        <v>42525.62</v>
      </c>
      <c r="G80" s="2874">
        <f>F80/E80</f>
        <v>77.601496350364968</v>
      </c>
      <c r="H80" s="1935">
        <f>H69+H79</f>
        <v>289</v>
      </c>
      <c r="I80" s="2874">
        <f>I69</f>
        <v>3798.25</v>
      </c>
      <c r="J80" s="2874">
        <f>I80/H80</f>
        <v>13.142733564013842</v>
      </c>
      <c r="K80" s="1935">
        <f>K69+K49</f>
        <v>4</v>
      </c>
      <c r="L80" s="1935">
        <f>L69+L79</f>
        <v>415</v>
      </c>
      <c r="M80" s="2874">
        <f>L80/K80</f>
        <v>103.75</v>
      </c>
      <c r="N80" s="2875">
        <f t="shared" ref="N80:V80" si="205">N69+N79</f>
        <v>39463.990000000005</v>
      </c>
      <c r="O80" s="2874">
        <f t="shared" si="205"/>
        <v>39048.990000000005</v>
      </c>
      <c r="P80" s="2375">
        <f t="shared" si="205"/>
        <v>0</v>
      </c>
      <c r="Q80" s="2375">
        <f t="shared" si="205"/>
        <v>656305.38</v>
      </c>
      <c r="R80" s="2375">
        <f t="shared" si="205"/>
        <v>91464763.779999986</v>
      </c>
      <c r="S80" s="2375">
        <f t="shared" si="205"/>
        <v>119507.76999999999</v>
      </c>
      <c r="T80" s="2375">
        <f t="shared" si="205"/>
        <v>169068.75999999998</v>
      </c>
      <c r="U80" s="2375">
        <f t="shared" si="205"/>
        <v>5299168.8600000003</v>
      </c>
      <c r="V80" s="2375">
        <f t="shared" si="205"/>
        <v>98152026.969999999</v>
      </c>
      <c r="W80" s="2375"/>
      <c r="X80" s="2375"/>
      <c r="Y80" s="2375"/>
      <c r="Z80" s="3218">
        <f>Z69+Z79</f>
        <v>13773271.040000003</v>
      </c>
      <c r="AA80" s="1997">
        <f>AA69+AA79</f>
        <v>14505699.690000001</v>
      </c>
      <c r="AB80" s="1997">
        <f>AB69+AB79</f>
        <v>14505699.690000001</v>
      </c>
      <c r="AC80" s="1997">
        <f>AC69+AC79</f>
        <v>0</v>
      </c>
      <c r="AD80" s="1997">
        <f>AD79+AD69</f>
        <v>40575930.010000005</v>
      </c>
      <c r="AE80" s="2872">
        <f>AE79+AE69</f>
        <v>9404360.370000001</v>
      </c>
      <c r="AF80" s="1997">
        <f>AF79+AF69</f>
        <v>51906994.420000009</v>
      </c>
      <c r="AG80" s="1997">
        <f t="shared" ref="AG80:AO80" si="206">AG69+AG79</f>
        <v>36727268.75</v>
      </c>
      <c r="AH80" s="1997">
        <f t="shared" si="206"/>
        <v>16445458.190000001</v>
      </c>
      <c r="AI80" s="2564">
        <f t="shared" si="206"/>
        <v>53172726.939999998</v>
      </c>
      <c r="AJ80" s="1997">
        <f t="shared" si="206"/>
        <v>0</v>
      </c>
      <c r="AK80" s="2811">
        <f t="shared" si="206"/>
        <v>1013020.62</v>
      </c>
      <c r="AL80" s="1997">
        <f t="shared" si="206"/>
        <v>-1013020.62</v>
      </c>
      <c r="AM80" s="1997">
        <f t="shared" si="206"/>
        <v>908972.96</v>
      </c>
      <c r="AN80" s="1997">
        <f t="shared" si="206"/>
        <v>-104047.66000000003</v>
      </c>
      <c r="AO80" s="1997">
        <f t="shared" si="206"/>
        <v>0</v>
      </c>
      <c r="AP80" s="3552">
        <f t="shared" si="193"/>
        <v>908972.96</v>
      </c>
      <c r="AQ80" s="1997">
        <f>AM80+AO80</f>
        <v>908972.96</v>
      </c>
      <c r="AR80" s="1997">
        <f t="shared" ref="AR80:AX80" si="207">AR69+AR79</f>
        <v>1817945.92</v>
      </c>
      <c r="AS80" s="1997">
        <f t="shared" si="207"/>
        <v>341906.87</v>
      </c>
      <c r="AT80" s="1997">
        <f t="shared" si="207"/>
        <v>0</v>
      </c>
      <c r="AU80" s="2564">
        <f t="shared" si="207"/>
        <v>341906.87</v>
      </c>
      <c r="AV80" s="1997">
        <f t="shared" si="207"/>
        <v>14505699.690000001</v>
      </c>
      <c r="AW80" s="1997">
        <f t="shared" si="207"/>
        <v>15518720.310000002</v>
      </c>
      <c r="AX80" s="1997">
        <f t="shared" si="207"/>
        <v>0</v>
      </c>
      <c r="AY80" s="1997">
        <f>AY69+AY79+AY76</f>
        <v>49682296.890000001</v>
      </c>
      <c r="AZ80" s="1997">
        <f>AZ69+AZ79+AZ76</f>
        <v>16093128.48</v>
      </c>
      <c r="BA80" s="1997"/>
      <c r="BB80" s="1997"/>
      <c r="BC80" s="1997">
        <f>AY80+AZ80</f>
        <v>65775425.370000005</v>
      </c>
      <c r="BD80" s="1997">
        <f>BD69+BD79</f>
        <v>37069175.620000005</v>
      </c>
      <c r="BE80" s="1997">
        <f>BE69+BE79</f>
        <v>16445458.190000001</v>
      </c>
      <c r="BF80" s="1997">
        <f>BF69+BF79</f>
        <v>53514633.810000002</v>
      </c>
      <c r="BG80" s="1997"/>
      <c r="BH80" s="2564"/>
      <c r="BI80" s="1980"/>
      <c r="BJ80" s="1980"/>
      <c r="BK80" s="1980"/>
      <c r="BL80" s="1980"/>
      <c r="BM80" s="1980"/>
      <c r="BN80" s="1980"/>
      <c r="BO80" s="1980"/>
      <c r="BP80" s="1980"/>
      <c r="BQ80" s="1980"/>
    </row>
    <row r="81" spans="1:69" ht="15" customHeight="1" x14ac:dyDescent="0.25">
      <c r="A81" s="1987"/>
      <c r="B81" s="1993"/>
      <c r="C81" s="1795"/>
      <c r="D81" s="3096"/>
      <c r="E81" s="3100"/>
      <c r="F81" s="1916"/>
      <c r="G81" s="1916"/>
      <c r="H81" s="2374"/>
      <c r="I81" s="2374"/>
      <c r="J81" s="2374"/>
      <c r="K81" s="2374"/>
      <c r="L81" s="2374"/>
      <c r="M81" s="2374"/>
      <c r="N81" s="2876"/>
      <c r="O81" s="3181"/>
      <c r="P81" s="1795"/>
      <c r="Q81" s="1795"/>
      <c r="R81" s="1795"/>
      <c r="S81" s="1795"/>
      <c r="T81" s="1795"/>
      <c r="U81" s="1795"/>
      <c r="V81" s="1869"/>
      <c r="W81" s="1869"/>
      <c r="X81" s="1869"/>
      <c r="Y81" s="1869"/>
      <c r="Z81" s="3219"/>
      <c r="AA81" s="1869"/>
      <c r="AB81" s="1869"/>
      <c r="AC81" s="1869"/>
      <c r="AD81" s="1869"/>
      <c r="AE81" s="1916"/>
      <c r="AF81" s="1869"/>
      <c r="AG81" s="2040"/>
      <c r="AH81" s="2040"/>
      <c r="AI81" s="2565"/>
      <c r="AJ81" s="2040"/>
      <c r="AK81" s="2040"/>
      <c r="AL81" s="2040"/>
      <c r="AM81" s="2040"/>
      <c r="AN81" s="2040"/>
      <c r="AO81" s="2040"/>
      <c r="AP81" s="3552"/>
      <c r="AQ81" s="2040"/>
      <c r="AR81" s="2040"/>
      <c r="AS81" s="2040"/>
      <c r="AT81" s="2040"/>
      <c r="AU81" s="2565"/>
      <c r="AV81" s="2040"/>
      <c r="AW81" s="2040"/>
      <c r="AX81" s="2040"/>
      <c r="AY81" s="2040"/>
      <c r="AZ81" s="2040"/>
      <c r="BA81" s="2040"/>
      <c r="BB81" s="2040"/>
      <c r="BC81" s="2040"/>
      <c r="BD81" s="2040"/>
      <c r="BE81" s="2040"/>
      <c r="BF81" s="2040"/>
      <c r="BG81" s="2040"/>
      <c r="BH81" s="2565"/>
      <c r="BJ81" s="1980"/>
      <c r="BK81" s="1980"/>
      <c r="BL81" s="1980"/>
      <c r="BM81" s="1980"/>
      <c r="BN81" s="1980"/>
      <c r="BO81" s="1980"/>
      <c r="BP81" s="1980"/>
      <c r="BQ81" s="1980"/>
    </row>
    <row r="82" spans="1:69" ht="15" customHeight="1" x14ac:dyDescent="0.25">
      <c r="A82" s="3793" t="s">
        <v>624</v>
      </c>
      <c r="B82" s="3794"/>
      <c r="C82" s="1918">
        <v>1</v>
      </c>
      <c r="D82" s="2320"/>
      <c r="E82" s="1919"/>
      <c r="F82" s="1897"/>
      <c r="G82" s="1897"/>
      <c r="H82" s="1897"/>
      <c r="I82" s="1897"/>
      <c r="J82" s="1897"/>
      <c r="K82" s="1897"/>
      <c r="L82" s="1897"/>
      <c r="M82" s="1897"/>
      <c r="N82" s="1863"/>
      <c r="O82" s="2026"/>
      <c r="P82" s="1862"/>
      <c r="Q82" s="1862"/>
      <c r="R82" s="1863"/>
      <c r="S82" s="1863"/>
      <c r="T82" s="1863"/>
      <c r="U82" s="1863"/>
      <c r="V82" s="1898"/>
      <c r="W82" s="1898"/>
      <c r="X82" s="1898"/>
      <c r="Y82" s="3385"/>
      <c r="Z82" s="2008"/>
      <c r="AA82" s="1902">
        <v>0</v>
      </c>
      <c r="AB82" s="1902">
        <v>0</v>
      </c>
      <c r="AC82" s="2121">
        <f>AA82-AB82</f>
        <v>0</v>
      </c>
      <c r="AD82" s="1905">
        <v>0</v>
      </c>
      <c r="AE82" s="1901">
        <v>0</v>
      </c>
      <c r="AF82" s="2988"/>
      <c r="AG82" s="1856">
        <v>0</v>
      </c>
      <c r="AH82" s="1902">
        <v>0</v>
      </c>
      <c r="AI82" s="2596">
        <f>AG82+AH82</f>
        <v>0</v>
      </c>
      <c r="AJ82" s="2699">
        <v>0</v>
      </c>
      <c r="AK82" s="2699">
        <v>0</v>
      </c>
      <c r="AL82" s="2699">
        <f t="shared" ref="AL82:AL83" si="208">AJ82+AK82</f>
        <v>0</v>
      </c>
      <c r="AM82" s="2238">
        <v>0</v>
      </c>
      <c r="AN82" s="2243">
        <v>0</v>
      </c>
      <c r="AO82" s="2243">
        <v>0</v>
      </c>
      <c r="AP82" s="3304">
        <f t="shared" si="193"/>
        <v>0</v>
      </c>
      <c r="AQ82" s="2234">
        <f>AM82+AO82</f>
        <v>0</v>
      </c>
      <c r="AR82" s="2194"/>
      <c r="AS82" s="2235">
        <v>0</v>
      </c>
      <c r="AT82" s="2253">
        <v>0</v>
      </c>
      <c r="AU82" s="2236">
        <f>AS82+AT82</f>
        <v>0</v>
      </c>
      <c r="AV82" s="2084">
        <f>AA82+AJ82</f>
        <v>0</v>
      </c>
      <c r="AW82" s="1856">
        <f>AB82+AK82</f>
        <v>0</v>
      </c>
      <c r="AX82" s="1892">
        <f t="shared" ref="AX82:AX83" si="209">AV82-AW82</f>
        <v>0</v>
      </c>
      <c r="AY82" s="2751">
        <f>AD82+AM82</f>
        <v>0</v>
      </c>
      <c r="AZ82" s="1901">
        <f>AE82+AO82</f>
        <v>0</v>
      </c>
      <c r="BA82" s="1901">
        <f>AY82-AZ82</f>
        <v>0</v>
      </c>
      <c r="BB82" s="1901">
        <f t="shared" ref="BB82:BB83" si="210">AY82+BA82</f>
        <v>0</v>
      </c>
      <c r="BC82" s="1901">
        <f t="shared" ref="BC82:BC83" si="211">AY82+AZ82</f>
        <v>0</v>
      </c>
      <c r="BD82" s="1896">
        <f>AG82+AS82</f>
        <v>0</v>
      </c>
      <c r="BE82" s="1853">
        <f>AH82+AT82</f>
        <v>0</v>
      </c>
      <c r="BF82" s="1977">
        <f t="shared" ref="BF82:BF83" si="212">BD82+BE82</f>
        <v>0</v>
      </c>
      <c r="BG82" s="3023"/>
      <c r="BH82" s="2649"/>
      <c r="BJ82" s="1980"/>
      <c r="BK82" s="1980"/>
      <c r="BL82" s="1980"/>
      <c r="BM82" s="1980"/>
      <c r="BN82" s="1980"/>
      <c r="BO82" s="1980"/>
      <c r="BP82" s="1980"/>
      <c r="BQ82" s="1980"/>
    </row>
    <row r="83" spans="1:69" ht="15" customHeight="1" x14ac:dyDescent="0.25">
      <c r="A83" s="3795"/>
      <c r="B83" s="3796"/>
      <c r="C83" s="2321">
        <v>2</v>
      </c>
      <c r="D83" s="2817"/>
      <c r="E83" s="1919"/>
      <c r="F83" s="1897"/>
      <c r="G83" s="1897"/>
      <c r="H83" s="1897"/>
      <c r="I83" s="1897"/>
      <c r="J83" s="1897"/>
      <c r="K83" s="1897"/>
      <c r="L83" s="1897"/>
      <c r="M83" s="1897"/>
      <c r="N83" s="1863"/>
      <c r="O83" s="2026"/>
      <c r="P83" s="1862" t="s">
        <v>673</v>
      </c>
      <c r="Q83" s="1862"/>
      <c r="R83" s="1863"/>
      <c r="S83" s="1863"/>
      <c r="T83" s="1863"/>
      <c r="U83" s="1863"/>
      <c r="V83" s="1898"/>
      <c r="W83" s="1898"/>
      <c r="X83" s="1898"/>
      <c r="Y83" s="3403"/>
      <c r="Z83" s="3208"/>
      <c r="AA83" s="1856">
        <v>0</v>
      </c>
      <c r="AB83" s="1902">
        <v>0</v>
      </c>
      <c r="AC83" s="1860">
        <f>AA83-AB83</f>
        <v>0</v>
      </c>
      <c r="AD83" s="1905">
        <v>0</v>
      </c>
      <c r="AE83" s="1901">
        <v>0</v>
      </c>
      <c r="AF83" s="2989"/>
      <c r="AG83" s="1856">
        <v>0</v>
      </c>
      <c r="AH83" s="1902">
        <v>0</v>
      </c>
      <c r="AI83" s="2602">
        <f>AG83+AH83</f>
        <v>0</v>
      </c>
      <c r="AJ83" s="2707">
        <v>0</v>
      </c>
      <c r="AK83" s="2707">
        <v>0</v>
      </c>
      <c r="AL83" s="2707">
        <f t="shared" si="208"/>
        <v>0</v>
      </c>
      <c r="AM83" s="2238">
        <v>0</v>
      </c>
      <c r="AN83" s="2243">
        <v>0</v>
      </c>
      <c r="AO83" s="2243">
        <v>0</v>
      </c>
      <c r="AP83" s="2993">
        <f t="shared" si="193"/>
        <v>0</v>
      </c>
      <c r="AQ83" s="2234">
        <f>AM83+AO83</f>
        <v>0</v>
      </c>
      <c r="AR83" s="2194"/>
      <c r="AS83" s="2235">
        <v>0</v>
      </c>
      <c r="AT83" s="2245">
        <v>0</v>
      </c>
      <c r="AU83" s="2236">
        <f>AS83+AT83</f>
        <v>0</v>
      </c>
      <c r="AV83" s="2081">
        <f>AA83+AJ83</f>
        <v>0</v>
      </c>
      <c r="AW83" s="1856">
        <f>AB83+AK83</f>
        <v>0</v>
      </c>
      <c r="AX83" s="1892">
        <f t="shared" si="209"/>
        <v>0</v>
      </c>
      <c r="AY83" s="2753">
        <f>AD83+AM83</f>
        <v>0</v>
      </c>
      <c r="AZ83" s="1901">
        <f>AE83+AO83</f>
        <v>0</v>
      </c>
      <c r="BA83" s="1901">
        <f>AY83-AZ83</f>
        <v>0</v>
      </c>
      <c r="BB83" s="1901">
        <f t="shared" si="210"/>
        <v>0</v>
      </c>
      <c r="BC83" s="1901">
        <f t="shared" si="211"/>
        <v>0</v>
      </c>
      <c r="BD83" s="1896">
        <f>AG83+AS83</f>
        <v>0</v>
      </c>
      <c r="BE83" s="1853">
        <f>AH83+AT83</f>
        <v>0</v>
      </c>
      <c r="BF83" s="1977">
        <f t="shared" si="212"/>
        <v>0</v>
      </c>
      <c r="BG83" s="3024"/>
      <c r="BH83" s="2649"/>
      <c r="BJ83" s="1980"/>
      <c r="BK83" s="1980"/>
      <c r="BL83" s="1980"/>
      <c r="BM83" s="1980"/>
      <c r="BN83" s="1980"/>
      <c r="BO83" s="1980"/>
      <c r="BP83" s="1980"/>
      <c r="BQ83" s="1980"/>
    </row>
    <row r="84" spans="1:69" s="102" customFormat="1" ht="15" customHeight="1" x14ac:dyDescent="0.25">
      <c r="A84" s="3797"/>
      <c r="B84" s="3798"/>
      <c r="C84" s="1989"/>
      <c r="D84" s="2017" t="s">
        <v>584</v>
      </c>
      <c r="E84" s="3101"/>
      <c r="F84" s="1913"/>
      <c r="G84" s="1913"/>
      <c r="H84" s="1913"/>
      <c r="I84" s="1913"/>
      <c r="J84" s="1913"/>
      <c r="K84" s="1913"/>
      <c r="L84" s="1913"/>
      <c r="M84" s="1913"/>
      <c r="N84" s="1913"/>
      <c r="O84" s="2232"/>
      <c r="P84" s="1913"/>
      <c r="Q84" s="1913"/>
      <c r="R84" s="1913"/>
      <c r="S84" s="1913"/>
      <c r="T84" s="1913"/>
      <c r="U84" s="1913"/>
      <c r="V84" s="2036"/>
      <c r="W84" s="1913"/>
      <c r="X84" s="1913"/>
      <c r="Y84" s="1913"/>
      <c r="Z84" s="3209"/>
      <c r="AA84" s="1913">
        <f>SUM(AA82:AA83)</f>
        <v>0</v>
      </c>
      <c r="AB84" s="1913">
        <f>SUM(AB82:AB83)</f>
        <v>0</v>
      </c>
      <c r="AC84" s="1913">
        <f>SUM(AC82:AC83)</f>
        <v>0</v>
      </c>
      <c r="AD84" s="1913">
        <f>SUM(AD82:AD83)</f>
        <v>0</v>
      </c>
      <c r="AE84" s="1913">
        <v>0</v>
      </c>
      <c r="AF84" s="1913">
        <v>0</v>
      </c>
      <c r="AG84" s="1913">
        <v>0</v>
      </c>
      <c r="AH84" s="1913">
        <v>0</v>
      </c>
      <c r="AI84" s="2232">
        <f>SUM(AI82:AI83)</f>
        <v>0</v>
      </c>
      <c r="AJ84" s="1913"/>
      <c r="AK84" s="1913"/>
      <c r="AL84" s="1913"/>
      <c r="AM84" s="1913">
        <f>SUM(AM82:AM83)</f>
        <v>0</v>
      </c>
      <c r="AN84" s="1913">
        <f>SUM(AN82:AN83)</f>
        <v>0</v>
      </c>
      <c r="AO84" s="1913">
        <f>AM84+AN84</f>
        <v>0</v>
      </c>
      <c r="AP84" s="3551">
        <f t="shared" si="193"/>
        <v>0</v>
      </c>
      <c r="AQ84" s="1913">
        <f>AM84+AO84</f>
        <v>0</v>
      </c>
      <c r="AR84" s="1913">
        <f>SUM(AR82:AR83)</f>
        <v>0</v>
      </c>
      <c r="AS84" s="1913">
        <f>SUM(AS82:AS83)</f>
        <v>0</v>
      </c>
      <c r="AT84" s="1913">
        <f>SUM(AT82:AT83)</f>
        <v>0</v>
      </c>
      <c r="AU84" s="2232">
        <f>AS84+AT84</f>
        <v>0</v>
      </c>
      <c r="AV84" s="1913">
        <f>SUM(AV82:AV83)</f>
        <v>0</v>
      </c>
      <c r="AW84" s="1913">
        <f>SUM(AW82:AW83)</f>
        <v>0</v>
      </c>
      <c r="AX84" s="1913">
        <f>AV84+AW84</f>
        <v>0</v>
      </c>
      <c r="AY84" s="1913">
        <f>SUM(AY82:AY83)</f>
        <v>0</v>
      </c>
      <c r="AZ84" s="1913">
        <f>SUM(AZ82:AZ83)</f>
        <v>0</v>
      </c>
      <c r="BA84" s="1913">
        <f>SUM(BA82:BA83)</f>
        <v>0</v>
      </c>
      <c r="BB84" s="1913">
        <f>SUM(BB82:BB83)</f>
        <v>0</v>
      </c>
      <c r="BC84" s="1913">
        <f>AY84+AZ84</f>
        <v>0</v>
      </c>
      <c r="BD84" s="1913">
        <f>SUM(BD82:BD83)</f>
        <v>0</v>
      </c>
      <c r="BE84" s="1913">
        <f>SUM(BE82:BE83)</f>
        <v>0</v>
      </c>
      <c r="BF84" s="1913">
        <f>SUM(BF82:BF83)</f>
        <v>0</v>
      </c>
      <c r="BG84" s="1913"/>
      <c r="BH84" s="2232"/>
      <c r="BI84" s="99"/>
      <c r="BJ84" s="99"/>
      <c r="BK84" s="99"/>
      <c r="BL84" s="99"/>
      <c r="BM84" s="99"/>
      <c r="BN84" s="99"/>
      <c r="BO84" s="99"/>
    </row>
    <row r="85" spans="1:69" s="102" customFormat="1" ht="15" customHeight="1" x14ac:dyDescent="0.25">
      <c r="A85" s="2046"/>
      <c r="B85" s="2047"/>
      <c r="C85" s="1989"/>
      <c r="D85" s="2017"/>
      <c r="E85" s="3101"/>
      <c r="F85" s="1913"/>
      <c r="G85" s="1913"/>
      <c r="H85" s="1913"/>
      <c r="I85" s="1913"/>
      <c r="J85" s="1913"/>
      <c r="K85" s="1913"/>
      <c r="L85" s="1913"/>
      <c r="M85" s="1913"/>
      <c r="N85" s="2035"/>
      <c r="O85" s="2232"/>
      <c r="P85" s="1913"/>
      <c r="Q85" s="1913"/>
      <c r="R85" s="1913"/>
      <c r="S85" s="1913"/>
      <c r="T85" s="1913"/>
      <c r="U85" s="1913"/>
      <c r="V85" s="2036"/>
      <c r="W85" s="1913"/>
      <c r="X85" s="1913"/>
      <c r="Y85" s="1913"/>
      <c r="Z85" s="3209"/>
      <c r="AA85" s="1913"/>
      <c r="AB85" s="1913"/>
      <c r="AC85" s="1913"/>
      <c r="AD85" s="1913"/>
      <c r="AE85" s="1913"/>
      <c r="AF85" s="1913"/>
      <c r="AG85" s="2009"/>
      <c r="AH85" s="2009"/>
      <c r="AI85" s="2566"/>
      <c r="AJ85" s="2009"/>
      <c r="AK85" s="2009"/>
      <c r="AL85" s="2009"/>
      <c r="AM85" s="2009"/>
      <c r="AN85" s="2009"/>
      <c r="AO85" s="2009"/>
      <c r="AP85" s="3552"/>
      <c r="AQ85" s="2009"/>
      <c r="AR85" s="2009"/>
      <c r="AS85" s="2009"/>
      <c r="AT85" s="2009"/>
      <c r="AU85" s="2566"/>
      <c r="AV85" s="2009"/>
      <c r="AW85" s="2009"/>
      <c r="AX85" s="2009"/>
      <c r="AY85" s="2009"/>
      <c r="AZ85" s="2009"/>
      <c r="BA85" s="2009"/>
      <c r="BB85" s="2009"/>
      <c r="BC85" s="2009"/>
      <c r="BD85" s="2009"/>
      <c r="BE85" s="2009"/>
      <c r="BF85" s="2009"/>
      <c r="BG85" s="2009"/>
      <c r="BH85" s="2566"/>
    </row>
    <row r="86" spans="1:69" s="102" customFormat="1" ht="15" customHeight="1" thickBot="1" x14ac:dyDescent="0.3">
      <c r="A86" s="1877"/>
      <c r="B86" s="1868"/>
      <c r="C86" s="2007"/>
      <c r="D86" s="3103"/>
      <c r="E86" s="3102"/>
      <c r="F86" s="1790"/>
      <c r="G86" s="1791"/>
      <c r="H86" s="1791"/>
      <c r="I86" s="1790"/>
      <c r="J86" s="1790"/>
      <c r="K86" s="1791"/>
      <c r="L86" s="1790"/>
      <c r="M86" s="1790"/>
      <c r="N86" s="2376"/>
      <c r="O86" s="3182"/>
      <c r="P86" s="2007"/>
      <c r="Q86" s="2007"/>
      <c r="R86" s="2007"/>
      <c r="S86" s="2007"/>
      <c r="T86" s="2210"/>
      <c r="U86" s="2007"/>
      <c r="V86" s="3241"/>
      <c r="W86" s="1916"/>
      <c r="X86" s="1916"/>
      <c r="Y86" s="1916"/>
      <c r="Z86" s="3447"/>
      <c r="AA86" s="1974"/>
      <c r="AB86" s="1974"/>
      <c r="AC86" s="1974"/>
      <c r="AD86" s="2413"/>
      <c r="AE86" s="2413"/>
      <c r="AF86" s="2413"/>
      <c r="AG86" s="2210"/>
      <c r="AH86" s="2210"/>
      <c r="AI86" s="2567"/>
      <c r="AJ86" s="2210"/>
      <c r="AK86" s="2210"/>
      <c r="AL86" s="2210"/>
      <c r="AM86" s="2210"/>
      <c r="AN86" s="2210"/>
      <c r="AO86" s="2210"/>
      <c r="AP86" s="3552"/>
      <c r="AQ86" s="2210"/>
      <c r="AR86" s="2210"/>
      <c r="AS86" s="2210"/>
      <c r="AT86" s="2210"/>
      <c r="AU86" s="2567"/>
      <c r="AV86" s="2210"/>
      <c r="AW86" s="2210"/>
      <c r="AX86" s="2210"/>
      <c r="AY86" s="2210"/>
      <c r="AZ86" s="2210"/>
      <c r="BA86" s="2210"/>
      <c r="BB86" s="2210"/>
      <c r="BC86" s="2210"/>
      <c r="BD86" s="2210"/>
      <c r="BE86" s="2210"/>
      <c r="BF86" s="2210"/>
      <c r="BG86" s="2210"/>
      <c r="BH86" s="2567"/>
    </row>
    <row r="87" spans="1:69" s="102" customFormat="1" ht="15" customHeight="1" thickTop="1" x14ac:dyDescent="0.25">
      <c r="A87" s="3793" t="s">
        <v>625</v>
      </c>
      <c r="B87" s="3794"/>
      <c r="C87" s="2322">
        <v>1</v>
      </c>
      <c r="D87" s="3104"/>
      <c r="E87" s="1874" t="s">
        <v>336</v>
      </c>
      <c r="F87" s="2005" t="s">
        <v>336</v>
      </c>
      <c r="G87" s="2005" t="s">
        <v>336</v>
      </c>
      <c r="H87" s="2005" t="s">
        <v>336</v>
      </c>
      <c r="I87" s="2005" t="s">
        <v>336</v>
      </c>
      <c r="J87" s="2005" t="s">
        <v>336</v>
      </c>
      <c r="K87" s="2005" t="s">
        <v>336</v>
      </c>
      <c r="L87" s="2005" t="s">
        <v>336</v>
      </c>
      <c r="M87" s="2005" t="s">
        <v>336</v>
      </c>
      <c r="N87" s="2005" t="s">
        <v>336</v>
      </c>
      <c r="O87" s="2406" t="s">
        <v>336</v>
      </c>
      <c r="P87" s="2435" t="s">
        <v>336</v>
      </c>
      <c r="Q87" s="2435"/>
      <c r="R87" s="2005" t="s">
        <v>336</v>
      </c>
      <c r="S87" s="2005"/>
      <c r="T87" s="2005"/>
      <c r="U87" s="2005" t="s">
        <v>336</v>
      </c>
      <c r="V87" s="2005" t="s">
        <v>336</v>
      </c>
      <c r="W87" s="3196" t="s">
        <v>336</v>
      </c>
      <c r="X87" s="2436"/>
      <c r="Y87" s="3404" t="s">
        <v>336</v>
      </c>
      <c r="Z87" s="2478"/>
      <c r="AA87" s="1902">
        <v>0</v>
      </c>
      <c r="AB87" s="1902">
        <v>0</v>
      </c>
      <c r="AC87" s="2555">
        <f>AA87-AB87</f>
        <v>0</v>
      </c>
      <c r="AD87" s="1905">
        <v>0</v>
      </c>
      <c r="AE87" s="1901">
        <v>0</v>
      </c>
      <c r="AF87" s="2985">
        <f>AD87+AE87</f>
        <v>0</v>
      </c>
      <c r="AG87" s="1856">
        <v>0</v>
      </c>
      <c r="AH87" s="1884" t="s">
        <v>336</v>
      </c>
      <c r="AI87" s="2603">
        <f>AG87</f>
        <v>0</v>
      </c>
      <c r="AJ87" s="2708">
        <v>0</v>
      </c>
      <c r="AK87" s="2708">
        <v>0</v>
      </c>
      <c r="AL87" s="2708">
        <f t="shared" ref="AL87:AL90" si="213">AJ87+AK87</f>
        <v>0</v>
      </c>
      <c r="AM87" s="2238">
        <v>0</v>
      </c>
      <c r="AN87" s="2243">
        <v>0</v>
      </c>
      <c r="AO87" s="2243">
        <v>0</v>
      </c>
      <c r="AP87" s="3304">
        <f t="shared" si="193"/>
        <v>0</v>
      </c>
      <c r="AQ87" s="2234">
        <f>AM87+AN87</f>
        <v>0</v>
      </c>
      <c r="AR87" s="2194"/>
      <c r="AS87" s="2235">
        <v>0</v>
      </c>
      <c r="AT87" s="2253">
        <v>0</v>
      </c>
      <c r="AU87" s="2236">
        <f>AS87+AT87</f>
        <v>0</v>
      </c>
      <c r="AV87" s="2084">
        <v>0</v>
      </c>
      <c r="AW87" s="1856">
        <v>0</v>
      </c>
      <c r="AX87" s="1892">
        <f t="shared" ref="AX87:AX89" si="214">AV87-AW87</f>
        <v>0</v>
      </c>
      <c r="AY87" s="2751">
        <f>AD87+AM87</f>
        <v>0</v>
      </c>
      <c r="AZ87" s="1901">
        <f>AE87+AO87</f>
        <v>0</v>
      </c>
      <c r="BA87" s="1901">
        <f t="shared" ref="BA87:BA89" si="215">AY87-AZ87</f>
        <v>0</v>
      </c>
      <c r="BB87" s="1901">
        <f t="shared" ref="BB87:BB89" si="216">AY87+BA87</f>
        <v>0</v>
      </c>
      <c r="BC87" s="1901">
        <f t="shared" ref="BC87:BC89" si="217">AY87+AZ87</f>
        <v>0</v>
      </c>
      <c r="BD87" s="1896">
        <f>AG87+AS87</f>
        <v>0</v>
      </c>
      <c r="BE87" s="1853"/>
      <c r="BF87" s="1977">
        <f t="shared" ref="BF87:BF89" si="218">BD87+BE87</f>
        <v>0</v>
      </c>
      <c r="BG87" s="3023"/>
      <c r="BH87" s="2649"/>
    </row>
    <row r="88" spans="1:69" s="102" customFormat="1" ht="15" customHeight="1" x14ac:dyDescent="0.25">
      <c r="A88" s="3795"/>
      <c r="B88" s="3796"/>
      <c r="C88" s="1999">
        <v>2</v>
      </c>
      <c r="D88" s="3105"/>
      <c r="E88" s="1848" t="s">
        <v>336</v>
      </c>
      <c r="F88" s="1815" t="s">
        <v>336</v>
      </c>
      <c r="G88" s="1815" t="s">
        <v>336</v>
      </c>
      <c r="H88" s="1815" t="s">
        <v>336</v>
      </c>
      <c r="I88" s="1815" t="s">
        <v>336</v>
      </c>
      <c r="J88" s="1815" t="s">
        <v>336</v>
      </c>
      <c r="K88" s="1815" t="s">
        <v>336</v>
      </c>
      <c r="L88" s="1815" t="s">
        <v>336</v>
      </c>
      <c r="M88" s="1815" t="s">
        <v>336</v>
      </c>
      <c r="N88" s="2377" t="s">
        <v>336</v>
      </c>
      <c r="O88" s="2407" t="s">
        <v>336</v>
      </c>
      <c r="P88" s="1848" t="s">
        <v>336</v>
      </c>
      <c r="Q88" s="1848"/>
      <c r="R88" s="1815" t="s">
        <v>336</v>
      </c>
      <c r="S88" s="1815"/>
      <c r="T88" s="1815"/>
      <c r="U88" s="1815" t="s">
        <v>336</v>
      </c>
      <c r="V88" s="2437" t="s">
        <v>336</v>
      </c>
      <c r="W88" s="2437" t="s">
        <v>336</v>
      </c>
      <c r="X88" s="2437"/>
      <c r="Y88" s="3407" t="s">
        <v>336</v>
      </c>
      <c r="Z88" s="2479"/>
      <c r="AA88" s="1902">
        <v>0</v>
      </c>
      <c r="AB88" s="1902">
        <v>0</v>
      </c>
      <c r="AC88" s="2984">
        <f>AA88-AB88</f>
        <v>0</v>
      </c>
      <c r="AD88" s="1905">
        <v>0</v>
      </c>
      <c r="AE88" s="1901">
        <v>0</v>
      </c>
      <c r="AF88" s="2986">
        <f>AD88+AE88</f>
        <v>0</v>
      </c>
      <c r="AG88" s="1856">
        <v>0</v>
      </c>
      <c r="AH88" s="1833" t="s">
        <v>336</v>
      </c>
      <c r="AI88" s="2604">
        <f>AG88</f>
        <v>0</v>
      </c>
      <c r="AJ88" s="2709">
        <v>0</v>
      </c>
      <c r="AK88" s="2709">
        <v>0</v>
      </c>
      <c r="AL88" s="2709">
        <f t="shared" si="213"/>
        <v>0</v>
      </c>
      <c r="AM88" s="2238">
        <v>0</v>
      </c>
      <c r="AN88" s="2243">
        <v>0</v>
      </c>
      <c r="AO88" s="2243">
        <v>0</v>
      </c>
      <c r="AP88" s="2982">
        <f t="shared" si="193"/>
        <v>0</v>
      </c>
      <c r="AQ88" s="2234">
        <f>AM88+AN88</f>
        <v>0</v>
      </c>
      <c r="AR88" s="2194"/>
      <c r="AS88" s="2235">
        <v>0</v>
      </c>
      <c r="AT88" s="2245">
        <v>0</v>
      </c>
      <c r="AU88" s="2236">
        <f>AS88+AT88</f>
        <v>0</v>
      </c>
      <c r="AV88" s="2081">
        <f>AA88+AJ88</f>
        <v>0</v>
      </c>
      <c r="AW88" s="1856">
        <f>AB88+AK88</f>
        <v>0</v>
      </c>
      <c r="AX88" s="1892">
        <f t="shared" si="214"/>
        <v>0</v>
      </c>
      <c r="AY88" s="2753">
        <f>AD88+AM88</f>
        <v>0</v>
      </c>
      <c r="AZ88" s="1901">
        <f>AE88+AO88</f>
        <v>0</v>
      </c>
      <c r="BA88" s="1901">
        <f t="shared" si="215"/>
        <v>0</v>
      </c>
      <c r="BB88" s="1901">
        <f t="shared" si="216"/>
        <v>0</v>
      </c>
      <c r="BC88" s="1901">
        <f t="shared" si="217"/>
        <v>0</v>
      </c>
      <c r="BD88" s="1896">
        <f>AG88+AS88</f>
        <v>0</v>
      </c>
      <c r="BE88" s="1853"/>
      <c r="BF88" s="1977">
        <f t="shared" si="218"/>
        <v>0</v>
      </c>
      <c r="BG88" s="3025"/>
      <c r="BH88" s="2649"/>
    </row>
    <row r="89" spans="1:69" s="102" customFormat="1" ht="15" customHeight="1" x14ac:dyDescent="0.25">
      <c r="A89" s="3795"/>
      <c r="B89" s="3796"/>
      <c r="C89" s="2166">
        <v>3</v>
      </c>
      <c r="D89" s="2323"/>
      <c r="E89" s="1826" t="s">
        <v>336</v>
      </c>
      <c r="F89" s="1814" t="s">
        <v>336</v>
      </c>
      <c r="G89" s="1814" t="s">
        <v>336</v>
      </c>
      <c r="H89" s="1814" t="s">
        <v>336</v>
      </c>
      <c r="I89" s="1814" t="s">
        <v>336</v>
      </c>
      <c r="J89" s="1814" t="s">
        <v>336</v>
      </c>
      <c r="K89" s="1814" t="s">
        <v>336</v>
      </c>
      <c r="L89" s="1814" t="s">
        <v>336</v>
      </c>
      <c r="M89" s="1814" t="s">
        <v>336</v>
      </c>
      <c r="N89" s="1814" t="s">
        <v>336</v>
      </c>
      <c r="O89" s="2133" t="s">
        <v>336</v>
      </c>
      <c r="P89" s="1813" t="s">
        <v>336</v>
      </c>
      <c r="Q89" s="1813"/>
      <c r="R89" s="1814" t="s">
        <v>336</v>
      </c>
      <c r="S89" s="1814"/>
      <c r="T89" s="1814"/>
      <c r="U89" s="1814" t="s">
        <v>336</v>
      </c>
      <c r="V89" s="2132" t="s">
        <v>336</v>
      </c>
      <c r="W89" s="2132" t="s">
        <v>336</v>
      </c>
      <c r="X89" s="2132"/>
      <c r="Y89" s="3406" t="s">
        <v>336</v>
      </c>
      <c r="Z89" s="2480"/>
      <c r="AA89" s="1902">
        <v>0</v>
      </c>
      <c r="AB89" s="1902">
        <v>0</v>
      </c>
      <c r="AC89" s="2557">
        <f>AA89-AB89</f>
        <v>0</v>
      </c>
      <c r="AD89" s="1905">
        <v>0</v>
      </c>
      <c r="AE89" s="1901">
        <v>0</v>
      </c>
      <c r="AF89" s="2987">
        <f>AD89+AE89</f>
        <v>0</v>
      </c>
      <c r="AG89" s="1856">
        <v>0</v>
      </c>
      <c r="AH89" s="1933" t="s">
        <v>336</v>
      </c>
      <c r="AI89" s="2605">
        <f>AG89</f>
        <v>0</v>
      </c>
      <c r="AJ89" s="2710">
        <v>0</v>
      </c>
      <c r="AK89" s="2710">
        <v>0</v>
      </c>
      <c r="AL89" s="2710">
        <f t="shared" si="213"/>
        <v>0</v>
      </c>
      <c r="AM89" s="2238">
        <v>0</v>
      </c>
      <c r="AN89" s="2243">
        <v>0</v>
      </c>
      <c r="AO89" s="2243">
        <v>0</v>
      </c>
      <c r="AP89" s="3128">
        <f t="shared" si="193"/>
        <v>0</v>
      </c>
      <c r="AQ89" s="2234">
        <f>AM89+AN89</f>
        <v>0</v>
      </c>
      <c r="AR89" s="2194"/>
      <c r="AS89" s="2235">
        <v>0</v>
      </c>
      <c r="AT89" s="2245">
        <v>0</v>
      </c>
      <c r="AU89" s="2236">
        <f>AS89+AT89</f>
        <v>0</v>
      </c>
      <c r="AV89" s="2081">
        <v>0</v>
      </c>
      <c r="AW89" s="1856">
        <v>0</v>
      </c>
      <c r="AX89" s="1892">
        <f t="shared" si="214"/>
        <v>0</v>
      </c>
      <c r="AY89" s="2750">
        <f>AD89+AM89</f>
        <v>0</v>
      </c>
      <c r="AZ89" s="1901">
        <f>AE89+AO89</f>
        <v>0</v>
      </c>
      <c r="BA89" s="1901">
        <f t="shared" si="215"/>
        <v>0</v>
      </c>
      <c r="BB89" s="1901">
        <f t="shared" si="216"/>
        <v>0</v>
      </c>
      <c r="BC89" s="1901">
        <f t="shared" si="217"/>
        <v>0</v>
      </c>
      <c r="BD89" s="1896">
        <f>AG89+AS89</f>
        <v>0</v>
      </c>
      <c r="BE89" s="1853"/>
      <c r="BF89" s="1977">
        <f t="shared" si="218"/>
        <v>0</v>
      </c>
      <c r="BG89" s="3024"/>
      <c r="BH89" s="2649"/>
    </row>
    <row r="90" spans="1:69" s="102" customFormat="1" ht="15" customHeight="1" x14ac:dyDescent="0.25">
      <c r="A90" s="3797"/>
      <c r="B90" s="3798"/>
      <c r="C90" s="2233"/>
      <c r="D90" s="3106" t="s">
        <v>600</v>
      </c>
      <c r="E90" s="1966"/>
      <c r="F90" s="1966"/>
      <c r="G90" s="1966"/>
      <c r="H90" s="1966"/>
      <c r="I90" s="1966"/>
      <c r="J90" s="1965"/>
      <c r="K90" s="2378"/>
      <c r="L90" s="2378"/>
      <c r="M90" s="2378"/>
      <c r="N90" s="1971"/>
      <c r="O90" s="3183"/>
      <c r="P90" s="1965"/>
      <c r="Q90" s="1971"/>
      <c r="R90" s="1966"/>
      <c r="S90" s="1966"/>
      <c r="T90" s="1966"/>
      <c r="U90" s="1966"/>
      <c r="V90" s="2002"/>
      <c r="W90" s="2002"/>
      <c r="X90" s="2002"/>
      <c r="Y90" s="2002"/>
      <c r="Z90" s="3206">
        <f>Z87+Z88+Z89</f>
        <v>0</v>
      </c>
      <c r="AA90" s="1930">
        <f>Y90+Z90</f>
        <v>0</v>
      </c>
      <c r="AB90" s="1930">
        <f>AB87+AB88</f>
        <v>0</v>
      </c>
      <c r="AC90" s="1930">
        <f>SUM(AC87:AC89)</f>
        <v>0</v>
      </c>
      <c r="AD90" s="1930">
        <f>SUM(AD87:AD89)</f>
        <v>0</v>
      </c>
      <c r="AE90" s="1930">
        <v>0</v>
      </c>
      <c r="AF90" s="1930">
        <f>AD90+AE90</f>
        <v>0</v>
      </c>
      <c r="AG90" s="1930">
        <v>0</v>
      </c>
      <c r="AH90" s="1930">
        <v>0</v>
      </c>
      <c r="AI90" s="2561">
        <v>0</v>
      </c>
      <c r="AJ90" s="1930">
        <f>SUM(AJ87:AJ89)</f>
        <v>0</v>
      </c>
      <c r="AK90" s="1930">
        <f>SUM(AK87:AK89)</f>
        <v>0</v>
      </c>
      <c r="AL90" s="1930">
        <f t="shared" si="213"/>
        <v>0</v>
      </c>
      <c r="AM90" s="1930">
        <f>SUM(AM87:AM89)</f>
        <v>0</v>
      </c>
      <c r="AN90" s="1930">
        <v>9</v>
      </c>
      <c r="AO90" s="1930">
        <f>SUM(AO87:AO89)</f>
        <v>0</v>
      </c>
      <c r="AP90" s="3551">
        <f t="shared" si="193"/>
        <v>0</v>
      </c>
      <c r="AQ90" s="1930">
        <f>AM90+AO90</f>
        <v>0</v>
      </c>
      <c r="AR90" s="1930">
        <v>0</v>
      </c>
      <c r="AS90" s="1930">
        <f>SUM(AS87:AS89)</f>
        <v>0</v>
      </c>
      <c r="AT90" s="1930">
        <f>SUM(AT87:AT89)</f>
        <v>0</v>
      </c>
      <c r="AU90" s="2561">
        <f>AS90+AT90</f>
        <v>0</v>
      </c>
      <c r="AV90" s="1930">
        <f>SUM(AV87:AV89)</f>
        <v>0</v>
      </c>
      <c r="AW90" s="1930">
        <f>SUM(AW87:AW89)</f>
        <v>0</v>
      </c>
      <c r="AX90" s="1930">
        <f>SUM(AX87:AX89)</f>
        <v>0</v>
      </c>
      <c r="AY90" s="1930">
        <f>SUM(AY87:AY89)</f>
        <v>0</v>
      </c>
      <c r="AZ90" s="1930">
        <f>SUM(AZ87:AZ89)</f>
        <v>0</v>
      </c>
      <c r="BA90" s="1930">
        <f t="shared" ref="BA90:BB90" si="219">SUM(BA87:BA89)</f>
        <v>0</v>
      </c>
      <c r="BB90" s="1930">
        <f t="shared" si="219"/>
        <v>0</v>
      </c>
      <c r="BC90" s="1930">
        <f>AY90+AZ90</f>
        <v>0</v>
      </c>
      <c r="BD90" s="1930">
        <f>SUM(BD87:BD89)</f>
        <v>0</v>
      </c>
      <c r="BE90" s="1930">
        <f>SUM(BE87:BE89)</f>
        <v>0</v>
      </c>
      <c r="BF90" s="1930">
        <f>BD90+BE90</f>
        <v>0</v>
      </c>
      <c r="BG90" s="1930"/>
      <c r="BH90" s="2561"/>
    </row>
    <row r="91" spans="1:69" s="102" customFormat="1" ht="15" customHeight="1" x14ac:dyDescent="0.25">
      <c r="A91" s="2131"/>
      <c r="B91" s="2047"/>
      <c r="C91" s="2324"/>
      <c r="D91" s="3106"/>
      <c r="E91" s="1967"/>
      <c r="F91" s="1967"/>
      <c r="G91" s="1967"/>
      <c r="H91" s="1967"/>
      <c r="I91" s="1967"/>
      <c r="J91" s="1968"/>
      <c r="K91" s="1969"/>
      <c r="L91" s="1969"/>
      <c r="M91" s="1969"/>
      <c r="N91" s="1970"/>
      <c r="O91" s="3184"/>
      <c r="P91" s="1965"/>
      <c r="Q91" s="1971"/>
      <c r="R91" s="1966"/>
      <c r="S91" s="1966"/>
      <c r="T91" s="1966"/>
      <c r="U91" s="1966"/>
      <c r="V91" s="2002"/>
      <c r="W91" s="2002"/>
      <c r="X91" s="2002"/>
      <c r="Y91" s="2002"/>
      <c r="Z91" s="3207"/>
      <c r="AA91" s="1930"/>
      <c r="AB91" s="1930"/>
      <c r="AC91" s="1930"/>
      <c r="AD91" s="1930"/>
      <c r="AE91" s="1930"/>
      <c r="AF91" s="1930"/>
      <c r="AG91" s="1930"/>
      <c r="AH91" s="1972"/>
      <c r="AI91" s="2568"/>
      <c r="AJ91" s="1972"/>
      <c r="AK91" s="1972"/>
      <c r="AL91" s="1972"/>
      <c r="AM91" s="1972"/>
      <c r="AN91" s="1972"/>
      <c r="AO91" s="1972"/>
      <c r="AP91" s="3552"/>
      <c r="AQ91" s="1972"/>
      <c r="AR91" s="1972"/>
      <c r="AS91" s="1972"/>
      <c r="AT91" s="1972"/>
      <c r="AU91" s="2568"/>
      <c r="AV91" s="1930"/>
      <c r="AW91" s="1930"/>
      <c r="AX91" s="1930"/>
      <c r="AY91" s="1972"/>
      <c r="AZ91" s="1972"/>
      <c r="BA91" s="1972"/>
      <c r="BB91" s="1972"/>
      <c r="BC91" s="1972"/>
      <c r="BD91" s="1972"/>
      <c r="BE91" s="1972"/>
      <c r="BF91" s="1972"/>
      <c r="BG91" s="1972"/>
      <c r="BH91" s="2568"/>
    </row>
    <row r="92" spans="1:69" s="102" customFormat="1" ht="15" customHeight="1" x14ac:dyDescent="0.25">
      <c r="A92" s="3793" t="s">
        <v>626</v>
      </c>
      <c r="B92" s="3794"/>
      <c r="C92" s="1918">
        <v>1</v>
      </c>
      <c r="D92" s="3116" t="s">
        <v>676</v>
      </c>
      <c r="E92" s="1874" t="s">
        <v>336</v>
      </c>
      <c r="F92" s="1872" t="s">
        <v>336</v>
      </c>
      <c r="G92" s="1872" t="s">
        <v>336</v>
      </c>
      <c r="H92" s="1872" t="s">
        <v>336</v>
      </c>
      <c r="I92" s="1872" t="s">
        <v>336</v>
      </c>
      <c r="J92" s="1872" t="s">
        <v>336</v>
      </c>
      <c r="K92" s="1872" t="s">
        <v>336</v>
      </c>
      <c r="L92" s="1872" t="s">
        <v>336</v>
      </c>
      <c r="M92" s="1872" t="s">
        <v>336</v>
      </c>
      <c r="N92" s="1887" t="s">
        <v>336</v>
      </c>
      <c r="O92" s="2406" t="s">
        <v>336</v>
      </c>
      <c r="P92" s="1873" t="s">
        <v>336</v>
      </c>
      <c r="Q92" s="1874"/>
      <c r="R92" s="1872" t="s">
        <v>336</v>
      </c>
      <c r="S92" s="1872"/>
      <c r="T92" s="1872"/>
      <c r="U92" s="1872" t="s">
        <v>336</v>
      </c>
      <c r="V92" s="2436" t="s">
        <v>336</v>
      </c>
      <c r="W92" s="2436" t="s">
        <v>336</v>
      </c>
      <c r="X92" s="2436"/>
      <c r="Y92" s="3404" t="s">
        <v>336</v>
      </c>
      <c r="Z92" s="2481"/>
      <c r="AA92" s="2225">
        <v>0</v>
      </c>
      <c r="AB92" s="1875">
        <v>0</v>
      </c>
      <c r="AC92" s="2555">
        <f>AA92-AB92</f>
        <v>0</v>
      </c>
      <c r="AD92" s="1905">
        <v>4839634.3099999996</v>
      </c>
      <c r="AE92" s="1901">
        <v>0</v>
      </c>
      <c r="AF92" s="2125">
        <f>AD92+AE92</f>
        <v>4839634.3099999996</v>
      </c>
      <c r="AG92" s="1856">
        <f>+AD92</f>
        <v>4839634.3099999996</v>
      </c>
      <c r="AH92" s="1876">
        <v>0</v>
      </c>
      <c r="AI92" s="2571">
        <f>AG92+AH92</f>
        <v>4839634.3099999996</v>
      </c>
      <c r="AJ92" s="2711">
        <v>0</v>
      </c>
      <c r="AK92" s="2711">
        <v>0</v>
      </c>
      <c r="AL92" s="2711">
        <f t="shared" ref="AL92:AL94" si="220">AJ92+AK92</f>
        <v>0</v>
      </c>
      <c r="AM92" s="3303">
        <v>513166.03</v>
      </c>
      <c r="AN92" s="3304">
        <v>0</v>
      </c>
      <c r="AO92" s="3304">
        <v>0</v>
      </c>
      <c r="AP92" s="3304">
        <f t="shared" si="193"/>
        <v>513166.03</v>
      </c>
      <c r="AQ92" s="3305">
        <f>AM92+AN92</f>
        <v>513166.03</v>
      </c>
      <c r="AR92" s="2704">
        <v>525000</v>
      </c>
      <c r="AS92" s="2666">
        <f>+AM92</f>
        <v>513166.03</v>
      </c>
      <c r="AT92" s="2259">
        <v>0</v>
      </c>
      <c r="AU92" s="2550">
        <f>AS92+AT92</f>
        <v>513166.03</v>
      </c>
      <c r="AV92" s="2084">
        <v>0</v>
      </c>
      <c r="AW92" s="1985">
        <v>0</v>
      </c>
      <c r="AX92" s="1892"/>
      <c r="AY92" s="2751">
        <f>AD92+AM92</f>
        <v>5352800.34</v>
      </c>
      <c r="AZ92" s="1901">
        <f>AE92+AO92</f>
        <v>0</v>
      </c>
      <c r="BA92" s="1901">
        <f t="shared" ref="BA92:BA94" si="221">AY92-AZ92</f>
        <v>5352800.34</v>
      </c>
      <c r="BB92" s="1901">
        <f>AY92+BA92</f>
        <v>10705600.68</v>
      </c>
      <c r="BC92" s="1901">
        <f t="shared" ref="BC92:BC94" si="222">AY92+AZ92</f>
        <v>5352800.34</v>
      </c>
      <c r="BD92" s="1896">
        <f>AG92+AS92</f>
        <v>5352800.34</v>
      </c>
      <c r="BE92" s="1853">
        <f>AH92+AT92</f>
        <v>0</v>
      </c>
      <c r="BF92" s="1977">
        <f t="shared" ref="BF92:BF94" si="223">BD92+BE92</f>
        <v>5352800.34</v>
      </c>
      <c r="BG92" s="3023"/>
      <c r="BH92" s="2649"/>
    </row>
    <row r="93" spans="1:69" s="102" customFormat="1" ht="15" customHeight="1" x14ac:dyDescent="0.25">
      <c r="A93" s="3795"/>
      <c r="B93" s="3796"/>
      <c r="C93" s="3271">
        <v>2</v>
      </c>
      <c r="D93" s="3117" t="s">
        <v>685</v>
      </c>
      <c r="E93" s="3272"/>
      <c r="F93" s="2377"/>
      <c r="G93" s="2377"/>
      <c r="H93" s="2377"/>
      <c r="I93" s="2377"/>
      <c r="J93" s="2377"/>
      <c r="K93" s="2377"/>
      <c r="L93" s="2377"/>
      <c r="M93" s="2377"/>
      <c r="N93" s="3273"/>
      <c r="O93" s="2407"/>
      <c r="P93" s="3274"/>
      <c r="Q93" s="3272"/>
      <c r="R93" s="2377"/>
      <c r="S93" s="2377"/>
      <c r="T93" s="2377"/>
      <c r="U93" s="2377"/>
      <c r="V93" s="3273"/>
      <c r="W93" s="3273"/>
      <c r="X93" s="3273"/>
      <c r="Y93" s="3405"/>
      <c r="Z93" s="3275"/>
      <c r="AA93" s="2968"/>
      <c r="AB93" s="2968"/>
      <c r="AC93" s="3276"/>
      <c r="AD93" s="1905">
        <v>0</v>
      </c>
      <c r="AE93" s="1901">
        <v>0</v>
      </c>
      <c r="AF93" s="3313">
        <v>0</v>
      </c>
      <c r="AG93" s="1856">
        <v>0</v>
      </c>
      <c r="AH93" s="3314">
        <v>0</v>
      </c>
      <c r="AI93" s="3315">
        <v>0</v>
      </c>
      <c r="AJ93" s="3277"/>
      <c r="AK93" s="3277"/>
      <c r="AL93" s="3277"/>
      <c r="AM93" s="3306">
        <v>0</v>
      </c>
      <c r="AN93" s="2982"/>
      <c r="AO93" s="2982"/>
      <c r="AP93" s="2982">
        <f t="shared" si="193"/>
        <v>0</v>
      </c>
      <c r="AQ93" s="3261">
        <f>AM93+AN93</f>
        <v>0</v>
      </c>
      <c r="AR93" s="1839"/>
      <c r="AS93" s="1838">
        <v>0</v>
      </c>
      <c r="AT93" s="2245"/>
      <c r="AU93" s="2248"/>
      <c r="AV93" s="1900"/>
      <c r="AW93" s="1856"/>
      <c r="AX93" s="1865"/>
      <c r="AY93" s="1855">
        <f>AD93+AM93</f>
        <v>0</v>
      </c>
      <c r="AZ93" s="1979"/>
      <c r="BA93" s="1901">
        <f t="shared" si="221"/>
        <v>0</v>
      </c>
      <c r="BB93" s="1901">
        <f t="shared" ref="BB93:BB94" si="224">AY93+BA93</f>
        <v>0</v>
      </c>
      <c r="BC93" s="1901">
        <f t="shared" si="222"/>
        <v>0</v>
      </c>
      <c r="BD93" s="1896">
        <f>AG93+AS93</f>
        <v>0</v>
      </c>
      <c r="BE93" s="1853"/>
      <c r="BF93" s="1977"/>
      <c r="BG93" s="3278"/>
      <c r="BH93" s="2649"/>
    </row>
    <row r="94" spans="1:69" ht="15" customHeight="1" x14ac:dyDescent="0.25">
      <c r="A94" s="3795"/>
      <c r="B94" s="3796"/>
      <c r="C94" s="1942">
        <v>3</v>
      </c>
      <c r="D94" s="3117" t="s">
        <v>684</v>
      </c>
      <c r="E94" s="1813" t="s">
        <v>336</v>
      </c>
      <c r="F94" s="1814" t="s">
        <v>336</v>
      </c>
      <c r="G94" s="1814" t="s">
        <v>336</v>
      </c>
      <c r="H94" s="1814" t="s">
        <v>336</v>
      </c>
      <c r="I94" s="1814" t="s">
        <v>336</v>
      </c>
      <c r="J94" s="1814" t="s">
        <v>336</v>
      </c>
      <c r="K94" s="1814" t="s">
        <v>336</v>
      </c>
      <c r="L94" s="1814" t="s">
        <v>336</v>
      </c>
      <c r="M94" s="1814" t="s">
        <v>336</v>
      </c>
      <c r="N94" s="2132" t="s">
        <v>336</v>
      </c>
      <c r="O94" s="2133" t="s">
        <v>336</v>
      </c>
      <c r="P94" s="1826" t="s">
        <v>336</v>
      </c>
      <c r="Q94" s="1813"/>
      <c r="R94" s="1814" t="s">
        <v>336</v>
      </c>
      <c r="S94" s="1814"/>
      <c r="T94" s="1814"/>
      <c r="U94" s="1814" t="s">
        <v>336</v>
      </c>
      <c r="V94" s="2132" t="s">
        <v>336</v>
      </c>
      <c r="W94" s="2132" t="s">
        <v>336</v>
      </c>
      <c r="X94" s="2132"/>
      <c r="Y94" s="3406" t="s">
        <v>336</v>
      </c>
      <c r="Z94" s="2482"/>
      <c r="AA94" s="1944">
        <v>0</v>
      </c>
      <c r="AB94" s="1944">
        <v>0</v>
      </c>
      <c r="AC94" s="2557">
        <f>AA94-AB94</f>
        <v>0</v>
      </c>
      <c r="AD94" s="1905">
        <f>(6390+663352.53+695744.81+165000+139800+50602.56+485387.5+61733.22+31027.43+275401.41)/7.5345-0.01</f>
        <v>341686.82522463345</v>
      </c>
      <c r="AE94" s="1901">
        <v>0</v>
      </c>
      <c r="AF94" s="3316">
        <f>AD94+AE94</f>
        <v>341686.82522463345</v>
      </c>
      <c r="AG94" s="1856">
        <f>+AD94</f>
        <v>341686.82522463345</v>
      </c>
      <c r="AH94" s="1834">
        <v>0</v>
      </c>
      <c r="AI94" s="2572">
        <f>AG94+AH94</f>
        <v>341686.82522463345</v>
      </c>
      <c r="AJ94" s="2698">
        <v>0</v>
      </c>
      <c r="AK94" s="2698">
        <v>0</v>
      </c>
      <c r="AL94" s="2698">
        <f t="shared" si="220"/>
        <v>0</v>
      </c>
      <c r="AM94" s="3284">
        <v>0</v>
      </c>
      <c r="AN94" s="3307">
        <v>0</v>
      </c>
      <c r="AO94" s="3307">
        <v>0</v>
      </c>
      <c r="AP94" s="3128">
        <f t="shared" si="193"/>
        <v>0</v>
      </c>
      <c r="AQ94" s="3308">
        <f>AM94+AN94</f>
        <v>0</v>
      </c>
      <c r="AR94" s="3333"/>
      <c r="AS94" s="2787">
        <v>0</v>
      </c>
      <c r="AT94" s="2260">
        <v>0</v>
      </c>
      <c r="AU94" s="2551">
        <f>AS94+AT94</f>
        <v>0</v>
      </c>
      <c r="AV94" s="1843">
        <v>0</v>
      </c>
      <c r="AW94" s="1832">
        <v>0</v>
      </c>
      <c r="AX94" s="2196"/>
      <c r="AY94" s="2752">
        <f>AD94+AM94</f>
        <v>341686.82522463345</v>
      </c>
      <c r="AZ94" s="1903">
        <f>AE94+AO94</f>
        <v>0</v>
      </c>
      <c r="BA94" s="1903">
        <f t="shared" si="221"/>
        <v>341686.82522463345</v>
      </c>
      <c r="BB94" s="1903">
        <f t="shared" si="224"/>
        <v>683373.65044926689</v>
      </c>
      <c r="BC94" s="1903">
        <f t="shared" si="222"/>
        <v>341686.82522463345</v>
      </c>
      <c r="BD94" s="1840">
        <f>AG94+AS94</f>
        <v>341686.82522463345</v>
      </c>
      <c r="BE94" s="1831">
        <f>AH94+AT94</f>
        <v>0</v>
      </c>
      <c r="BF94" s="1860">
        <f t="shared" si="223"/>
        <v>341686.82522463345</v>
      </c>
      <c r="BG94" s="3024"/>
      <c r="BH94" s="2650"/>
      <c r="BI94" s="102"/>
      <c r="BJ94" s="102"/>
      <c r="BK94" s="102"/>
      <c r="BL94" s="102"/>
      <c r="BM94" s="102"/>
      <c r="BN94" s="102"/>
      <c r="BO94" s="102"/>
    </row>
    <row r="95" spans="1:69" ht="15" customHeight="1" x14ac:dyDescent="0.25">
      <c r="A95" s="3797"/>
      <c r="B95" s="3798"/>
      <c r="C95" s="1869"/>
      <c r="D95" s="3077" t="s">
        <v>601</v>
      </c>
      <c r="E95" s="2379"/>
      <c r="F95" s="2380"/>
      <c r="G95" s="2380"/>
      <c r="H95" s="2380"/>
      <c r="I95" s="2380"/>
      <c r="J95" s="2380"/>
      <c r="K95" s="2380"/>
      <c r="L95" s="2380"/>
      <c r="M95" s="2380"/>
      <c r="N95" s="2381"/>
      <c r="O95" s="2764"/>
      <c r="P95" s="2379"/>
      <c r="Q95" s="2104"/>
      <c r="R95" s="2380"/>
      <c r="S95" s="2380"/>
      <c r="T95" s="2380"/>
      <c r="U95" s="2380"/>
      <c r="V95" s="3438"/>
      <c r="W95" s="2230"/>
      <c r="X95" s="2438"/>
      <c r="Y95" s="2438"/>
      <c r="Z95" s="3452">
        <f>SUM(Z92:Z94)</f>
        <v>0</v>
      </c>
      <c r="AA95" s="1938">
        <v>0</v>
      </c>
      <c r="AB95" s="2230">
        <v>0</v>
      </c>
      <c r="AC95" s="2230">
        <v>0</v>
      </c>
      <c r="AD95" s="2230">
        <f>SUM(AD92:AD94)</f>
        <v>5181321.1352246329</v>
      </c>
      <c r="AE95" s="2230"/>
      <c r="AF95" s="1938">
        <f>AD95+AE95</f>
        <v>5181321.1352246329</v>
      </c>
      <c r="AG95" s="2230">
        <f>SUM(AG92:AG94)</f>
        <v>5181321.1352246329</v>
      </c>
      <c r="AH95" s="2230">
        <f>SUM(AH92:AH94)</f>
        <v>0</v>
      </c>
      <c r="AI95" s="2764">
        <f>AG95+AH95</f>
        <v>5181321.1352246329</v>
      </c>
      <c r="AJ95" s="1938">
        <f>SUM(AJ92:AJ94)</f>
        <v>0</v>
      </c>
      <c r="AK95" s="1938">
        <f>SUM(AK92:AK94)</f>
        <v>0</v>
      </c>
      <c r="AL95" s="1938">
        <f>AJ95-AK95</f>
        <v>0</v>
      </c>
      <c r="AM95" s="1938">
        <f>SUM(AM92:AM94)</f>
        <v>513166.03</v>
      </c>
      <c r="AN95" s="1938"/>
      <c r="AO95" s="1938">
        <f>SUM(AO92:AO94)</f>
        <v>0</v>
      </c>
      <c r="AP95" s="3551">
        <f t="shared" si="193"/>
        <v>513166.03</v>
      </c>
      <c r="AQ95" s="1938">
        <f>AM95+AN95</f>
        <v>513166.03</v>
      </c>
      <c r="AR95" s="1938"/>
      <c r="AS95" s="1938">
        <f>SUM(AS92:AS94)</f>
        <v>513166.03</v>
      </c>
      <c r="AT95" s="1938">
        <f>SUM(AT92:AT94)</f>
        <v>0</v>
      </c>
      <c r="AU95" s="2764">
        <f>AS95+AT95</f>
        <v>513166.03</v>
      </c>
      <c r="AV95" s="2230"/>
      <c r="AW95" s="1938"/>
      <c r="AX95" s="1938"/>
      <c r="AY95" s="1938">
        <f>SUM(AY92:AY94)</f>
        <v>5694487.1652246332</v>
      </c>
      <c r="AZ95" s="1938">
        <f>SUM(AZ92:AZ94)</f>
        <v>0</v>
      </c>
      <c r="BA95" s="1938">
        <f t="shared" ref="BA95:BB95" si="225">SUM(BA92:BA94)</f>
        <v>5694487.1652246332</v>
      </c>
      <c r="BB95" s="1938">
        <f t="shared" si="225"/>
        <v>11388974.330449266</v>
      </c>
      <c r="BC95" s="1938">
        <f>AY95+AZ95</f>
        <v>5694487.1652246332</v>
      </c>
      <c r="BD95" s="1938">
        <f>SUM(BD92:BD94)</f>
        <v>5694487.1652246332</v>
      </c>
      <c r="BE95" s="1938">
        <f>SUM(BE92:BE94)</f>
        <v>0</v>
      </c>
      <c r="BF95" s="1938">
        <f>BD95+BE95</f>
        <v>5694487.1652246332</v>
      </c>
      <c r="BG95" s="1938"/>
      <c r="BH95" s="2569"/>
    </row>
    <row r="96" spans="1:69" s="628" customFormat="1" ht="15" hidden="1" customHeight="1" x14ac:dyDescent="0.25">
      <c r="A96" s="3875" t="s">
        <v>602</v>
      </c>
      <c r="B96" s="3876"/>
      <c r="C96" s="2325" t="s">
        <v>603</v>
      </c>
      <c r="D96" s="3107" t="s">
        <v>604</v>
      </c>
      <c r="E96" s="2379"/>
      <c r="F96" s="2676"/>
      <c r="G96" s="2676"/>
      <c r="H96" s="2676"/>
      <c r="I96" s="2676"/>
      <c r="J96" s="2676"/>
      <c r="K96" s="2676"/>
      <c r="L96" s="2676"/>
      <c r="M96" s="2676"/>
      <c r="N96" s="2676"/>
      <c r="O96" s="2612"/>
      <c r="P96" s="2439"/>
      <c r="Q96" s="2382"/>
      <c r="R96" s="2382"/>
      <c r="S96" s="2382"/>
      <c r="T96" s="2382"/>
      <c r="U96" s="2382"/>
      <c r="V96" s="2672"/>
      <c r="W96" s="2676"/>
      <c r="X96" s="2483"/>
      <c r="Y96" s="2483"/>
      <c r="Z96" s="3453"/>
      <c r="AA96" s="2676"/>
      <c r="AB96" s="2674"/>
      <c r="AC96" s="2465"/>
      <c r="AD96" s="2672"/>
      <c r="AE96" s="2674"/>
      <c r="AF96" s="2483"/>
      <c r="AG96" s="2676"/>
      <c r="AH96" s="2674"/>
      <c r="AI96" s="2612"/>
      <c r="AJ96" s="2676"/>
      <c r="AK96" s="2674"/>
      <c r="AL96" s="2465"/>
      <c r="AM96" s="2680"/>
      <c r="AN96" s="2674"/>
      <c r="AO96" s="2674"/>
      <c r="AP96" s="3304">
        <f t="shared" si="193"/>
        <v>0</v>
      </c>
      <c r="AQ96" s="2678"/>
      <c r="AR96" s="2382"/>
      <c r="AS96" s="2672"/>
      <c r="AT96" s="2674"/>
      <c r="AU96" s="3234"/>
      <c r="AV96" s="2483"/>
      <c r="AW96" s="2674"/>
      <c r="AX96" s="2483"/>
      <c r="AY96" s="2558"/>
      <c r="AZ96" s="2674"/>
      <c r="BA96" s="2483"/>
      <c r="BB96" s="2483"/>
      <c r="BC96" s="2465"/>
      <c r="BD96" s="2558"/>
      <c r="BE96" s="2674"/>
      <c r="BF96" s="2465"/>
      <c r="BG96" s="2483"/>
      <c r="BH96" s="2617"/>
      <c r="BI96" s="2560"/>
      <c r="BJ96" s="99"/>
      <c r="BK96" s="99"/>
      <c r="BL96" s="99"/>
      <c r="BM96" s="99"/>
      <c r="BN96" s="99"/>
      <c r="BO96" s="99"/>
    </row>
    <row r="97" spans="1:1204" s="102" customFormat="1" ht="15" hidden="1" customHeight="1" x14ac:dyDescent="0.25">
      <c r="A97" s="3877"/>
      <c r="B97" s="3878"/>
      <c r="C97" s="2326" t="s">
        <v>605</v>
      </c>
      <c r="D97" s="3108" t="s">
        <v>606</v>
      </c>
      <c r="E97" s="2104"/>
      <c r="F97" s="2677"/>
      <c r="G97" s="2677"/>
      <c r="H97" s="2677"/>
      <c r="I97" s="2677"/>
      <c r="J97" s="2677"/>
      <c r="K97" s="2677"/>
      <c r="L97" s="2677"/>
      <c r="M97" s="2677"/>
      <c r="N97" s="2677"/>
      <c r="O97" s="2613"/>
      <c r="P97" s="2440"/>
      <c r="Q97" s="2383"/>
      <c r="R97" s="2383"/>
      <c r="S97" s="2383"/>
      <c r="T97" s="2383"/>
      <c r="U97" s="2383"/>
      <c r="V97" s="2673"/>
      <c r="W97" s="2677"/>
      <c r="X97" s="2484"/>
      <c r="Y97" s="2484"/>
      <c r="Z97" s="3454"/>
      <c r="AA97" s="2677"/>
      <c r="AB97" s="2675"/>
      <c r="AC97" s="2440"/>
      <c r="AD97" s="2673"/>
      <c r="AE97" s="2675"/>
      <c r="AF97" s="2484"/>
      <c r="AG97" s="2677"/>
      <c r="AH97" s="2675"/>
      <c r="AI97" s="2613"/>
      <c r="AJ97" s="2677"/>
      <c r="AK97" s="2675"/>
      <c r="AL97" s="2440"/>
      <c r="AM97" s="2559"/>
      <c r="AN97" s="2675"/>
      <c r="AO97" s="2675"/>
      <c r="AP97" s="3304">
        <f t="shared" si="193"/>
        <v>0</v>
      </c>
      <c r="AQ97" s="2679"/>
      <c r="AR97" s="2383"/>
      <c r="AS97" s="2673"/>
      <c r="AT97" s="2675"/>
      <c r="AU97" s="3235"/>
      <c r="AV97" s="2484"/>
      <c r="AW97" s="2675"/>
      <c r="AX97" s="2484"/>
      <c r="AY97" s="2754"/>
      <c r="AZ97" s="2675"/>
      <c r="BA97" s="2484"/>
      <c r="BB97" s="2484"/>
      <c r="BC97" s="2440"/>
      <c r="BD97" s="2559"/>
      <c r="BE97" s="2675"/>
      <c r="BF97" s="2440"/>
      <c r="BG97" s="2484"/>
      <c r="BH97" s="2618"/>
      <c r="BI97" s="2560"/>
      <c r="BJ97" s="628"/>
      <c r="BK97" s="628"/>
      <c r="BL97" s="628"/>
      <c r="BM97" s="628"/>
      <c r="BN97" s="628"/>
      <c r="BO97" s="628"/>
      <c r="EW97" s="122"/>
      <c r="EX97" s="122"/>
      <c r="EY97" s="122"/>
      <c r="EZ97" s="122"/>
      <c r="FA97" s="122"/>
      <c r="FB97" s="122"/>
      <c r="FC97" s="122"/>
      <c r="FD97" s="122"/>
      <c r="FE97" s="122"/>
      <c r="FF97" s="122"/>
      <c r="FG97" s="122"/>
      <c r="FH97" s="122"/>
      <c r="FI97" s="122"/>
      <c r="FJ97" s="122"/>
      <c r="FK97" s="122"/>
      <c r="FL97" s="122"/>
      <c r="FM97" s="122"/>
      <c r="FN97" s="122"/>
      <c r="FO97" s="122"/>
      <c r="FP97" s="122"/>
      <c r="FQ97" s="122"/>
      <c r="FR97" s="122"/>
      <c r="FS97" s="122"/>
      <c r="FT97" s="122"/>
      <c r="FU97" s="122"/>
      <c r="FV97" s="122"/>
      <c r="FW97" s="122"/>
      <c r="FX97" s="122"/>
      <c r="FY97" s="122"/>
      <c r="FZ97" s="122"/>
      <c r="GA97" s="122"/>
      <c r="GB97" s="122"/>
      <c r="GC97" s="122"/>
      <c r="GD97" s="122"/>
      <c r="GE97" s="122"/>
      <c r="GF97" s="122"/>
      <c r="GG97" s="122"/>
      <c r="GH97" s="122"/>
      <c r="GI97" s="122"/>
      <c r="GJ97" s="122"/>
      <c r="GK97" s="122"/>
      <c r="GL97" s="122"/>
      <c r="GM97" s="122"/>
      <c r="GN97" s="122"/>
      <c r="GO97" s="122"/>
      <c r="GP97" s="122"/>
      <c r="GQ97" s="122"/>
      <c r="GR97" s="122"/>
      <c r="GS97" s="122"/>
      <c r="GT97" s="122"/>
      <c r="GU97" s="122"/>
      <c r="GV97" s="122"/>
      <c r="GW97" s="122"/>
      <c r="GX97" s="122"/>
      <c r="GY97" s="122"/>
      <c r="GZ97" s="122"/>
      <c r="HA97" s="122"/>
      <c r="HB97" s="122"/>
      <c r="HC97" s="122"/>
      <c r="HD97" s="122"/>
      <c r="HE97" s="122"/>
      <c r="HF97" s="122"/>
      <c r="HG97" s="122"/>
      <c r="HH97" s="122"/>
      <c r="HI97" s="122"/>
      <c r="HJ97" s="122"/>
      <c r="HK97" s="122"/>
      <c r="HL97" s="122"/>
      <c r="HM97" s="122"/>
      <c r="HN97" s="122"/>
      <c r="HO97" s="122"/>
      <c r="HP97" s="122"/>
      <c r="HQ97" s="122"/>
      <c r="HR97" s="122"/>
      <c r="HS97" s="122"/>
      <c r="HT97" s="122"/>
      <c r="HU97" s="122"/>
      <c r="HV97" s="122"/>
      <c r="HW97" s="122"/>
      <c r="HX97" s="122"/>
      <c r="HY97" s="122"/>
      <c r="HZ97" s="122"/>
      <c r="IA97" s="122"/>
      <c r="IB97" s="122"/>
      <c r="IC97" s="122"/>
      <c r="ID97" s="122"/>
      <c r="IE97" s="122"/>
      <c r="IF97" s="122"/>
      <c r="IG97" s="122"/>
      <c r="IH97" s="122"/>
      <c r="II97" s="122"/>
      <c r="IJ97" s="122"/>
      <c r="IK97" s="122"/>
      <c r="IL97" s="122"/>
      <c r="IM97" s="122"/>
      <c r="IN97" s="122"/>
      <c r="IO97" s="122"/>
      <c r="IP97" s="122"/>
      <c r="IQ97" s="122"/>
      <c r="IR97" s="122"/>
      <c r="IS97" s="122"/>
      <c r="IT97" s="122"/>
      <c r="IU97" s="122"/>
      <c r="IV97" s="122"/>
      <c r="IW97" s="122"/>
      <c r="IX97" s="122"/>
      <c r="IY97" s="122"/>
      <c r="IZ97" s="122"/>
      <c r="JA97" s="122"/>
      <c r="JB97" s="122"/>
      <c r="JC97" s="122"/>
      <c r="JD97" s="122"/>
      <c r="JE97" s="122"/>
      <c r="JF97" s="122"/>
      <c r="JG97" s="122"/>
      <c r="JH97" s="122"/>
      <c r="JI97" s="122"/>
      <c r="JJ97" s="122"/>
      <c r="JK97" s="122"/>
      <c r="JL97" s="122"/>
      <c r="JM97" s="122"/>
      <c r="JN97" s="122"/>
      <c r="JO97" s="122"/>
      <c r="JP97" s="122"/>
      <c r="JQ97" s="122"/>
      <c r="JR97" s="122"/>
      <c r="JS97" s="122"/>
      <c r="JT97" s="122"/>
      <c r="JU97" s="122"/>
      <c r="JV97" s="122"/>
      <c r="JW97" s="122"/>
      <c r="JX97" s="122"/>
      <c r="JY97" s="122"/>
      <c r="JZ97" s="122"/>
      <c r="KA97" s="122"/>
      <c r="KB97" s="122"/>
      <c r="KC97" s="122"/>
      <c r="KD97" s="122"/>
      <c r="KE97" s="122"/>
      <c r="KF97" s="122"/>
      <c r="KG97" s="122"/>
      <c r="KH97" s="122"/>
      <c r="KI97" s="122"/>
      <c r="KJ97" s="122"/>
      <c r="KK97" s="122"/>
      <c r="KL97" s="122"/>
      <c r="KM97" s="122"/>
      <c r="KN97" s="122"/>
      <c r="KO97" s="122"/>
      <c r="KP97" s="122"/>
      <c r="KQ97" s="122"/>
      <c r="KR97" s="122"/>
      <c r="KS97" s="122"/>
      <c r="KT97" s="122"/>
      <c r="KU97" s="122"/>
      <c r="KV97" s="122"/>
      <c r="KW97" s="122"/>
      <c r="KX97" s="122"/>
      <c r="KY97" s="122"/>
      <c r="KZ97" s="122"/>
      <c r="LA97" s="122"/>
      <c r="LB97" s="122"/>
      <c r="LC97" s="122"/>
      <c r="LD97" s="122"/>
      <c r="LE97" s="122"/>
      <c r="LF97" s="122"/>
      <c r="LG97" s="122"/>
      <c r="LH97" s="122"/>
      <c r="LI97" s="122"/>
      <c r="LJ97" s="122"/>
      <c r="LK97" s="122"/>
      <c r="LL97" s="122"/>
      <c r="LM97" s="122"/>
      <c r="LN97" s="122"/>
      <c r="LO97" s="122"/>
      <c r="LP97" s="122"/>
      <c r="LQ97" s="122"/>
      <c r="LR97" s="122"/>
      <c r="LS97" s="122"/>
      <c r="LT97" s="122"/>
      <c r="LU97" s="122"/>
      <c r="LV97" s="122"/>
      <c r="LW97" s="122"/>
      <c r="LX97" s="122"/>
      <c r="LY97" s="122"/>
      <c r="LZ97" s="122"/>
      <c r="MA97" s="122"/>
      <c r="MB97" s="122"/>
      <c r="MC97" s="122"/>
      <c r="MD97" s="122"/>
      <c r="ME97" s="122"/>
      <c r="MF97" s="122"/>
      <c r="MG97" s="122"/>
      <c r="MH97" s="122"/>
      <c r="MI97" s="122"/>
      <c r="MJ97" s="122"/>
      <c r="MK97" s="122"/>
      <c r="ML97" s="122"/>
      <c r="MM97" s="122"/>
      <c r="MN97" s="122"/>
      <c r="MO97" s="122"/>
      <c r="MP97" s="122"/>
      <c r="MQ97" s="122"/>
      <c r="MR97" s="122"/>
      <c r="MS97" s="122"/>
      <c r="MT97" s="122"/>
      <c r="MU97" s="122"/>
      <c r="MV97" s="122"/>
      <c r="MW97" s="122"/>
      <c r="MX97" s="122"/>
      <c r="MY97" s="122"/>
      <c r="MZ97" s="122"/>
      <c r="NA97" s="122"/>
      <c r="NB97" s="122"/>
      <c r="NC97" s="122"/>
      <c r="ND97" s="122"/>
      <c r="NE97" s="122"/>
      <c r="NF97" s="122"/>
      <c r="NG97" s="122"/>
      <c r="NH97" s="122"/>
      <c r="NI97" s="122"/>
      <c r="NJ97" s="122"/>
      <c r="NK97" s="122"/>
      <c r="NL97" s="122"/>
      <c r="NM97" s="122"/>
      <c r="NN97" s="122"/>
      <c r="NO97" s="122"/>
      <c r="NP97" s="122"/>
      <c r="NQ97" s="122"/>
      <c r="NR97" s="122"/>
      <c r="NS97" s="122"/>
      <c r="NT97" s="122"/>
      <c r="NU97" s="122"/>
      <c r="NV97" s="122"/>
      <c r="NW97" s="122"/>
      <c r="NX97" s="122"/>
      <c r="NY97" s="122"/>
      <c r="NZ97" s="122"/>
      <c r="OA97" s="122"/>
      <c r="OB97" s="122"/>
      <c r="OC97" s="122"/>
      <c r="OD97" s="122"/>
      <c r="OE97" s="122"/>
      <c r="OF97" s="122"/>
      <c r="OG97" s="122"/>
      <c r="OH97" s="122"/>
      <c r="OI97" s="122"/>
      <c r="OJ97" s="122"/>
      <c r="OK97" s="122"/>
      <c r="OL97" s="122"/>
      <c r="OM97" s="122"/>
      <c r="ON97" s="122"/>
      <c r="OO97" s="122"/>
      <c r="OP97" s="122"/>
      <c r="OQ97" s="122"/>
      <c r="OR97" s="122"/>
      <c r="OS97" s="122"/>
      <c r="OT97" s="122"/>
      <c r="OU97" s="122"/>
      <c r="OV97" s="122"/>
      <c r="OW97" s="122"/>
      <c r="OX97" s="122"/>
      <c r="OY97" s="122"/>
      <c r="OZ97" s="122"/>
      <c r="PA97" s="122"/>
      <c r="PB97" s="122"/>
      <c r="PC97" s="122"/>
      <c r="PD97" s="122"/>
      <c r="PE97" s="122"/>
      <c r="PF97" s="122"/>
      <c r="PG97" s="122"/>
      <c r="PH97" s="122"/>
      <c r="PI97" s="122"/>
      <c r="PJ97" s="122"/>
      <c r="PK97" s="122"/>
      <c r="PL97" s="122"/>
      <c r="PM97" s="122"/>
      <c r="PN97" s="122"/>
      <c r="PO97" s="122"/>
      <c r="PP97" s="122"/>
      <c r="PQ97" s="122"/>
      <c r="PR97" s="122"/>
      <c r="PS97" s="122"/>
      <c r="PT97" s="122"/>
      <c r="PU97" s="122"/>
      <c r="PV97" s="122"/>
      <c r="PW97" s="122"/>
      <c r="PX97" s="122"/>
      <c r="PY97" s="122"/>
      <c r="PZ97" s="122"/>
      <c r="QA97" s="122"/>
      <c r="QB97" s="122"/>
      <c r="QC97" s="122"/>
      <c r="QD97" s="122"/>
      <c r="QE97" s="122"/>
      <c r="QF97" s="122"/>
      <c r="QG97" s="122"/>
      <c r="QH97" s="122"/>
      <c r="QI97" s="122"/>
      <c r="QJ97" s="122"/>
      <c r="QK97" s="122"/>
      <c r="QL97" s="122"/>
      <c r="QM97" s="122"/>
      <c r="QN97" s="122"/>
      <c r="QO97" s="122"/>
      <c r="QP97" s="122"/>
      <c r="QQ97" s="122"/>
      <c r="QR97" s="122"/>
      <c r="QS97" s="122"/>
      <c r="QT97" s="122"/>
      <c r="QU97" s="122"/>
      <c r="QV97" s="122"/>
      <c r="QW97" s="122"/>
      <c r="QX97" s="122"/>
      <c r="QY97" s="122"/>
      <c r="QZ97" s="122"/>
      <c r="RA97" s="122"/>
      <c r="RB97" s="122"/>
      <c r="RC97" s="122"/>
      <c r="RD97" s="122"/>
      <c r="RE97" s="122"/>
      <c r="RF97" s="122"/>
      <c r="RG97" s="122"/>
      <c r="RH97" s="122"/>
      <c r="RI97" s="122"/>
      <c r="RJ97" s="122"/>
      <c r="RK97" s="122"/>
      <c r="RL97" s="122"/>
      <c r="RM97" s="122"/>
      <c r="RN97" s="122"/>
      <c r="RO97" s="122"/>
      <c r="RP97" s="122"/>
      <c r="RQ97" s="122"/>
      <c r="RR97" s="122"/>
      <c r="RS97" s="122"/>
      <c r="RT97" s="122"/>
      <c r="RU97" s="122"/>
      <c r="RV97" s="122"/>
      <c r="RW97" s="122"/>
      <c r="RX97" s="122"/>
      <c r="RY97" s="122"/>
      <c r="RZ97" s="122"/>
      <c r="SA97" s="122"/>
      <c r="SB97" s="122"/>
      <c r="SC97" s="122"/>
      <c r="SD97" s="122"/>
      <c r="SE97" s="122"/>
      <c r="SF97" s="122"/>
      <c r="SG97" s="122"/>
      <c r="SH97" s="122"/>
      <c r="SI97" s="122"/>
      <c r="SJ97" s="122"/>
      <c r="SK97" s="122"/>
      <c r="SL97" s="122"/>
      <c r="SM97" s="122"/>
      <c r="SN97" s="122"/>
      <c r="SO97" s="122"/>
      <c r="SP97" s="122"/>
      <c r="SQ97" s="122"/>
      <c r="SR97" s="122"/>
      <c r="SS97" s="122"/>
      <c r="ST97" s="122"/>
      <c r="SU97" s="122"/>
      <c r="SV97" s="122"/>
      <c r="SW97" s="122"/>
      <c r="SX97" s="122"/>
      <c r="SY97" s="122"/>
      <c r="SZ97" s="122"/>
      <c r="TA97" s="122"/>
      <c r="TB97" s="122"/>
      <c r="TC97" s="122"/>
      <c r="TD97" s="122"/>
      <c r="TE97" s="122"/>
      <c r="TF97" s="122"/>
      <c r="TG97" s="122"/>
      <c r="TH97" s="122"/>
      <c r="TI97" s="122"/>
      <c r="TJ97" s="122"/>
      <c r="TK97" s="122"/>
      <c r="TL97" s="122"/>
      <c r="TM97" s="122"/>
      <c r="TN97" s="122"/>
      <c r="TO97" s="122"/>
      <c r="TP97" s="122"/>
      <c r="TQ97" s="122"/>
      <c r="TR97" s="122"/>
      <c r="TS97" s="122"/>
      <c r="TT97" s="122"/>
      <c r="TU97" s="122"/>
      <c r="TV97" s="122"/>
      <c r="TW97" s="122"/>
      <c r="TX97" s="122"/>
      <c r="TY97" s="122"/>
      <c r="TZ97" s="122"/>
      <c r="UA97" s="122"/>
      <c r="UB97" s="122"/>
      <c r="UC97" s="122"/>
      <c r="UD97" s="122"/>
      <c r="UE97" s="122"/>
      <c r="UF97" s="122"/>
      <c r="UG97" s="122"/>
      <c r="UH97" s="122"/>
      <c r="UI97" s="122"/>
      <c r="UJ97" s="122"/>
      <c r="UK97" s="122"/>
      <c r="UL97" s="122"/>
      <c r="UM97" s="122"/>
      <c r="UN97" s="122"/>
      <c r="UO97" s="122"/>
      <c r="UP97" s="122"/>
      <c r="UQ97" s="122"/>
      <c r="UR97" s="122"/>
      <c r="US97" s="122"/>
      <c r="UT97" s="122"/>
      <c r="UU97" s="122"/>
      <c r="UV97" s="122"/>
      <c r="UW97" s="122"/>
      <c r="UX97" s="122"/>
      <c r="UY97" s="122"/>
      <c r="UZ97" s="122"/>
      <c r="VA97" s="122"/>
      <c r="VB97" s="122"/>
      <c r="VC97" s="122"/>
      <c r="VD97" s="122"/>
      <c r="VE97" s="122"/>
      <c r="VF97" s="122"/>
      <c r="VG97" s="122"/>
      <c r="VH97" s="122"/>
      <c r="VI97" s="122"/>
      <c r="VJ97" s="122"/>
      <c r="VK97" s="122"/>
      <c r="VL97" s="122"/>
      <c r="VM97" s="122"/>
      <c r="VN97" s="122"/>
      <c r="VO97" s="122"/>
      <c r="VP97" s="122"/>
      <c r="VQ97" s="122"/>
      <c r="VR97" s="122"/>
      <c r="VS97" s="122"/>
      <c r="VT97" s="122"/>
    </row>
    <row r="98" spans="1:1204" s="628" customFormat="1" ht="15" customHeight="1" x14ac:dyDescent="0.25">
      <c r="A98" s="2044"/>
      <c r="B98" s="2045"/>
      <c r="C98" s="2327"/>
      <c r="D98" s="3109"/>
      <c r="E98" s="1868"/>
      <c r="F98" s="1787"/>
      <c r="G98" s="1786"/>
      <c r="H98" s="1788"/>
      <c r="I98" s="1787"/>
      <c r="J98" s="1787"/>
      <c r="K98" s="1788"/>
      <c r="L98" s="1787"/>
      <c r="M98" s="1787"/>
      <c r="N98" s="1786"/>
      <c r="O98" s="3185"/>
      <c r="P98" s="1868"/>
      <c r="Q98" s="1786"/>
      <c r="R98" s="1867"/>
      <c r="S98" s="1867"/>
      <c r="T98" s="1867"/>
      <c r="U98" s="1786"/>
      <c r="V98" s="3167"/>
      <c r="W98" s="1786"/>
      <c r="X98" s="1786"/>
      <c r="Y98" s="1786"/>
      <c r="Z98" s="3455"/>
      <c r="AA98" s="3042"/>
      <c r="AB98" s="1790"/>
      <c r="AC98" s="1790"/>
      <c r="AD98" s="1867"/>
      <c r="AE98" s="1867"/>
      <c r="AF98" s="1867"/>
      <c r="AG98" s="1867"/>
      <c r="AH98" s="1867"/>
      <c r="AI98" s="3194"/>
      <c r="AJ98" s="1867"/>
      <c r="AK98" s="1867"/>
      <c r="AL98" s="1867"/>
      <c r="AM98" s="1867"/>
      <c r="AN98" s="1867"/>
      <c r="AO98" s="1867"/>
      <c r="AP98" s="3552"/>
      <c r="AQ98" s="1867"/>
      <c r="AR98" s="1867"/>
      <c r="AS98" s="1867"/>
      <c r="AT98" s="1867"/>
      <c r="AU98" s="3194"/>
      <c r="AV98" s="1868"/>
      <c r="AW98" s="1867"/>
      <c r="AX98" s="1867"/>
      <c r="AY98" s="1867"/>
      <c r="AZ98" s="1867"/>
      <c r="BA98" s="1867"/>
      <c r="BB98" s="1867"/>
      <c r="BC98" s="1867"/>
      <c r="BD98" s="1867"/>
      <c r="BE98" s="1867"/>
      <c r="BF98" s="1867"/>
      <c r="BG98" s="1867"/>
      <c r="BH98" s="2639"/>
      <c r="BI98" s="102"/>
      <c r="BJ98" s="102"/>
      <c r="BK98" s="102"/>
      <c r="BL98" s="102"/>
      <c r="BM98" s="102"/>
      <c r="BN98" s="102"/>
      <c r="BO98" s="102"/>
      <c r="BP98" s="1925"/>
      <c r="BQ98" s="1925"/>
      <c r="BR98" s="1925"/>
      <c r="BS98" s="1925"/>
      <c r="BT98" s="1925"/>
      <c r="BU98" s="1925"/>
      <c r="BV98" s="1925"/>
      <c r="BW98" s="1925"/>
      <c r="BX98" s="1925"/>
      <c r="BY98" s="1926"/>
      <c r="BZ98" s="1926"/>
      <c r="CA98" s="1925"/>
      <c r="CB98" s="1925"/>
      <c r="CC98" s="1925"/>
      <c r="CD98" s="1927"/>
      <c r="CE98" s="1925"/>
      <c r="CF98" s="1925"/>
      <c r="CG98" s="1925"/>
      <c r="CH98" s="1927"/>
      <c r="CI98" s="1927"/>
      <c r="CJ98" s="1926"/>
      <c r="CK98" s="1926"/>
      <c r="CL98" s="1926"/>
      <c r="CM98" s="1925"/>
      <c r="CN98" s="1925"/>
      <c r="CO98" s="1925"/>
      <c r="CP98" s="1925"/>
      <c r="CQ98" s="1925"/>
      <c r="CR98" s="1925"/>
      <c r="CS98" s="1925"/>
      <c r="CT98" s="1925"/>
      <c r="CU98" s="1925"/>
      <c r="CV98" s="1925"/>
      <c r="CW98" s="1925"/>
      <c r="CX98" s="1926"/>
      <c r="CY98" s="1926"/>
      <c r="CZ98" s="1926"/>
      <c r="DA98" s="1925"/>
      <c r="DB98" s="1925"/>
      <c r="DC98" s="1925"/>
      <c r="DD98" s="1925"/>
      <c r="DE98" s="1925"/>
      <c r="DF98" s="1925"/>
      <c r="DG98" s="1925"/>
      <c r="DH98" s="1925"/>
      <c r="DI98" s="1925"/>
      <c r="DJ98" s="1925"/>
      <c r="DK98" s="1925"/>
      <c r="DL98" s="1925"/>
      <c r="DM98" s="1926"/>
      <c r="DN98" s="1926"/>
      <c r="DO98" s="1925"/>
      <c r="DP98" s="1925"/>
      <c r="DQ98" s="1925"/>
      <c r="DR98" s="1927"/>
      <c r="DS98" s="1925"/>
      <c r="DT98" s="1925"/>
      <c r="DU98" s="1925"/>
      <c r="DV98" s="1927"/>
      <c r="DW98" s="1927"/>
      <c r="DX98" s="1926"/>
      <c r="DY98" s="1926"/>
      <c r="DZ98" s="1926"/>
      <c r="EA98" s="1925"/>
      <c r="EB98" s="1925"/>
      <c r="EC98" s="1925"/>
      <c r="ED98" s="1925"/>
      <c r="EE98" s="1925"/>
      <c r="EF98" s="1925"/>
      <c r="EG98" s="1925"/>
      <c r="EH98" s="1925"/>
      <c r="EI98" s="1925"/>
      <c r="EJ98" s="1925"/>
      <c r="EK98" s="1925"/>
      <c r="EL98" s="1925"/>
      <c r="EM98" s="1926"/>
      <c r="EN98" s="1926"/>
      <c r="EO98" s="1926"/>
      <c r="EP98" s="1925"/>
      <c r="EQ98" s="1925"/>
      <c r="ER98" s="1925"/>
      <c r="ES98" s="1925"/>
      <c r="ET98" s="1925"/>
      <c r="EU98" s="1925"/>
      <c r="EV98" s="1925"/>
      <c r="EW98" s="1925"/>
      <c r="EX98" s="1925"/>
      <c r="EY98" s="1925"/>
      <c r="EZ98" s="1925"/>
      <c r="FA98" s="1925"/>
      <c r="FB98" s="1926"/>
      <c r="FC98" s="1926"/>
      <c r="FD98" s="1925"/>
      <c r="FE98" s="1925"/>
      <c r="FF98" s="1925"/>
      <c r="FG98" s="1927"/>
      <c r="FH98" s="1925"/>
      <c r="FI98" s="1925"/>
      <c r="FJ98" s="1925"/>
      <c r="FK98" s="1927"/>
      <c r="FL98" s="1927"/>
      <c r="FM98" s="1926"/>
      <c r="FN98" s="1926"/>
      <c r="FO98" s="1926"/>
      <c r="FP98" s="1925"/>
      <c r="FQ98" s="1925"/>
      <c r="FR98" s="1925"/>
      <c r="FS98" s="1925"/>
      <c r="FT98" s="1925"/>
      <c r="FU98" s="1925"/>
      <c r="FV98" s="1925"/>
      <c r="FW98" s="1925"/>
      <c r="FX98" s="1925"/>
      <c r="FY98" s="1925"/>
      <c r="FZ98" s="1925"/>
      <c r="GA98" s="1925"/>
      <c r="GB98" s="1926"/>
      <c r="GC98" s="1926"/>
      <c r="GD98" s="1926"/>
      <c r="GE98" s="1925"/>
      <c r="GF98" s="1925"/>
      <c r="GG98" s="1925"/>
      <c r="GH98" s="1925"/>
      <c r="GI98" s="1925"/>
      <c r="GJ98" s="1925"/>
      <c r="GK98" s="1925"/>
      <c r="GL98" s="1925"/>
      <c r="GM98" s="1925"/>
      <c r="GN98" s="1925"/>
      <c r="GO98" s="1925"/>
      <c r="GP98" s="1925"/>
      <c r="GQ98" s="1926"/>
      <c r="GR98" s="1926"/>
      <c r="GS98" s="1925"/>
      <c r="GT98" s="1925"/>
      <c r="GU98" s="1925"/>
      <c r="GV98" s="1927"/>
      <c r="GW98" s="1925"/>
      <c r="GX98" s="1925"/>
      <c r="GY98" s="1925"/>
      <c r="GZ98" s="1927"/>
      <c r="HA98" s="1927"/>
      <c r="HB98" s="1926"/>
      <c r="HC98" s="1926"/>
      <c r="HD98" s="1926"/>
      <c r="HE98" s="1925"/>
      <c r="HF98" s="1925"/>
      <c r="HG98" s="1925"/>
      <c r="HH98" s="1925"/>
      <c r="HI98" s="1925"/>
      <c r="HJ98" s="1925"/>
      <c r="HK98" s="1925"/>
      <c r="HL98" s="1925"/>
      <c r="HM98" s="1925"/>
      <c r="HN98" s="1925"/>
      <c r="HO98" s="1925"/>
      <c r="HP98" s="1925"/>
      <c r="HQ98" s="1926"/>
      <c r="HR98" s="1926"/>
      <c r="HS98" s="1926"/>
      <c r="HT98" s="1925"/>
      <c r="HU98" s="1925"/>
      <c r="HV98" s="1925"/>
      <c r="HW98" s="1925"/>
      <c r="HX98" s="1925"/>
      <c r="HY98" s="1925"/>
      <c r="HZ98" s="1925"/>
      <c r="IA98" s="1925"/>
      <c r="IB98" s="1925"/>
      <c r="IC98" s="1925"/>
      <c r="ID98" s="1925"/>
      <c r="IE98" s="1925"/>
      <c r="IF98" s="1926"/>
      <c r="IG98" s="1926"/>
      <c r="IH98" s="1925"/>
      <c r="II98" s="1925"/>
      <c r="IJ98" s="1925"/>
      <c r="IK98" s="1927"/>
      <c r="IL98" s="1925"/>
      <c r="IM98" s="1925"/>
      <c r="IN98" s="1925"/>
      <c r="IO98" s="1927"/>
      <c r="IP98" s="1927"/>
      <c r="IQ98" s="1926"/>
      <c r="IR98" s="1926"/>
      <c r="IS98" s="1926"/>
      <c r="IT98" s="1925"/>
      <c r="IU98" s="1925"/>
      <c r="IV98" s="1925"/>
      <c r="IW98" s="1925"/>
      <c r="IX98" s="1925"/>
      <c r="IY98" s="1925"/>
      <c r="IZ98" s="1925"/>
      <c r="JA98" s="1925"/>
      <c r="JB98" s="1925"/>
      <c r="JC98" s="1925"/>
      <c r="JD98" s="1925"/>
      <c r="JE98" s="1925"/>
      <c r="JF98" s="1926"/>
      <c r="JG98" s="1926"/>
      <c r="JH98" s="1926"/>
      <c r="JI98" s="1925"/>
      <c r="JJ98" s="1925"/>
      <c r="JK98" s="1925"/>
      <c r="JL98" s="1925"/>
      <c r="JM98" s="1925"/>
      <c r="JN98" s="1925"/>
      <c r="JO98" s="1925"/>
      <c r="JP98" s="1925"/>
      <c r="JQ98" s="1925"/>
      <c r="JR98" s="1925"/>
      <c r="JS98" s="1925"/>
      <c r="JT98" s="1925"/>
      <c r="JU98" s="1926"/>
      <c r="JV98" s="1926"/>
      <c r="JW98" s="1925"/>
      <c r="JX98" s="1925"/>
      <c r="JY98" s="1925"/>
      <c r="JZ98" s="1927"/>
      <c r="KA98" s="1925"/>
      <c r="KB98" s="1925"/>
      <c r="KC98" s="1925"/>
      <c r="KD98" s="1927"/>
      <c r="KE98" s="1927"/>
      <c r="KF98" s="1926"/>
      <c r="KG98" s="1926"/>
      <c r="KH98" s="1926"/>
      <c r="KI98" s="1925"/>
      <c r="KJ98" s="1925"/>
      <c r="KK98" s="1925"/>
      <c r="KL98" s="1925"/>
      <c r="KM98" s="1925"/>
      <c r="KN98" s="1925"/>
      <c r="KO98" s="1925"/>
      <c r="KP98" s="1925"/>
      <c r="KQ98" s="1925"/>
      <c r="KR98" s="1925"/>
      <c r="KS98" s="1925"/>
      <c r="KT98" s="1925"/>
      <c r="KU98" s="1926"/>
      <c r="KV98" s="1926"/>
      <c r="KW98" s="1926"/>
      <c r="KX98" s="1925"/>
      <c r="KY98" s="1925"/>
      <c r="KZ98" s="1925"/>
      <c r="LA98" s="1925"/>
      <c r="LB98" s="1925"/>
      <c r="LC98" s="1925"/>
      <c r="LD98" s="1925"/>
      <c r="LE98" s="1925"/>
      <c r="LF98" s="1925"/>
      <c r="LG98" s="1925"/>
      <c r="LH98" s="1925"/>
      <c r="LI98" s="1925"/>
      <c r="LJ98" s="1926"/>
      <c r="LK98" s="1926"/>
      <c r="LL98" s="1925"/>
      <c r="LM98" s="1925"/>
      <c r="LN98" s="1925"/>
      <c r="LO98" s="1927"/>
      <c r="LP98" s="1925"/>
      <c r="LQ98" s="1925"/>
      <c r="LR98" s="1925"/>
      <c r="LS98" s="1927"/>
      <c r="LT98" s="1927"/>
      <c r="LU98" s="1926"/>
      <c r="LV98" s="1926"/>
      <c r="LW98" s="1926"/>
      <c r="LX98" s="1925"/>
      <c r="LY98" s="1925"/>
      <c r="LZ98" s="1925"/>
      <c r="MA98" s="1925"/>
      <c r="MB98" s="1925"/>
      <c r="MC98" s="1925"/>
      <c r="MD98" s="1925"/>
      <c r="ME98" s="1925"/>
      <c r="MF98" s="1925"/>
      <c r="MG98" s="1925"/>
      <c r="MH98" s="1925"/>
      <c r="MI98" s="1925"/>
      <c r="MJ98" s="1926"/>
      <c r="MK98" s="1926"/>
      <c r="ML98" s="1926"/>
      <c r="MM98" s="1925"/>
      <c r="MN98" s="1925"/>
      <c r="MO98" s="1925"/>
      <c r="MP98" s="1925"/>
      <c r="MQ98" s="1925"/>
      <c r="MR98" s="1925"/>
      <c r="MS98" s="1925"/>
      <c r="MT98" s="1925"/>
      <c r="MU98" s="1925"/>
      <c r="MV98" s="1925"/>
      <c r="MW98" s="1925"/>
      <c r="MX98" s="1925"/>
      <c r="MY98" s="1926"/>
      <c r="MZ98" s="1926"/>
      <c r="NA98" s="1925"/>
      <c r="NB98" s="1925"/>
      <c r="NC98" s="1925"/>
      <c r="ND98" s="1927"/>
      <c r="NE98" s="1925"/>
      <c r="NF98" s="1925"/>
      <c r="NG98" s="1925"/>
      <c r="NH98" s="1927"/>
      <c r="NI98" s="1927"/>
      <c r="NJ98" s="1927"/>
      <c r="NK98" s="1927"/>
      <c r="NL98" s="1926"/>
      <c r="NM98" s="1926"/>
      <c r="NN98" s="1926"/>
      <c r="NO98" s="1925"/>
      <c r="NP98" s="1925"/>
      <c r="NQ98" s="1925"/>
      <c r="NR98" s="1925"/>
      <c r="NS98" s="1925"/>
      <c r="NT98" s="1925"/>
      <c r="NU98" s="1925"/>
      <c r="NV98" s="1925"/>
      <c r="NW98" s="1925"/>
      <c r="NX98" s="1925"/>
      <c r="NY98" s="1925"/>
      <c r="NZ98" s="1925"/>
      <c r="OA98" s="1926"/>
      <c r="OB98" s="1926"/>
      <c r="OC98" s="1926"/>
      <c r="OD98" s="1925"/>
      <c r="OE98" s="1925"/>
      <c r="OF98" s="1925"/>
      <c r="OG98" s="1925"/>
      <c r="OH98" s="1925"/>
      <c r="OI98" s="1925"/>
      <c r="OJ98" s="1925"/>
      <c r="OK98" s="1925"/>
      <c r="OL98" s="1925"/>
      <c r="OM98" s="1925"/>
      <c r="ON98" s="1925"/>
      <c r="OO98" s="1925"/>
      <c r="OP98" s="1926"/>
      <c r="OQ98" s="1926"/>
      <c r="OR98" s="1925"/>
      <c r="OS98" s="1925"/>
      <c r="OT98" s="1925"/>
      <c r="OU98" s="1927"/>
      <c r="OV98" s="1925"/>
      <c r="OW98" s="1925"/>
      <c r="OX98" s="1925"/>
      <c r="OY98" s="1927"/>
      <c r="OZ98" s="1927"/>
      <c r="PA98" s="1927"/>
      <c r="PB98" s="1927"/>
      <c r="PC98" s="1926"/>
      <c r="PD98" s="1926"/>
      <c r="PE98" s="1926"/>
      <c r="PF98" s="1925"/>
      <c r="PG98" s="1925"/>
      <c r="PH98" s="1925"/>
      <c r="PI98" s="1925"/>
      <c r="PJ98" s="1925"/>
      <c r="PK98" s="1925"/>
      <c r="PL98" s="1925"/>
      <c r="PM98" s="1925"/>
      <c r="PN98" s="1925"/>
      <c r="PO98" s="1925"/>
      <c r="PP98" s="1925"/>
      <c r="PQ98" s="1925"/>
      <c r="PR98" s="1926"/>
      <c r="PS98" s="1926"/>
      <c r="PT98" s="1926"/>
      <c r="PU98" s="1925"/>
      <c r="PV98" s="1925"/>
      <c r="PW98" s="1925"/>
      <c r="PX98" s="1925"/>
      <c r="PY98" s="1925"/>
      <c r="PZ98" s="1925"/>
      <c r="QA98" s="1925"/>
      <c r="QB98" s="1925"/>
      <c r="QC98" s="1925"/>
      <c r="QD98" s="1925"/>
      <c r="QE98" s="1925"/>
      <c r="QF98" s="1925"/>
      <c r="QG98" s="1926"/>
      <c r="QH98" s="1926"/>
      <c r="QI98" s="1925"/>
      <c r="QJ98" s="1925"/>
      <c r="QK98" s="1925"/>
      <c r="QL98" s="1927"/>
      <c r="QM98" s="1925"/>
      <c r="QN98" s="1925"/>
      <c r="QO98" s="1925"/>
      <c r="QP98" s="1927"/>
      <c r="QQ98" s="1927"/>
      <c r="QR98" s="1927"/>
      <c r="QS98" s="1927"/>
      <c r="QT98" s="1926"/>
      <c r="QU98" s="1926"/>
      <c r="QV98" s="1926"/>
      <c r="QW98" s="1925"/>
      <c r="QX98" s="1925"/>
      <c r="QY98" s="1925"/>
      <c r="QZ98" s="1925"/>
      <c r="RA98" s="1925"/>
      <c r="RB98" s="1925"/>
      <c r="RC98" s="1925"/>
      <c r="RD98" s="1925"/>
      <c r="RE98" s="1925"/>
      <c r="RF98" s="1925"/>
      <c r="RG98" s="1925"/>
      <c r="RH98" s="1925"/>
      <c r="RI98" s="1926"/>
      <c r="RJ98" s="1926"/>
      <c r="RK98" s="1926"/>
      <c r="RL98" s="1925"/>
      <c r="RM98" s="1925"/>
      <c r="RN98" s="1925"/>
      <c r="RO98" s="1925"/>
      <c r="RP98" s="1925"/>
      <c r="RQ98" s="1925"/>
      <c r="RR98" s="1925"/>
      <c r="RS98" s="1925"/>
      <c r="RT98" s="1925"/>
      <c r="RU98" s="1925"/>
      <c r="RV98" s="1925"/>
      <c r="RW98" s="1925"/>
      <c r="RX98" s="1926"/>
      <c r="RY98" s="1926"/>
      <c r="RZ98" s="1926"/>
      <c r="SA98" s="1926"/>
      <c r="SB98" s="1925"/>
      <c r="SC98" s="1925"/>
      <c r="SD98" s="1925"/>
      <c r="SE98" s="1927"/>
      <c r="SF98" s="1925"/>
      <c r="SG98" s="1925"/>
      <c r="SH98" s="1925"/>
      <c r="SI98" s="1927"/>
      <c r="SJ98" s="1927"/>
      <c r="SK98" s="1927"/>
      <c r="SL98" s="1927"/>
      <c r="SM98" s="1927"/>
      <c r="SN98" s="1926"/>
      <c r="SO98" s="1926"/>
      <c r="SP98" s="1926"/>
      <c r="SQ98" s="1926"/>
      <c r="SR98" s="1925"/>
      <c r="SS98" s="1925"/>
      <c r="ST98" s="1925"/>
      <c r="SU98" s="1925"/>
      <c r="SV98" s="1925"/>
      <c r="SW98" s="1925"/>
      <c r="SX98" s="1925"/>
      <c r="SY98" s="1925"/>
      <c r="SZ98" s="1925"/>
      <c r="TA98" s="1925"/>
      <c r="TB98" s="1925"/>
      <c r="TC98" s="1925"/>
      <c r="TD98" s="1926"/>
      <c r="TE98" s="1926"/>
      <c r="TF98" s="1926"/>
      <c r="TG98" s="1926"/>
      <c r="TH98" s="1925"/>
      <c r="TI98" s="1925"/>
      <c r="TJ98" s="1925"/>
      <c r="TK98" s="1927"/>
      <c r="TL98" s="1925"/>
      <c r="TM98" s="1925"/>
      <c r="TN98" s="1925"/>
      <c r="TO98" s="1927"/>
      <c r="TP98" s="1927"/>
      <c r="TQ98" s="1927"/>
      <c r="TR98" s="1927"/>
      <c r="TS98" s="1926"/>
      <c r="TT98" s="1926"/>
      <c r="TU98" s="1926"/>
      <c r="TV98" s="1926"/>
      <c r="TW98" s="1925"/>
      <c r="TX98" s="1925"/>
      <c r="TY98" s="1925"/>
      <c r="TZ98" s="1925"/>
      <c r="UA98" s="1925"/>
      <c r="UB98" s="1925"/>
      <c r="UC98" s="1925"/>
      <c r="UD98" s="1925"/>
      <c r="UE98" s="1925"/>
      <c r="UF98" s="1925"/>
      <c r="UG98" s="1925"/>
      <c r="UH98" s="1925"/>
      <c r="UI98" s="1926"/>
      <c r="UJ98" s="1926"/>
      <c r="UK98" s="1926"/>
      <c r="UL98" s="1926"/>
      <c r="UM98" s="1925"/>
      <c r="UN98" s="1925"/>
      <c r="UO98" s="1925"/>
      <c r="UP98" s="1925"/>
      <c r="UQ98" s="1925"/>
      <c r="UR98" s="1925"/>
      <c r="US98" s="1925"/>
      <c r="UT98" s="1925"/>
      <c r="UU98" s="1925"/>
      <c r="UV98" s="1925"/>
      <c r="UW98" s="1925"/>
      <c r="UX98" s="1925"/>
      <c r="UY98" s="1926"/>
      <c r="UZ98" s="1926"/>
      <c r="VA98" s="1926"/>
      <c r="VB98" s="1926"/>
      <c r="VC98" s="1925"/>
      <c r="VD98" s="1925"/>
      <c r="VE98" s="1925"/>
      <c r="VF98" s="1927"/>
      <c r="VG98" s="1925"/>
      <c r="VH98" s="1925"/>
      <c r="VI98" s="1925"/>
      <c r="VJ98" s="1927"/>
      <c r="VK98" s="1927"/>
      <c r="VL98" s="1927"/>
      <c r="VM98" s="1927"/>
      <c r="VN98" s="1926"/>
      <c r="VO98" s="1926"/>
      <c r="VP98" s="1926"/>
      <c r="VQ98" s="1926"/>
      <c r="VR98" s="1925"/>
      <c r="VS98" s="1925"/>
      <c r="VT98" s="1925"/>
      <c r="VU98" s="1925"/>
      <c r="VV98" s="1925"/>
      <c r="VW98" s="1925"/>
      <c r="VX98" s="1925"/>
      <c r="VY98" s="1925"/>
      <c r="VZ98" s="1925"/>
      <c r="WA98" s="1925"/>
      <c r="WB98" s="1925"/>
      <c r="WC98" s="1925"/>
      <c r="WD98" s="1926"/>
      <c r="WE98" s="1926"/>
      <c r="WF98" s="1926"/>
      <c r="WG98" s="1926"/>
      <c r="WH98" s="1925"/>
      <c r="WI98" s="1925"/>
      <c r="WJ98" s="1925"/>
      <c r="WK98" s="1925"/>
      <c r="WL98" s="1925"/>
      <c r="WM98" s="1925"/>
      <c r="WN98" s="1925"/>
      <c r="WO98" s="1925"/>
      <c r="WP98" s="1925"/>
      <c r="WQ98" s="1925"/>
      <c r="WR98" s="1925"/>
      <c r="WS98" s="1925"/>
      <c r="WT98" s="1926"/>
      <c r="WU98" s="1926"/>
      <c r="WV98" s="1926"/>
      <c r="WW98" s="1926"/>
      <c r="WX98" s="1925"/>
      <c r="WY98" s="1925"/>
      <c r="WZ98" s="1925"/>
      <c r="XA98" s="1927"/>
      <c r="XB98" s="1925"/>
      <c r="XC98" s="1925"/>
      <c r="XD98" s="1925"/>
      <c r="XE98" s="1927"/>
      <c r="XF98" s="1927"/>
      <c r="XG98" s="1927"/>
      <c r="XH98" s="1927"/>
      <c r="XI98" s="1926"/>
      <c r="XJ98" s="1926"/>
      <c r="XK98" s="1926"/>
      <c r="XL98" s="1926"/>
      <c r="XM98" s="1925"/>
      <c r="XN98" s="1925"/>
      <c r="XO98" s="1925"/>
      <c r="XP98" s="1925"/>
      <c r="XQ98" s="1925"/>
      <c r="XR98" s="1925"/>
      <c r="XS98" s="1925"/>
      <c r="XT98" s="1925"/>
      <c r="XU98" s="1925"/>
      <c r="XV98" s="1925"/>
      <c r="XW98" s="1925"/>
      <c r="XX98" s="1925"/>
      <c r="XY98" s="1926"/>
      <c r="XZ98" s="1926"/>
      <c r="YA98" s="1926"/>
      <c r="YB98" s="1926"/>
      <c r="YC98" s="1925"/>
      <c r="YD98" s="1925"/>
      <c r="YE98" s="1925"/>
      <c r="YF98" s="1927"/>
      <c r="YG98" s="1925"/>
      <c r="YH98" s="1925"/>
      <c r="YI98" s="1925"/>
      <c r="YJ98" s="1927"/>
      <c r="YK98" s="1927"/>
      <c r="YL98" s="1927"/>
      <c r="YM98" s="1927"/>
      <c r="YN98" s="1928"/>
      <c r="ACK98" s="1785"/>
      <c r="ACL98" s="1785"/>
      <c r="ACM98" s="1785"/>
      <c r="ACN98" s="1785"/>
      <c r="ACO98" s="1785"/>
      <c r="ACP98" s="1785"/>
      <c r="ACQ98" s="1785"/>
      <c r="ACR98" s="1785"/>
      <c r="ACS98" s="1785"/>
      <c r="ACT98" s="1785"/>
      <c r="ACU98" s="1785"/>
      <c r="ACV98" s="1785"/>
      <c r="ACW98" s="1785"/>
      <c r="ACX98" s="1785"/>
      <c r="ACY98" s="1785"/>
      <c r="ACZ98" s="1785"/>
      <c r="ADA98" s="1785"/>
      <c r="ADB98" s="1785"/>
      <c r="ADC98" s="1785"/>
      <c r="ADD98" s="1785"/>
      <c r="ADE98" s="1785"/>
      <c r="ADF98" s="1785"/>
      <c r="ADG98" s="1785"/>
      <c r="ADH98" s="1785"/>
      <c r="ADI98" s="1785"/>
      <c r="ADJ98" s="1785"/>
      <c r="ADK98" s="1785"/>
      <c r="ADL98" s="1785"/>
      <c r="ADM98" s="1785"/>
      <c r="ADN98" s="1785"/>
      <c r="ADO98" s="1785"/>
      <c r="ADP98" s="1785"/>
      <c r="ADQ98" s="1785"/>
      <c r="ADR98" s="1785"/>
      <c r="ADS98" s="1785"/>
      <c r="ADT98" s="1785"/>
      <c r="ADU98" s="1785"/>
      <c r="ADV98" s="1785"/>
      <c r="ADW98" s="1785"/>
      <c r="ADX98" s="1785"/>
      <c r="ADY98" s="1785"/>
      <c r="ADZ98" s="1785"/>
      <c r="AEA98" s="1785"/>
      <c r="AEB98" s="1785"/>
      <c r="AEC98" s="1785"/>
      <c r="AED98" s="1785"/>
      <c r="AEE98" s="1785"/>
      <c r="AEF98" s="1785"/>
      <c r="AEG98" s="1785"/>
      <c r="AEH98" s="1785"/>
      <c r="AEI98" s="1785"/>
      <c r="AEJ98" s="1785"/>
      <c r="AEK98" s="1785"/>
      <c r="AEL98" s="1785"/>
      <c r="AEM98" s="1785"/>
      <c r="AEN98" s="1785"/>
      <c r="AEO98" s="1785"/>
      <c r="AEP98" s="1785"/>
      <c r="AEQ98" s="1785"/>
      <c r="AER98" s="1785"/>
      <c r="AES98" s="1785"/>
      <c r="AET98" s="1785"/>
      <c r="AEU98" s="1785"/>
      <c r="AEV98" s="1785"/>
      <c r="AEW98" s="1785"/>
      <c r="AEX98" s="1785"/>
      <c r="AEY98" s="1785"/>
      <c r="AEZ98" s="1785"/>
      <c r="AFA98" s="1785"/>
      <c r="AFB98" s="1785"/>
      <c r="AFC98" s="1785"/>
      <c r="AFD98" s="1785"/>
      <c r="AFE98" s="1785"/>
      <c r="AFF98" s="1785"/>
      <c r="AFG98" s="1785"/>
      <c r="AFH98" s="1785"/>
      <c r="AFI98" s="1785"/>
      <c r="AFJ98" s="1785"/>
      <c r="AFK98" s="1785"/>
      <c r="AFL98" s="1785"/>
      <c r="AFM98" s="1785"/>
      <c r="AFN98" s="1785"/>
      <c r="AFO98" s="1785"/>
      <c r="AFP98" s="1785"/>
      <c r="AFQ98" s="1785"/>
      <c r="AFR98" s="1785"/>
      <c r="AFS98" s="1785"/>
      <c r="AFT98" s="1785"/>
      <c r="AFU98" s="1785"/>
      <c r="AFV98" s="1785"/>
      <c r="AFW98" s="1785"/>
      <c r="AFX98" s="1785"/>
      <c r="AFY98" s="1785"/>
      <c r="AFZ98" s="1785"/>
      <c r="AGA98" s="1785"/>
      <c r="AGB98" s="1785"/>
      <c r="AGC98" s="1785"/>
      <c r="AGD98" s="1785"/>
      <c r="AGE98" s="1785"/>
      <c r="AGF98" s="1785"/>
      <c r="AGG98" s="1785"/>
      <c r="AGH98" s="1785"/>
      <c r="AGI98" s="1785"/>
      <c r="AGJ98" s="1785"/>
      <c r="AGK98" s="1785"/>
      <c r="AGL98" s="1785"/>
      <c r="AGM98" s="1785"/>
      <c r="AGN98" s="1785"/>
      <c r="AGO98" s="1785"/>
      <c r="AGP98" s="1785"/>
      <c r="AGQ98" s="1785"/>
      <c r="AGR98" s="1785"/>
      <c r="AGS98" s="1785"/>
      <c r="AGT98" s="1785"/>
      <c r="AGU98" s="1785"/>
      <c r="AGV98" s="1785"/>
      <c r="AGW98" s="1785"/>
      <c r="AGX98" s="1785"/>
      <c r="AGY98" s="1785"/>
      <c r="AGZ98" s="1785"/>
      <c r="AHA98" s="1785"/>
      <c r="AHB98" s="1785"/>
      <c r="AHC98" s="1785"/>
      <c r="AHD98" s="1785"/>
      <c r="AHE98" s="1785"/>
      <c r="AHF98" s="1785"/>
      <c r="AHG98" s="1785"/>
      <c r="AHH98" s="1785"/>
      <c r="AHI98" s="1785"/>
      <c r="AHJ98" s="1785"/>
      <c r="AHK98" s="1785"/>
      <c r="AHL98" s="1785"/>
      <c r="AHM98" s="1785"/>
      <c r="AHN98" s="1785"/>
      <c r="AHO98" s="1785"/>
      <c r="AHP98" s="1785"/>
      <c r="AHQ98" s="1785"/>
      <c r="AHR98" s="1785"/>
      <c r="AHS98" s="1785"/>
      <c r="AHT98" s="1785"/>
      <c r="AHU98" s="1785"/>
      <c r="AHV98" s="1785"/>
      <c r="AHW98" s="1785"/>
      <c r="AHX98" s="1785"/>
      <c r="AHY98" s="1785"/>
      <c r="AHZ98" s="1785"/>
      <c r="AIA98" s="1785"/>
      <c r="AIB98" s="1785"/>
      <c r="AIC98" s="1785"/>
      <c r="AID98" s="1785"/>
      <c r="AIE98" s="1785"/>
      <c r="AIF98" s="1785"/>
      <c r="AIG98" s="1785"/>
      <c r="AIH98" s="1785"/>
      <c r="AII98" s="1785"/>
      <c r="AIJ98" s="1785"/>
      <c r="AIK98" s="1785"/>
      <c r="AIL98" s="1785"/>
      <c r="AIM98" s="1785"/>
      <c r="AIN98" s="1785"/>
      <c r="AIO98" s="1785"/>
      <c r="AIP98" s="1785"/>
      <c r="AIQ98" s="1785"/>
      <c r="AIR98" s="1785"/>
      <c r="AIS98" s="1785"/>
      <c r="AIT98" s="1785"/>
      <c r="AIU98" s="1785"/>
      <c r="AIV98" s="1785"/>
      <c r="AIW98" s="1785"/>
      <c r="AIX98" s="1785"/>
      <c r="AIY98" s="1785"/>
      <c r="AIZ98" s="1785"/>
      <c r="AJA98" s="1785"/>
      <c r="AJB98" s="1785"/>
      <c r="AJC98" s="1785"/>
      <c r="AJD98" s="1785"/>
      <c r="AJE98" s="1785"/>
      <c r="AJF98" s="1785"/>
      <c r="AJG98" s="1785"/>
      <c r="AJH98" s="1785"/>
      <c r="AJI98" s="1785"/>
      <c r="AJJ98" s="1785"/>
      <c r="AJK98" s="1785"/>
      <c r="AJL98" s="1785"/>
      <c r="AJM98" s="1785"/>
      <c r="AJN98" s="1785"/>
      <c r="AJO98" s="1785"/>
      <c r="AJP98" s="1785"/>
      <c r="AJQ98" s="1785"/>
      <c r="AJR98" s="1785"/>
      <c r="AJS98" s="1785"/>
      <c r="AJT98" s="1785"/>
      <c r="AJU98" s="1785"/>
      <c r="AJV98" s="1785"/>
      <c r="AJW98" s="1785"/>
      <c r="AJX98" s="1785"/>
      <c r="AJY98" s="1785"/>
      <c r="AJZ98" s="1785"/>
      <c r="AKA98" s="1785"/>
      <c r="AKB98" s="1785"/>
      <c r="AKC98" s="1785"/>
      <c r="AKD98" s="1785"/>
      <c r="AKE98" s="1785"/>
      <c r="AKF98" s="1785"/>
      <c r="AKG98" s="1785"/>
      <c r="AKH98" s="1785"/>
      <c r="AKI98" s="1785"/>
      <c r="AKJ98" s="1785"/>
      <c r="AKK98" s="1785"/>
      <c r="AKL98" s="1785"/>
      <c r="AKM98" s="1785"/>
      <c r="AKN98" s="1785"/>
      <c r="AKO98" s="1785"/>
      <c r="AKP98" s="1785"/>
      <c r="AKQ98" s="1785"/>
      <c r="AKR98" s="1785"/>
      <c r="AKS98" s="1785"/>
      <c r="AKT98" s="1785"/>
      <c r="AKU98" s="1785"/>
      <c r="AKV98" s="1785"/>
      <c r="AKW98" s="1785"/>
      <c r="AKX98" s="1785"/>
      <c r="AKY98" s="1785"/>
      <c r="AKZ98" s="1785"/>
      <c r="ALA98" s="1785"/>
      <c r="ALB98" s="1785"/>
      <c r="ALC98" s="1785"/>
      <c r="ALD98" s="1785"/>
      <c r="ALE98" s="1785"/>
      <c r="ALF98" s="1785"/>
      <c r="ALG98" s="1785"/>
      <c r="ALH98" s="1785"/>
      <c r="ALI98" s="1785"/>
      <c r="ALJ98" s="1785"/>
      <c r="ALK98" s="1785"/>
      <c r="ALL98" s="1785"/>
      <c r="ALM98" s="1785"/>
      <c r="ALN98" s="1785"/>
      <c r="ALO98" s="1785"/>
      <c r="ALP98" s="1785"/>
      <c r="ALQ98" s="1785"/>
      <c r="ALR98" s="1785"/>
      <c r="ALS98" s="1785"/>
      <c r="ALT98" s="1785"/>
      <c r="ALU98" s="1785"/>
      <c r="ALV98" s="1785"/>
      <c r="ALW98" s="1785"/>
      <c r="ALX98" s="1785"/>
      <c r="ALY98" s="1785"/>
      <c r="ALZ98" s="1785"/>
      <c r="AMA98" s="1785"/>
      <c r="AMB98" s="1785"/>
      <c r="AMC98" s="1785"/>
      <c r="AMD98" s="1785"/>
      <c r="AME98" s="1785"/>
      <c r="AMF98" s="1785"/>
      <c r="AMG98" s="1785"/>
      <c r="AMH98" s="1785"/>
      <c r="AMI98" s="1785"/>
      <c r="AMJ98" s="1785"/>
      <c r="AMK98" s="1785"/>
      <c r="AML98" s="1785"/>
      <c r="AMM98" s="1785"/>
      <c r="AMN98" s="1785"/>
      <c r="AMO98" s="1785"/>
      <c r="AMP98" s="1785"/>
      <c r="AMQ98" s="1785"/>
      <c r="AMR98" s="1785"/>
      <c r="AMS98" s="1785"/>
      <c r="AMT98" s="1785"/>
      <c r="AMU98" s="1785"/>
      <c r="AMV98" s="1785"/>
      <c r="AMW98" s="1785"/>
      <c r="AMX98" s="1785"/>
      <c r="AMY98" s="1785"/>
      <c r="AMZ98" s="1785"/>
      <c r="ANA98" s="1785"/>
      <c r="ANB98" s="1785"/>
      <c r="ANC98" s="1785"/>
      <c r="AND98" s="1785"/>
      <c r="ANE98" s="1785"/>
      <c r="ANF98" s="1785"/>
      <c r="ANG98" s="1785"/>
      <c r="ANH98" s="1785"/>
      <c r="ANI98" s="1785"/>
      <c r="ANJ98" s="1785"/>
      <c r="ANK98" s="1785"/>
      <c r="ANL98" s="1785"/>
      <c r="ANM98" s="1785"/>
      <c r="ANN98" s="1785"/>
      <c r="ANO98" s="1785"/>
      <c r="ANP98" s="1785"/>
      <c r="ANQ98" s="1785"/>
      <c r="ANR98" s="1785"/>
      <c r="ANS98" s="1785"/>
      <c r="ANT98" s="1785"/>
      <c r="ANU98" s="1785"/>
      <c r="ANV98" s="1785"/>
      <c r="ANW98" s="1785"/>
      <c r="ANX98" s="1785"/>
      <c r="ANY98" s="1785"/>
      <c r="ANZ98" s="1785"/>
      <c r="AOA98" s="1785"/>
      <c r="AOB98" s="1785"/>
      <c r="AOC98" s="1785"/>
      <c r="AOD98" s="1785"/>
      <c r="AOE98" s="1785"/>
      <c r="AOF98" s="1785"/>
      <c r="AOG98" s="1785"/>
      <c r="AOH98" s="1785"/>
      <c r="AOI98" s="1785"/>
      <c r="AOJ98" s="1785"/>
      <c r="AOK98" s="1785"/>
      <c r="AOL98" s="1785"/>
      <c r="AOM98" s="1785"/>
      <c r="AON98" s="1785"/>
      <c r="AOO98" s="1785"/>
      <c r="AOP98" s="1785"/>
      <c r="AOQ98" s="1785"/>
      <c r="AOR98" s="1785"/>
      <c r="AOS98" s="1785"/>
      <c r="AOT98" s="1785"/>
      <c r="AOU98" s="1785"/>
      <c r="AOV98" s="1785"/>
      <c r="AOW98" s="1785"/>
      <c r="AOX98" s="1785"/>
      <c r="AOY98" s="1785"/>
      <c r="AOZ98" s="1785"/>
      <c r="APA98" s="1785"/>
      <c r="APB98" s="1785"/>
      <c r="APC98" s="1785"/>
      <c r="APD98" s="1785"/>
      <c r="APE98" s="1785"/>
      <c r="APF98" s="1785"/>
      <c r="APG98" s="1785"/>
      <c r="APH98" s="1785"/>
      <c r="API98" s="1785"/>
      <c r="APJ98" s="1785"/>
      <c r="APK98" s="1785"/>
      <c r="APL98" s="1785"/>
      <c r="APM98" s="1785"/>
      <c r="APN98" s="1785"/>
      <c r="APO98" s="1785"/>
      <c r="APP98" s="1785"/>
      <c r="APQ98" s="1785"/>
      <c r="APR98" s="1785"/>
      <c r="APS98" s="1785"/>
      <c r="APT98" s="1785"/>
      <c r="APU98" s="1785"/>
      <c r="APV98" s="1785"/>
      <c r="APW98" s="1785"/>
      <c r="APX98" s="1785"/>
      <c r="APY98" s="1785"/>
      <c r="APZ98" s="1785"/>
      <c r="AQA98" s="1785"/>
      <c r="AQB98" s="1785"/>
      <c r="AQC98" s="1785"/>
      <c r="AQD98" s="1785"/>
      <c r="AQE98" s="1785"/>
      <c r="AQF98" s="1785"/>
      <c r="AQG98" s="1785"/>
      <c r="AQH98" s="1785"/>
      <c r="AQI98" s="1785"/>
      <c r="AQJ98" s="1785"/>
      <c r="AQK98" s="1785"/>
      <c r="AQL98" s="1785"/>
      <c r="AQM98" s="1785"/>
      <c r="AQN98" s="1785"/>
      <c r="AQO98" s="1785"/>
      <c r="AQP98" s="1785"/>
      <c r="AQQ98" s="1785"/>
      <c r="AQR98" s="1785"/>
      <c r="AQS98" s="1785"/>
      <c r="AQT98" s="1785"/>
      <c r="AQU98" s="1785"/>
      <c r="AQV98" s="1785"/>
      <c r="AQW98" s="1785"/>
      <c r="AQX98" s="1785"/>
      <c r="AQY98" s="1785"/>
      <c r="AQZ98" s="1785"/>
      <c r="ARA98" s="1785"/>
      <c r="ARB98" s="1785"/>
      <c r="ARC98" s="1785"/>
      <c r="ARD98" s="1785"/>
      <c r="ARE98" s="1785"/>
      <c r="ARF98" s="1785"/>
      <c r="ARG98" s="1785"/>
      <c r="ARH98" s="1785"/>
      <c r="ARI98" s="1785"/>
      <c r="ARJ98" s="1785"/>
      <c r="ARK98" s="1785"/>
      <c r="ARL98" s="1785"/>
      <c r="ARM98" s="1785"/>
      <c r="ARN98" s="1785"/>
      <c r="ARO98" s="1785"/>
      <c r="ARP98" s="1785"/>
      <c r="ARQ98" s="1785"/>
      <c r="ARR98" s="1785"/>
      <c r="ARS98" s="1785"/>
      <c r="ART98" s="1785"/>
      <c r="ARU98" s="1785"/>
      <c r="ARV98" s="1785"/>
      <c r="ARW98" s="1785"/>
      <c r="ARX98" s="1785"/>
      <c r="ARY98" s="1785"/>
      <c r="ARZ98" s="1785"/>
      <c r="ASA98" s="1785"/>
      <c r="ASB98" s="1785"/>
      <c r="ASC98" s="1785"/>
      <c r="ASD98" s="1785"/>
      <c r="ASE98" s="1785"/>
      <c r="ASF98" s="1785"/>
      <c r="ASG98" s="1785"/>
      <c r="ASH98" s="1785"/>
      <c r="ASI98" s="1785"/>
      <c r="ASJ98" s="1785"/>
      <c r="ASK98" s="1785"/>
      <c r="ASL98" s="1785"/>
      <c r="ASM98" s="1785"/>
      <c r="ASN98" s="1785"/>
      <c r="ASO98" s="1785"/>
      <c r="ASP98" s="1785"/>
      <c r="ASQ98" s="1785"/>
      <c r="ASR98" s="1785"/>
      <c r="ASS98" s="1785"/>
      <c r="AST98" s="1785"/>
      <c r="ASU98" s="1785"/>
      <c r="ASV98" s="1785"/>
      <c r="ASW98" s="1785"/>
      <c r="ASX98" s="1785"/>
      <c r="ASY98" s="1785"/>
      <c r="ASZ98" s="1785"/>
      <c r="ATA98" s="1785"/>
      <c r="ATB98" s="1785"/>
      <c r="ATC98" s="1785"/>
      <c r="ATD98" s="1785"/>
      <c r="ATE98" s="1785"/>
      <c r="ATF98" s="1785"/>
      <c r="ATG98" s="1785"/>
      <c r="ATH98" s="1785"/>
    </row>
    <row r="99" spans="1:1204" s="628" customFormat="1" ht="20.100000000000001" customHeight="1" x14ac:dyDescent="0.25">
      <c r="A99" s="3879" t="s">
        <v>627</v>
      </c>
      <c r="B99" s="3880"/>
      <c r="C99" s="2766">
        <v>1</v>
      </c>
      <c r="D99" s="3111" t="s">
        <v>185</v>
      </c>
      <c r="E99" s="2441" t="s">
        <v>336</v>
      </c>
      <c r="F99" s="2384" t="s">
        <v>336</v>
      </c>
      <c r="G99" s="2384" t="s">
        <v>336</v>
      </c>
      <c r="H99" s="2384" t="s">
        <v>336</v>
      </c>
      <c r="I99" s="2384" t="s">
        <v>336</v>
      </c>
      <c r="J99" s="2384" t="s">
        <v>336</v>
      </c>
      <c r="K99" s="2384" t="s">
        <v>336</v>
      </c>
      <c r="L99" s="2384" t="s">
        <v>336</v>
      </c>
      <c r="M99" s="2384" t="s">
        <v>336</v>
      </c>
      <c r="N99" s="2006" t="s">
        <v>336</v>
      </c>
      <c r="O99" s="2027" t="s">
        <v>336</v>
      </c>
      <c r="P99" s="2441" t="s">
        <v>336</v>
      </c>
      <c r="Q99" s="2441"/>
      <c r="R99" s="2384" t="s">
        <v>336</v>
      </c>
      <c r="S99" s="2384"/>
      <c r="T99" s="2384"/>
      <c r="U99" s="2384" t="s">
        <v>336</v>
      </c>
      <c r="V99" s="2384" t="s">
        <v>336</v>
      </c>
      <c r="W99" s="2020" t="s">
        <v>336</v>
      </c>
      <c r="X99" s="2006"/>
      <c r="Y99" s="3448" t="s">
        <v>336</v>
      </c>
      <c r="Z99" s="1890" t="s">
        <v>336</v>
      </c>
      <c r="AA99" s="2085">
        <v>0</v>
      </c>
      <c r="AB99" s="2085">
        <v>0</v>
      </c>
      <c r="AC99" s="2085" t="s">
        <v>336</v>
      </c>
      <c r="AD99" s="3317"/>
      <c r="AE99" s="3318">
        <v>0</v>
      </c>
      <c r="AF99" s="2089">
        <f>AD99+AE99</f>
        <v>0</v>
      </c>
      <c r="AG99" s="2030"/>
      <c r="AH99" s="3319">
        <v>0</v>
      </c>
      <c r="AI99" s="3320">
        <f>AG99+AH99</f>
        <v>0</v>
      </c>
      <c r="AJ99" s="2535">
        <v>0</v>
      </c>
      <c r="AK99" s="2535">
        <v>0</v>
      </c>
      <c r="AL99" s="2535"/>
      <c r="AM99" s="3309">
        <v>0</v>
      </c>
      <c r="AN99" s="2540">
        <v>0</v>
      </c>
      <c r="AO99" s="2540">
        <v>0</v>
      </c>
      <c r="AP99" s="3304">
        <f t="shared" si="193"/>
        <v>0</v>
      </c>
      <c r="AQ99" s="2540">
        <f>AM99+AO99</f>
        <v>0</v>
      </c>
      <c r="AR99" s="2535"/>
      <c r="AS99" s="2627">
        <f>+AM99</f>
        <v>0</v>
      </c>
      <c r="AT99" s="2535">
        <v>0</v>
      </c>
      <c r="AU99" s="2585">
        <f>AS99+AT99</f>
        <v>0</v>
      </c>
      <c r="AV99" s="2226" t="s">
        <v>336</v>
      </c>
      <c r="AW99" s="2226"/>
      <c r="AX99" s="2226" t="s">
        <v>336</v>
      </c>
      <c r="AY99" s="2755">
        <f>AD99+AM99</f>
        <v>0</v>
      </c>
      <c r="AZ99" s="2089">
        <f>AE99+AO99</f>
        <v>0</v>
      </c>
      <c r="BA99" s="2089">
        <f>AY99-AZ99</f>
        <v>0</v>
      </c>
      <c r="BB99" s="2089">
        <f>AY99+BA99</f>
        <v>0</v>
      </c>
      <c r="BC99" s="2089">
        <f>AY99+AZ99</f>
        <v>0</v>
      </c>
      <c r="BD99" s="2030">
        <f>AG99+AS99</f>
        <v>0</v>
      </c>
      <c r="BE99" s="2524">
        <f>AH99+AT99</f>
        <v>0</v>
      </c>
      <c r="BF99" s="3026">
        <f>BD99+BE99</f>
        <v>0</v>
      </c>
      <c r="BG99" s="2878"/>
      <c r="BH99" s="2614"/>
      <c r="BI99" s="1925"/>
      <c r="BJ99" s="1926"/>
      <c r="BK99" s="1926"/>
      <c r="BL99" s="1926"/>
      <c r="BM99" s="1925"/>
      <c r="BN99" s="1925"/>
      <c r="BO99" s="1925"/>
      <c r="BP99" s="1928"/>
      <c r="BQ99" s="1928"/>
      <c r="BR99" s="1928"/>
      <c r="BS99" s="1928"/>
      <c r="BT99" s="1928"/>
      <c r="BU99" s="1928"/>
      <c r="BV99" s="1928"/>
      <c r="BW99" s="1928"/>
      <c r="BX99" s="1928"/>
      <c r="BY99" s="1928"/>
      <c r="BZ99" s="1928"/>
      <c r="CA99" s="1928"/>
      <c r="CB99" s="1928"/>
      <c r="CC99" s="1928"/>
      <c r="CD99" s="1928"/>
      <c r="CE99" s="1928"/>
      <c r="CF99" s="1928"/>
      <c r="CG99" s="1928"/>
      <c r="CH99" s="1928"/>
      <c r="CI99" s="1928"/>
      <c r="CJ99" s="1928"/>
      <c r="CK99" s="1928"/>
      <c r="CL99" s="1928"/>
      <c r="CM99" s="1928"/>
      <c r="CN99" s="1928"/>
      <c r="CO99" s="1928"/>
      <c r="CP99" s="1928"/>
      <c r="CQ99" s="1928"/>
      <c r="CR99" s="1928"/>
      <c r="CS99" s="1928"/>
      <c r="CT99" s="1928"/>
      <c r="CU99" s="1928"/>
      <c r="CV99" s="1928"/>
      <c r="CW99" s="1928"/>
      <c r="CX99" s="1928"/>
      <c r="CY99" s="1928"/>
      <c r="CZ99" s="1928"/>
      <c r="DA99" s="1928"/>
      <c r="DB99" s="1928"/>
      <c r="DC99" s="1928"/>
      <c r="DD99" s="1928"/>
      <c r="DE99" s="1928"/>
      <c r="DF99" s="1928"/>
      <c r="DG99" s="1928"/>
      <c r="DH99" s="1928"/>
      <c r="DI99" s="1928"/>
      <c r="DJ99" s="1928"/>
      <c r="DK99" s="1928"/>
      <c r="DL99" s="1928"/>
      <c r="DM99" s="1928"/>
      <c r="DN99" s="1928"/>
      <c r="DO99" s="1928"/>
      <c r="DP99" s="1928"/>
      <c r="DQ99" s="1928"/>
      <c r="DR99" s="1928"/>
      <c r="DS99" s="1928"/>
      <c r="DT99" s="1928"/>
      <c r="DU99" s="1928"/>
      <c r="DV99" s="1928"/>
      <c r="DW99" s="1928"/>
      <c r="DX99" s="1928"/>
      <c r="DY99" s="1928"/>
      <c r="DZ99" s="1928"/>
      <c r="EA99" s="1928"/>
      <c r="EB99" s="1928"/>
      <c r="EC99" s="1928"/>
      <c r="ED99" s="1928"/>
      <c r="EE99" s="1928"/>
      <c r="EF99" s="1928"/>
      <c r="EG99" s="1928"/>
      <c r="EH99" s="1928"/>
      <c r="EI99" s="1928"/>
      <c r="EJ99" s="1928"/>
      <c r="EK99" s="1928"/>
      <c r="EL99" s="1928"/>
      <c r="EM99" s="1928"/>
      <c r="EN99" s="1928"/>
      <c r="EO99" s="1928"/>
      <c r="EP99" s="1928"/>
      <c r="EQ99" s="1928"/>
      <c r="ER99" s="1928"/>
      <c r="ES99" s="1928"/>
      <c r="ET99" s="1928"/>
      <c r="EU99" s="1928"/>
      <c r="EV99" s="1928"/>
      <c r="EW99" s="1928"/>
      <c r="EX99" s="1928"/>
      <c r="EY99" s="1928"/>
      <c r="EZ99" s="1928"/>
      <c r="FA99" s="1928"/>
      <c r="FB99" s="1928"/>
      <c r="FC99" s="1928"/>
      <c r="FD99" s="1928"/>
      <c r="FE99" s="1928"/>
      <c r="FF99" s="1928"/>
      <c r="FG99" s="1928"/>
      <c r="FH99" s="1928"/>
      <c r="FI99" s="1928"/>
      <c r="FJ99" s="1928"/>
      <c r="FK99" s="1928"/>
      <c r="FL99" s="1928"/>
      <c r="FM99" s="1928"/>
      <c r="FN99" s="1928"/>
      <c r="FO99" s="1928"/>
      <c r="FP99" s="1928"/>
      <c r="FQ99" s="1928"/>
      <c r="FR99" s="1928"/>
      <c r="FS99" s="1928"/>
      <c r="FT99" s="1928"/>
      <c r="FU99" s="1928"/>
      <c r="FV99" s="1928"/>
      <c r="FW99" s="1928"/>
      <c r="FX99" s="1928"/>
      <c r="FY99" s="1928"/>
      <c r="FZ99" s="1928"/>
      <c r="GA99" s="1928"/>
      <c r="GB99" s="1928"/>
      <c r="GC99" s="1928"/>
      <c r="GD99" s="1928"/>
      <c r="GE99" s="1928"/>
      <c r="GF99" s="1928"/>
      <c r="GG99" s="1928"/>
      <c r="GH99" s="1928"/>
      <c r="GI99" s="1928"/>
      <c r="GJ99" s="1928"/>
      <c r="GK99" s="1928"/>
      <c r="GL99" s="1928"/>
      <c r="GM99" s="1928"/>
      <c r="GN99" s="1928"/>
      <c r="GO99" s="1928"/>
      <c r="GP99" s="1928"/>
      <c r="GQ99" s="1928"/>
      <c r="GR99" s="1928"/>
      <c r="GS99" s="1928"/>
      <c r="GT99" s="1928"/>
      <c r="GU99" s="1928"/>
      <c r="GV99" s="1928"/>
      <c r="GW99" s="1928"/>
      <c r="GX99" s="1928"/>
      <c r="GY99" s="1928"/>
      <c r="GZ99" s="1928"/>
      <c r="HA99" s="1928"/>
      <c r="HB99" s="1928"/>
      <c r="HC99" s="1928"/>
      <c r="HD99" s="1928"/>
      <c r="HE99" s="1928"/>
      <c r="HF99" s="1928"/>
      <c r="HG99" s="1928"/>
      <c r="HH99" s="1928"/>
      <c r="HI99" s="1928"/>
      <c r="HJ99" s="1928"/>
      <c r="HK99" s="1928"/>
      <c r="HL99" s="1928"/>
      <c r="HM99" s="1928"/>
      <c r="HN99" s="1928"/>
      <c r="HO99" s="1928"/>
      <c r="HP99" s="1928"/>
      <c r="HQ99" s="1928"/>
      <c r="HR99" s="1928"/>
      <c r="HS99" s="1928"/>
      <c r="HT99" s="1928"/>
      <c r="HU99" s="1928"/>
      <c r="HV99" s="1928"/>
      <c r="HW99" s="1928"/>
      <c r="HX99" s="1928"/>
      <c r="HY99" s="1928"/>
      <c r="HZ99" s="1928"/>
      <c r="IA99" s="1928"/>
      <c r="IB99" s="1928"/>
      <c r="IC99" s="1928"/>
      <c r="ID99" s="1928"/>
      <c r="IE99" s="1928"/>
      <c r="IF99" s="1928"/>
      <c r="IG99" s="1928"/>
      <c r="IH99" s="1928"/>
      <c r="II99" s="1928"/>
      <c r="IJ99" s="1928"/>
      <c r="IK99" s="1928"/>
      <c r="IL99" s="1928"/>
      <c r="IM99" s="1928"/>
      <c r="IN99" s="1928"/>
      <c r="IO99" s="1928"/>
      <c r="IP99" s="1928"/>
      <c r="IQ99" s="1928"/>
      <c r="IR99" s="1928"/>
      <c r="IS99" s="1928"/>
      <c r="IT99" s="1928"/>
      <c r="IU99" s="1928"/>
      <c r="IV99" s="1928"/>
      <c r="IW99" s="1928"/>
      <c r="IX99" s="1928"/>
      <c r="IY99" s="1928"/>
      <c r="IZ99" s="1928"/>
      <c r="JA99" s="1928"/>
      <c r="JB99" s="1928"/>
      <c r="JC99" s="1928"/>
      <c r="JD99" s="1928"/>
      <c r="JE99" s="1928"/>
      <c r="JF99" s="1928"/>
      <c r="JG99" s="1928"/>
      <c r="JH99" s="1928"/>
      <c r="JI99" s="1928"/>
      <c r="JJ99" s="1928"/>
      <c r="JK99" s="1928"/>
      <c r="JL99" s="1928"/>
      <c r="JM99" s="1928"/>
      <c r="JN99" s="1928"/>
      <c r="JO99" s="1928"/>
      <c r="JP99" s="1928"/>
      <c r="JQ99" s="1928"/>
      <c r="JR99" s="1928"/>
      <c r="JS99" s="1928"/>
      <c r="JT99" s="1928"/>
      <c r="JU99" s="1928"/>
      <c r="JV99" s="1928"/>
      <c r="JW99" s="1928"/>
      <c r="JX99" s="1928"/>
      <c r="JY99" s="1928"/>
      <c r="JZ99" s="1928"/>
      <c r="KA99" s="1928"/>
      <c r="KB99" s="1928"/>
      <c r="KC99" s="1928"/>
      <c r="KD99" s="1928"/>
      <c r="KE99" s="1928"/>
      <c r="KF99" s="1928"/>
      <c r="KG99" s="1928"/>
      <c r="KH99" s="1928"/>
      <c r="KI99" s="1928"/>
      <c r="KJ99" s="1928"/>
      <c r="KK99" s="1928"/>
      <c r="KL99" s="1928"/>
      <c r="KM99" s="1928"/>
      <c r="KN99" s="1928"/>
      <c r="KO99" s="1928"/>
      <c r="KP99" s="1928"/>
      <c r="KQ99" s="1928"/>
      <c r="KR99" s="1928"/>
      <c r="KS99" s="1928"/>
      <c r="KT99" s="1928"/>
      <c r="KU99" s="1928"/>
      <c r="KV99" s="1928"/>
      <c r="KW99" s="1928"/>
      <c r="KX99" s="1928"/>
      <c r="KY99" s="1928"/>
      <c r="KZ99" s="1928"/>
      <c r="LA99" s="1928"/>
      <c r="LB99" s="1928"/>
      <c r="LC99" s="1928"/>
      <c r="LD99" s="1928"/>
      <c r="LE99" s="1928"/>
      <c r="LF99" s="1928"/>
      <c r="LG99" s="1928"/>
      <c r="LH99" s="1928"/>
      <c r="LI99" s="1928"/>
      <c r="LJ99" s="1928"/>
      <c r="LK99" s="1928"/>
      <c r="LL99" s="1928"/>
      <c r="LM99" s="1928"/>
      <c r="LN99" s="1928"/>
      <c r="LO99" s="1928"/>
      <c r="LP99" s="1928"/>
      <c r="LQ99" s="1928"/>
      <c r="LR99" s="1928"/>
      <c r="LS99" s="1928"/>
      <c r="LT99" s="1928"/>
      <c r="LU99" s="1928"/>
      <c r="LV99" s="1928"/>
      <c r="LW99" s="1928"/>
      <c r="LX99" s="1928"/>
      <c r="LY99" s="1928"/>
      <c r="LZ99" s="1928"/>
      <c r="MA99" s="1928"/>
      <c r="MB99" s="1928"/>
      <c r="MC99" s="1928"/>
      <c r="MD99" s="1928"/>
      <c r="ME99" s="1928"/>
      <c r="MF99" s="1928"/>
      <c r="MG99" s="1928"/>
      <c r="MH99" s="1928"/>
      <c r="MI99" s="1928"/>
      <c r="MJ99" s="1928"/>
      <c r="MK99" s="1928"/>
      <c r="ML99" s="1928"/>
      <c r="MM99" s="1928"/>
      <c r="MN99" s="1928"/>
      <c r="MO99" s="1928"/>
      <c r="MP99" s="1928"/>
      <c r="MQ99" s="1928"/>
      <c r="MR99" s="1928"/>
      <c r="MS99" s="1928"/>
      <c r="MT99" s="1928"/>
      <c r="MU99" s="1928"/>
      <c r="MV99" s="1928"/>
      <c r="MW99" s="1928"/>
      <c r="MX99" s="1928"/>
      <c r="MY99" s="1928"/>
      <c r="MZ99" s="1928"/>
      <c r="NA99" s="1928"/>
      <c r="NB99" s="1928"/>
      <c r="NC99" s="1928"/>
      <c r="ND99" s="1928"/>
      <c r="NE99" s="1928"/>
      <c r="NF99" s="1928"/>
      <c r="NG99" s="1928"/>
      <c r="NH99" s="1928"/>
      <c r="NI99" s="1928"/>
      <c r="NJ99" s="1928"/>
      <c r="NK99" s="1928"/>
      <c r="NL99" s="1928"/>
      <c r="NM99" s="1928"/>
      <c r="NN99" s="1928"/>
      <c r="NO99" s="1928"/>
      <c r="NP99" s="1928"/>
      <c r="NQ99" s="1928"/>
      <c r="NR99" s="1928"/>
      <c r="NS99" s="1928"/>
      <c r="NT99" s="1928"/>
      <c r="NU99" s="1928"/>
      <c r="NV99" s="1928"/>
      <c r="NW99" s="1928"/>
      <c r="NX99" s="1928"/>
      <c r="NY99" s="1928"/>
      <c r="NZ99" s="1928"/>
      <c r="OA99" s="1928"/>
      <c r="OB99" s="1928"/>
      <c r="OC99" s="1928"/>
      <c r="OD99" s="1928"/>
      <c r="OE99" s="1928"/>
      <c r="OF99" s="1928"/>
      <c r="OG99" s="1928"/>
      <c r="OH99" s="1928"/>
      <c r="OI99" s="1928"/>
      <c r="OJ99" s="1928"/>
      <c r="OK99" s="1928"/>
      <c r="OL99" s="1928"/>
      <c r="OM99" s="1928"/>
      <c r="ON99" s="1928"/>
      <c r="OO99" s="1928"/>
      <c r="OP99" s="1928"/>
      <c r="OQ99" s="1928"/>
      <c r="OR99" s="1928"/>
      <c r="OS99" s="1928"/>
      <c r="OT99" s="1928"/>
      <c r="OU99" s="1928"/>
      <c r="OV99" s="1928"/>
      <c r="OW99" s="1928"/>
      <c r="OX99" s="1928"/>
      <c r="OY99" s="1928"/>
      <c r="OZ99" s="1928"/>
      <c r="PA99" s="1928"/>
      <c r="PB99" s="1928"/>
      <c r="PC99" s="1928"/>
      <c r="PD99" s="1928"/>
      <c r="PE99" s="1928"/>
      <c r="PF99" s="1928"/>
      <c r="PG99" s="1928"/>
      <c r="PH99" s="1928"/>
      <c r="PI99" s="1928"/>
      <c r="PJ99" s="1928"/>
      <c r="PK99" s="1928"/>
      <c r="PL99" s="1928"/>
      <c r="PM99" s="1928"/>
      <c r="PN99" s="1928"/>
      <c r="PO99" s="1928"/>
      <c r="PP99" s="1928"/>
      <c r="PQ99" s="1928"/>
      <c r="PR99" s="1928"/>
      <c r="PS99" s="1928"/>
      <c r="PT99" s="1928"/>
      <c r="PU99" s="1928"/>
      <c r="PV99" s="1928"/>
      <c r="PW99" s="1928"/>
      <c r="PX99" s="1928"/>
      <c r="PY99" s="1928"/>
      <c r="PZ99" s="1928"/>
      <c r="QA99" s="1928"/>
      <c r="QB99" s="1928"/>
      <c r="QC99" s="1928"/>
      <c r="QD99" s="1928"/>
      <c r="QE99" s="1928"/>
      <c r="QF99" s="1928"/>
      <c r="QG99" s="1928"/>
      <c r="QH99" s="1928"/>
      <c r="QI99" s="1928"/>
      <c r="QJ99" s="1928"/>
      <c r="QK99" s="1928"/>
      <c r="QL99" s="1928"/>
      <c r="QM99" s="1928"/>
      <c r="QN99" s="1928"/>
      <c r="QO99" s="1928"/>
      <c r="QP99" s="1928"/>
      <c r="QQ99" s="1928"/>
      <c r="QR99" s="1928"/>
      <c r="QS99" s="1928"/>
      <c r="QT99" s="1928"/>
      <c r="QU99" s="1928"/>
      <c r="QV99" s="1928"/>
      <c r="QW99" s="1928"/>
      <c r="QX99" s="1928"/>
      <c r="QY99" s="1928"/>
      <c r="QZ99" s="1928"/>
      <c r="RA99" s="1928"/>
      <c r="RB99" s="1928"/>
      <c r="RC99" s="1928"/>
      <c r="RD99" s="1928"/>
      <c r="RE99" s="1928"/>
      <c r="RF99" s="1928"/>
      <c r="RG99" s="1928"/>
      <c r="RH99" s="1928"/>
      <c r="RI99" s="1928"/>
      <c r="RJ99" s="1928"/>
      <c r="RK99" s="1928"/>
      <c r="RL99" s="1928"/>
      <c r="RM99" s="1928"/>
      <c r="RN99" s="1928"/>
      <c r="RO99" s="1928"/>
      <c r="RP99" s="1928"/>
      <c r="RQ99" s="1928"/>
      <c r="RR99" s="1928"/>
      <c r="RS99" s="1928"/>
      <c r="RT99" s="1928"/>
      <c r="RU99" s="1928"/>
      <c r="RV99" s="1928"/>
      <c r="RW99" s="1928"/>
      <c r="RX99" s="1928"/>
      <c r="RY99" s="1928"/>
      <c r="RZ99" s="1928"/>
      <c r="SA99" s="1928"/>
      <c r="SB99" s="1928"/>
      <c r="SC99" s="1928"/>
      <c r="SD99" s="1928"/>
      <c r="SE99" s="1928"/>
      <c r="SF99" s="1928"/>
      <c r="SG99" s="1928"/>
      <c r="SH99" s="1928"/>
      <c r="SI99" s="1928"/>
      <c r="SJ99" s="1928"/>
      <c r="SK99" s="1928"/>
      <c r="SL99" s="1928"/>
      <c r="SM99" s="1928"/>
      <c r="SN99" s="1928"/>
      <c r="SO99" s="1928"/>
      <c r="SP99" s="1928"/>
      <c r="SQ99" s="1928"/>
      <c r="SR99" s="1928"/>
      <c r="SS99" s="1928"/>
      <c r="ST99" s="1928"/>
      <c r="SU99" s="1928"/>
      <c r="SV99" s="1928"/>
      <c r="SW99" s="1928"/>
      <c r="SX99" s="1928"/>
      <c r="SY99" s="1928"/>
      <c r="SZ99" s="1928"/>
      <c r="TA99" s="1928"/>
      <c r="TB99" s="1928"/>
      <c r="TC99" s="1928"/>
      <c r="TD99" s="1928"/>
      <c r="TE99" s="1928"/>
      <c r="TF99" s="1928"/>
      <c r="TG99" s="1928"/>
      <c r="TH99" s="1928"/>
      <c r="TI99" s="1928"/>
      <c r="TJ99" s="1928"/>
      <c r="TK99" s="1928"/>
      <c r="TL99" s="1928"/>
      <c r="TM99" s="1928"/>
      <c r="TN99" s="1928"/>
      <c r="TO99" s="1928"/>
      <c r="TP99" s="1928"/>
      <c r="TQ99" s="1928"/>
      <c r="TR99" s="1928"/>
      <c r="TS99" s="1928"/>
      <c r="TT99" s="1928"/>
      <c r="TU99" s="1928"/>
      <c r="TV99" s="1928"/>
      <c r="TW99" s="1928"/>
      <c r="TX99" s="1928"/>
      <c r="TY99" s="1928"/>
      <c r="TZ99" s="1928"/>
      <c r="UA99" s="1928"/>
      <c r="UB99" s="1928"/>
      <c r="UC99" s="1928"/>
      <c r="UD99" s="1928"/>
      <c r="UE99" s="1928"/>
      <c r="UF99" s="1928"/>
      <c r="UG99" s="1928"/>
      <c r="UH99" s="1928"/>
      <c r="UI99" s="1928"/>
      <c r="UJ99" s="1928"/>
      <c r="UK99" s="1928"/>
      <c r="UL99" s="1928"/>
      <c r="UM99" s="1928"/>
      <c r="UN99" s="1928"/>
      <c r="UO99" s="1928"/>
      <c r="UP99" s="1928"/>
      <c r="UQ99" s="1928"/>
      <c r="UR99" s="1928"/>
      <c r="US99" s="1928"/>
      <c r="UT99" s="1928"/>
      <c r="UU99" s="1928"/>
      <c r="UV99" s="1928"/>
      <c r="UW99" s="1928"/>
      <c r="UX99" s="1928"/>
      <c r="UY99" s="1928"/>
      <c r="UZ99" s="1928"/>
      <c r="VA99" s="1928"/>
      <c r="VB99" s="1928"/>
      <c r="VC99" s="1928"/>
      <c r="VD99" s="1928"/>
      <c r="VE99" s="1928"/>
      <c r="VF99" s="1928"/>
      <c r="VG99" s="1928"/>
      <c r="VH99" s="1928"/>
      <c r="VI99" s="1928"/>
      <c r="VJ99" s="1928"/>
      <c r="VK99" s="1928"/>
      <c r="VL99" s="1928"/>
      <c r="VM99" s="1928"/>
      <c r="VN99" s="1928"/>
      <c r="VO99" s="1928"/>
      <c r="VP99" s="1928"/>
      <c r="VQ99" s="1928"/>
      <c r="VR99" s="1928"/>
      <c r="VS99" s="1928"/>
      <c r="VT99" s="1928"/>
      <c r="VU99" s="1928"/>
      <c r="VV99" s="1928"/>
      <c r="VW99" s="1928"/>
      <c r="VX99" s="1928"/>
      <c r="VY99" s="1928"/>
      <c r="VZ99" s="1928"/>
      <c r="WA99" s="1928"/>
      <c r="WB99" s="1928"/>
      <c r="WC99" s="1928"/>
      <c r="WD99" s="1928"/>
      <c r="WE99" s="1928"/>
      <c r="WF99" s="1928"/>
      <c r="WG99" s="1928"/>
      <c r="WH99" s="1928"/>
      <c r="WI99" s="1928"/>
      <c r="WJ99" s="1928"/>
      <c r="WK99" s="1928"/>
      <c r="WL99" s="1928"/>
      <c r="WM99" s="1928"/>
      <c r="WN99" s="1928"/>
      <c r="WO99" s="1928"/>
      <c r="WP99" s="1928"/>
      <c r="WQ99" s="1928"/>
      <c r="WR99" s="1928"/>
      <c r="WS99" s="1928"/>
      <c r="WT99" s="1928"/>
      <c r="WU99" s="1928"/>
      <c r="WV99" s="1928"/>
      <c r="WW99" s="1928"/>
      <c r="WX99" s="1928"/>
      <c r="WY99" s="1928"/>
      <c r="WZ99" s="1928"/>
      <c r="XA99" s="1928"/>
      <c r="XB99" s="1928"/>
      <c r="XC99" s="1928"/>
      <c r="XD99" s="1928"/>
      <c r="XE99" s="1928"/>
      <c r="XF99" s="1928"/>
      <c r="XG99" s="1928"/>
      <c r="XH99" s="1928"/>
      <c r="XI99" s="1928"/>
      <c r="XJ99" s="1928"/>
      <c r="XK99" s="1928"/>
      <c r="XL99" s="1928"/>
      <c r="XM99" s="1928"/>
      <c r="XN99" s="1928"/>
      <c r="XO99" s="1928"/>
      <c r="XP99" s="1928"/>
      <c r="XQ99" s="1928"/>
      <c r="XR99" s="1928"/>
      <c r="XS99" s="1928"/>
      <c r="XT99" s="1928"/>
      <c r="XU99" s="1928"/>
      <c r="XV99" s="1928"/>
      <c r="XW99" s="1928"/>
      <c r="XX99" s="1928"/>
      <c r="XY99" s="1928"/>
      <c r="XZ99" s="1928"/>
      <c r="YA99" s="1928"/>
      <c r="YB99" s="1928"/>
      <c r="YC99" s="1928"/>
      <c r="YD99" s="1928"/>
      <c r="YE99" s="1928"/>
      <c r="YF99" s="1928"/>
      <c r="YG99" s="1928"/>
      <c r="YH99" s="1928"/>
      <c r="YI99" s="1928"/>
      <c r="YJ99" s="1928"/>
      <c r="YK99" s="1928"/>
      <c r="YL99" s="1928"/>
      <c r="YM99" s="1928"/>
      <c r="YN99" s="1928"/>
    </row>
    <row r="100" spans="1:1204" s="628" customFormat="1" ht="15" customHeight="1" x14ac:dyDescent="0.25">
      <c r="A100" s="2103"/>
      <c r="B100" s="1966"/>
      <c r="C100" s="1907"/>
      <c r="D100" s="3112"/>
      <c r="E100" s="2328"/>
      <c r="F100" s="1908"/>
      <c r="G100" s="1907"/>
      <c r="H100" s="1909"/>
      <c r="I100" s="1908"/>
      <c r="J100" s="1908"/>
      <c r="K100" s="1909"/>
      <c r="L100" s="1908"/>
      <c r="M100" s="1908"/>
      <c r="N100" s="1907"/>
      <c r="O100" s="3186"/>
      <c r="P100" s="2328"/>
      <c r="Q100" s="1907"/>
      <c r="R100" s="1907"/>
      <c r="S100" s="1907"/>
      <c r="T100" s="1907"/>
      <c r="U100" s="1907"/>
      <c r="V100" s="3439"/>
      <c r="W100" s="1907"/>
      <c r="X100" s="1907"/>
      <c r="Y100" s="1907"/>
      <c r="Z100" s="3456"/>
      <c r="AA100" s="2009"/>
      <c r="AB100" s="1910"/>
      <c r="AC100" s="1910"/>
      <c r="AD100" s="1907"/>
      <c r="AE100" s="1907"/>
      <c r="AF100" s="1907"/>
      <c r="AG100" s="1907"/>
      <c r="AH100" s="1907"/>
      <c r="AI100" s="3195"/>
      <c r="AJ100" s="3045"/>
      <c r="AK100" s="2712"/>
      <c r="AL100" s="1907"/>
      <c r="AM100" s="1907"/>
      <c r="AN100" s="1907"/>
      <c r="AO100" s="1907"/>
      <c r="AP100" s="3552"/>
      <c r="AQ100" s="1907"/>
      <c r="AR100" s="1907"/>
      <c r="AS100" s="1907"/>
      <c r="AT100" s="1907"/>
      <c r="AU100" s="1907"/>
      <c r="AV100" s="1966"/>
      <c r="AW100" s="1967"/>
      <c r="AX100" s="1967"/>
      <c r="AY100" s="1907"/>
      <c r="AZ100" s="1907"/>
      <c r="BA100" s="1907"/>
      <c r="BB100" s="1907"/>
      <c r="BC100" s="1907"/>
      <c r="BD100" s="1907"/>
      <c r="BE100" s="1907"/>
      <c r="BF100" s="1907"/>
      <c r="BG100" s="1907"/>
      <c r="BH100" s="2640"/>
      <c r="BI100" s="1928"/>
      <c r="BJ100" s="1928"/>
      <c r="BK100" s="1928"/>
      <c r="BL100" s="1928"/>
      <c r="BM100" s="1928"/>
      <c r="BN100" s="1928"/>
      <c r="BO100" s="1928"/>
      <c r="EW100" s="1785"/>
      <c r="EX100" s="1785"/>
      <c r="EY100" s="1785"/>
      <c r="EZ100" s="1785"/>
      <c r="FA100" s="1785"/>
      <c r="FB100" s="1785"/>
      <c r="FC100" s="1785"/>
      <c r="FD100" s="1785"/>
      <c r="FE100" s="1785"/>
      <c r="FF100" s="1785"/>
      <c r="FG100" s="1785"/>
      <c r="FH100" s="1785"/>
      <c r="FI100" s="1785"/>
      <c r="FJ100" s="1785"/>
      <c r="FK100" s="1785"/>
      <c r="FL100" s="1785"/>
      <c r="FM100" s="1785"/>
      <c r="FN100" s="1785"/>
      <c r="FO100" s="1785"/>
      <c r="FP100" s="1785"/>
      <c r="FQ100" s="1785"/>
      <c r="FR100" s="1785"/>
      <c r="FS100" s="1785"/>
      <c r="FT100" s="1785"/>
      <c r="FU100" s="1785"/>
      <c r="FV100" s="1785"/>
      <c r="FW100" s="1785"/>
      <c r="FX100" s="1785"/>
      <c r="FY100" s="1785"/>
      <c r="FZ100" s="1785"/>
      <c r="GA100" s="1785"/>
      <c r="GB100" s="1785"/>
      <c r="GC100" s="1785"/>
      <c r="GD100" s="1785"/>
      <c r="GE100" s="1785"/>
      <c r="GF100" s="1785"/>
      <c r="GG100" s="1785"/>
      <c r="GH100" s="1785"/>
      <c r="GI100" s="1785"/>
      <c r="GJ100" s="1785"/>
      <c r="GK100" s="1785"/>
      <c r="GL100" s="1785"/>
      <c r="GM100" s="1785"/>
      <c r="GN100" s="1785"/>
      <c r="GO100" s="1785"/>
      <c r="GP100" s="1785"/>
      <c r="GQ100" s="1785"/>
      <c r="GR100" s="1785"/>
      <c r="GS100" s="1785"/>
      <c r="GT100" s="1785"/>
      <c r="GU100" s="1785"/>
      <c r="GV100" s="1785"/>
      <c r="GW100" s="1785"/>
      <c r="GX100" s="1785"/>
      <c r="GY100" s="1785"/>
      <c r="GZ100" s="1785"/>
      <c r="HA100" s="1785"/>
      <c r="HB100" s="1785"/>
      <c r="HC100" s="1785"/>
      <c r="HD100" s="1785"/>
      <c r="HE100" s="1785"/>
      <c r="HF100" s="1785"/>
      <c r="HG100" s="1785"/>
      <c r="HH100" s="1785"/>
      <c r="HI100" s="1785"/>
      <c r="HJ100" s="1785"/>
      <c r="HK100" s="1785"/>
      <c r="HL100" s="1785"/>
      <c r="HM100" s="1785"/>
      <c r="HN100" s="1785"/>
      <c r="HO100" s="1785"/>
      <c r="HP100" s="1785"/>
      <c r="HQ100" s="1785"/>
      <c r="HR100" s="1785"/>
      <c r="HS100" s="1785"/>
      <c r="HT100" s="1785"/>
      <c r="HU100" s="1785"/>
      <c r="HV100" s="1785"/>
      <c r="HW100" s="1785"/>
      <c r="HX100" s="1785"/>
      <c r="HY100" s="1785"/>
      <c r="HZ100" s="1785"/>
      <c r="IA100" s="1785"/>
      <c r="IB100" s="1785"/>
      <c r="IC100" s="1785"/>
      <c r="ID100" s="1785"/>
      <c r="IE100" s="1785"/>
      <c r="IF100" s="1785"/>
      <c r="IG100" s="1785"/>
      <c r="IH100" s="1785"/>
      <c r="II100" s="1785"/>
      <c r="IJ100" s="1785"/>
      <c r="IK100" s="1785"/>
      <c r="IL100" s="1785"/>
      <c r="IM100" s="1785"/>
      <c r="IN100" s="1785"/>
      <c r="IO100" s="1785"/>
      <c r="IP100" s="1785"/>
      <c r="IQ100" s="1785"/>
      <c r="IR100" s="1785"/>
      <c r="IS100" s="1785"/>
      <c r="IT100" s="1785"/>
      <c r="IU100" s="1785"/>
      <c r="IV100" s="1785"/>
      <c r="IW100" s="1785"/>
      <c r="IX100" s="1785"/>
      <c r="IY100" s="1785"/>
      <c r="IZ100" s="1785"/>
      <c r="JA100" s="1785"/>
      <c r="JB100" s="1785"/>
      <c r="JC100" s="1785"/>
      <c r="JD100" s="1785"/>
      <c r="JE100" s="1785"/>
      <c r="JF100" s="1785"/>
      <c r="JG100" s="1785"/>
      <c r="JH100" s="1785"/>
      <c r="JI100" s="1785"/>
      <c r="JJ100" s="1785"/>
      <c r="JK100" s="1785"/>
      <c r="JL100" s="1785"/>
      <c r="JM100" s="1785"/>
      <c r="JN100" s="1785"/>
      <c r="JO100" s="1785"/>
      <c r="JP100" s="1785"/>
      <c r="JQ100" s="1785"/>
      <c r="JR100" s="1785"/>
      <c r="JS100" s="1785"/>
      <c r="JT100" s="1785"/>
      <c r="JU100" s="1785"/>
      <c r="JV100" s="1785"/>
      <c r="JW100" s="1785"/>
      <c r="JX100" s="1785"/>
      <c r="JY100" s="1785"/>
      <c r="JZ100" s="1785"/>
      <c r="KA100" s="1785"/>
      <c r="KB100" s="1785"/>
      <c r="KC100" s="1785"/>
      <c r="KD100" s="1785"/>
      <c r="KE100" s="1785"/>
      <c r="KF100" s="1785"/>
      <c r="KG100" s="1785"/>
      <c r="KH100" s="1785"/>
      <c r="KI100" s="1785"/>
      <c r="KJ100" s="1785"/>
      <c r="KK100" s="1785"/>
      <c r="KL100" s="1785"/>
      <c r="KM100" s="1785"/>
      <c r="KN100" s="1785"/>
      <c r="KO100" s="1785"/>
      <c r="KP100" s="1785"/>
      <c r="KQ100" s="1785"/>
      <c r="KR100" s="1785"/>
      <c r="KS100" s="1785"/>
      <c r="KT100" s="1785"/>
      <c r="KU100" s="1785"/>
      <c r="KV100" s="1785"/>
      <c r="KW100" s="1785"/>
      <c r="KX100" s="1785"/>
      <c r="KY100" s="1785"/>
      <c r="KZ100" s="1785"/>
      <c r="LA100" s="1785"/>
      <c r="LB100" s="1785"/>
      <c r="LC100" s="1785"/>
      <c r="LD100" s="1785"/>
      <c r="LE100" s="1785"/>
      <c r="LF100" s="1785"/>
      <c r="LG100" s="1785"/>
      <c r="LH100" s="1785"/>
      <c r="LI100" s="1785"/>
      <c r="LJ100" s="1785"/>
      <c r="LK100" s="1785"/>
      <c r="LL100" s="1785"/>
      <c r="LM100" s="1785"/>
      <c r="LN100" s="1785"/>
      <c r="LO100" s="1785"/>
      <c r="LP100" s="1785"/>
      <c r="LQ100" s="1785"/>
      <c r="LR100" s="1785"/>
      <c r="LS100" s="1785"/>
      <c r="LT100" s="1785"/>
      <c r="LU100" s="1785"/>
      <c r="LV100" s="1785"/>
      <c r="LW100" s="1785"/>
      <c r="LX100" s="1785"/>
      <c r="LY100" s="1785"/>
      <c r="LZ100" s="1785"/>
      <c r="MA100" s="1785"/>
      <c r="MB100" s="1785"/>
      <c r="MC100" s="1785"/>
      <c r="MD100" s="1785"/>
      <c r="ME100" s="1785"/>
      <c r="MF100" s="1785"/>
      <c r="MG100" s="1785"/>
      <c r="MH100" s="1785"/>
      <c r="MI100" s="1785"/>
      <c r="MJ100" s="1785"/>
      <c r="MK100" s="1785"/>
      <c r="ML100" s="1785"/>
      <c r="MM100" s="1785"/>
      <c r="MN100" s="1785"/>
      <c r="MO100" s="1785"/>
      <c r="MP100" s="1785"/>
      <c r="MQ100" s="1785"/>
      <c r="MR100" s="1785"/>
      <c r="MS100" s="1785"/>
      <c r="MT100" s="1785"/>
      <c r="MU100" s="1785"/>
      <c r="MV100" s="1785"/>
      <c r="MW100" s="1785"/>
      <c r="MX100" s="1785"/>
      <c r="MY100" s="1785"/>
      <c r="MZ100" s="1785"/>
      <c r="NA100" s="1785"/>
      <c r="NB100" s="1785"/>
      <c r="NC100" s="1785"/>
      <c r="ND100" s="1785"/>
      <c r="NE100" s="1785"/>
      <c r="NF100" s="1785"/>
      <c r="NG100" s="1785"/>
      <c r="NH100" s="1785"/>
      <c r="NI100" s="1785"/>
      <c r="NJ100" s="1785"/>
      <c r="NK100" s="1785"/>
      <c r="NL100" s="1785"/>
      <c r="NM100" s="1785"/>
      <c r="NN100" s="1785"/>
      <c r="NO100" s="1785"/>
      <c r="NP100" s="1785"/>
      <c r="NQ100" s="1785"/>
      <c r="NR100" s="1785"/>
      <c r="NS100" s="1785"/>
      <c r="NT100" s="1785"/>
      <c r="NU100" s="1785"/>
      <c r="NV100" s="1785"/>
      <c r="NW100" s="1785"/>
      <c r="NX100" s="1785"/>
      <c r="NY100" s="1785"/>
      <c r="NZ100" s="1785"/>
      <c r="OA100" s="1785"/>
      <c r="OB100" s="1785"/>
      <c r="OC100" s="1785"/>
      <c r="OD100" s="1785"/>
      <c r="OE100" s="1785"/>
      <c r="OF100" s="1785"/>
      <c r="OG100" s="1785"/>
      <c r="OH100" s="1785"/>
      <c r="OI100" s="1785"/>
      <c r="OJ100" s="1785"/>
      <c r="OK100" s="1785"/>
      <c r="OL100" s="1785"/>
      <c r="OM100" s="1785"/>
      <c r="ON100" s="1785"/>
      <c r="OO100" s="1785"/>
      <c r="OP100" s="1785"/>
      <c r="OQ100" s="1785"/>
      <c r="OR100" s="1785"/>
      <c r="OS100" s="1785"/>
      <c r="OT100" s="1785"/>
      <c r="OU100" s="1785"/>
      <c r="OV100" s="1785"/>
      <c r="OW100" s="1785"/>
      <c r="OX100" s="1785"/>
      <c r="OY100" s="1785"/>
      <c r="OZ100" s="1785"/>
      <c r="PA100" s="1785"/>
      <c r="PB100" s="1785"/>
      <c r="PC100" s="1785"/>
      <c r="PD100" s="1785"/>
      <c r="PE100" s="1785"/>
      <c r="PF100" s="1785"/>
      <c r="PG100" s="1785"/>
      <c r="PH100" s="1785"/>
      <c r="PI100" s="1785"/>
      <c r="PJ100" s="1785"/>
      <c r="PK100" s="1785"/>
      <c r="PL100" s="1785"/>
      <c r="PM100" s="1785"/>
      <c r="PN100" s="1785"/>
      <c r="PO100" s="1785"/>
      <c r="PP100" s="1785"/>
      <c r="PQ100" s="1785"/>
      <c r="PR100" s="1785"/>
      <c r="PS100" s="1785"/>
      <c r="PT100" s="1785"/>
      <c r="PU100" s="1785"/>
      <c r="PV100" s="1785"/>
      <c r="PW100" s="1785"/>
      <c r="PX100" s="1785"/>
      <c r="PY100" s="1785"/>
      <c r="PZ100" s="1785"/>
      <c r="QA100" s="1785"/>
      <c r="QB100" s="1785"/>
      <c r="QC100" s="1785"/>
      <c r="QD100" s="1785"/>
      <c r="QE100" s="1785"/>
      <c r="QF100" s="1785"/>
      <c r="QG100" s="1785"/>
      <c r="QH100" s="1785"/>
      <c r="QI100" s="1785"/>
      <c r="QJ100" s="1785"/>
      <c r="QK100" s="1785"/>
      <c r="QL100" s="1785"/>
      <c r="QM100" s="1785"/>
      <c r="QN100" s="1785"/>
      <c r="QO100" s="1785"/>
      <c r="QP100" s="1785"/>
      <c r="QQ100" s="1785"/>
      <c r="QR100" s="1785"/>
      <c r="QS100" s="1785"/>
      <c r="QT100" s="1785"/>
      <c r="QU100" s="1785"/>
      <c r="QV100" s="1785"/>
      <c r="QW100" s="1785"/>
      <c r="QX100" s="1785"/>
      <c r="QY100" s="1785"/>
      <c r="QZ100" s="1785"/>
      <c r="RA100" s="1785"/>
      <c r="RB100" s="1785"/>
      <c r="RC100" s="1785"/>
      <c r="RD100" s="1785"/>
      <c r="RE100" s="1785"/>
      <c r="RF100" s="1785"/>
      <c r="RG100" s="1785"/>
      <c r="RH100" s="1785"/>
      <c r="RI100" s="1785"/>
      <c r="RJ100" s="1785"/>
      <c r="RK100" s="1785"/>
      <c r="RL100" s="1785"/>
      <c r="RM100" s="1785"/>
      <c r="RN100" s="1785"/>
      <c r="RO100" s="1785"/>
      <c r="RP100" s="1785"/>
      <c r="RQ100" s="1785"/>
      <c r="RR100" s="1785"/>
      <c r="RS100" s="1785"/>
      <c r="RT100" s="1785"/>
      <c r="RU100" s="1785"/>
      <c r="RV100" s="1785"/>
      <c r="RW100" s="1785"/>
      <c r="RX100" s="1785"/>
      <c r="RY100" s="1785"/>
      <c r="RZ100" s="1785"/>
      <c r="SA100" s="1785"/>
      <c r="SB100" s="1785"/>
      <c r="SC100" s="1785"/>
      <c r="SD100" s="1785"/>
      <c r="SE100" s="1785"/>
      <c r="SF100" s="1785"/>
      <c r="SG100" s="1785"/>
      <c r="SH100" s="1785"/>
      <c r="SI100" s="1785"/>
      <c r="SJ100" s="1785"/>
      <c r="SK100" s="1785"/>
      <c r="SL100" s="1785"/>
      <c r="SM100" s="1785"/>
      <c r="SN100" s="1785"/>
      <c r="SO100" s="1785"/>
      <c r="SP100" s="1785"/>
      <c r="SQ100" s="1785"/>
      <c r="SR100" s="1785"/>
      <c r="SS100" s="1785"/>
      <c r="ST100" s="1785"/>
      <c r="SU100" s="1785"/>
      <c r="SV100" s="1785"/>
      <c r="SW100" s="1785"/>
      <c r="SX100" s="1785"/>
      <c r="SY100" s="1785"/>
      <c r="SZ100" s="1785"/>
      <c r="TA100" s="1785"/>
      <c r="TB100" s="1785"/>
      <c r="TC100" s="1785"/>
      <c r="TD100" s="1785"/>
      <c r="TE100" s="1785"/>
      <c r="TF100" s="1785"/>
      <c r="TG100" s="1785"/>
      <c r="TH100" s="1785"/>
      <c r="TI100" s="1785"/>
      <c r="TJ100" s="1785"/>
      <c r="TK100" s="1785"/>
      <c r="TL100" s="1785"/>
      <c r="TM100" s="1785"/>
      <c r="TN100" s="1785"/>
      <c r="TO100" s="1785"/>
      <c r="TP100" s="1785"/>
      <c r="TQ100" s="1785"/>
      <c r="TR100" s="1785"/>
      <c r="TS100" s="1785"/>
      <c r="TT100" s="1785"/>
      <c r="TU100" s="1785"/>
      <c r="TV100" s="1785"/>
      <c r="TW100" s="1785"/>
      <c r="TX100" s="1785"/>
      <c r="TY100" s="1785"/>
      <c r="TZ100" s="1785"/>
      <c r="UA100" s="1785"/>
      <c r="UB100" s="1785"/>
      <c r="UC100" s="1785"/>
      <c r="UD100" s="1785"/>
      <c r="UE100" s="1785"/>
      <c r="UF100" s="1785"/>
      <c r="UG100" s="1785"/>
      <c r="UH100" s="1785"/>
      <c r="UI100" s="1785"/>
      <c r="UJ100" s="1785"/>
      <c r="UK100" s="1785"/>
      <c r="UL100" s="1785"/>
      <c r="UM100" s="1785"/>
      <c r="UN100" s="1785"/>
      <c r="UO100" s="1785"/>
      <c r="UP100" s="1785"/>
      <c r="UQ100" s="1785"/>
      <c r="UR100" s="1785"/>
      <c r="US100" s="1785"/>
      <c r="UT100" s="1785"/>
      <c r="UU100" s="1785"/>
      <c r="UV100" s="1785"/>
      <c r="UW100" s="1785"/>
      <c r="UX100" s="1785"/>
      <c r="UY100" s="1785"/>
      <c r="UZ100" s="1785"/>
      <c r="VA100" s="1785"/>
      <c r="VB100" s="1785"/>
      <c r="VC100" s="1785"/>
      <c r="VD100" s="1785"/>
      <c r="VE100" s="1785"/>
      <c r="VF100" s="1785"/>
      <c r="VG100" s="1785"/>
      <c r="VH100" s="1785"/>
      <c r="VI100" s="1785"/>
      <c r="VJ100" s="1785"/>
      <c r="VK100" s="1785"/>
      <c r="VL100" s="1785"/>
      <c r="VM100" s="1785"/>
      <c r="VN100" s="1785"/>
      <c r="VO100" s="1785"/>
      <c r="VP100" s="1785"/>
      <c r="VQ100" s="1785"/>
      <c r="VR100" s="1785"/>
      <c r="VS100" s="1785"/>
      <c r="VT100" s="1785"/>
    </row>
    <row r="101" spans="1:1204" s="628" customFormat="1" ht="18" customHeight="1" x14ac:dyDescent="0.25">
      <c r="A101" s="3881" t="s">
        <v>628</v>
      </c>
      <c r="B101" s="3882"/>
      <c r="C101" s="2767">
        <v>1</v>
      </c>
      <c r="D101" s="3113" t="s">
        <v>561</v>
      </c>
      <c r="E101" s="3110" t="s">
        <v>336</v>
      </c>
      <c r="F101" s="1809" t="s">
        <v>336</v>
      </c>
      <c r="G101" s="1809" t="s">
        <v>336</v>
      </c>
      <c r="H101" s="1809" t="s">
        <v>336</v>
      </c>
      <c r="I101" s="1809" t="s">
        <v>336</v>
      </c>
      <c r="J101" s="1809" t="s">
        <v>336</v>
      </c>
      <c r="K101" s="1809" t="s">
        <v>336</v>
      </c>
      <c r="L101" s="1809" t="s">
        <v>336</v>
      </c>
      <c r="M101" s="1809" t="s">
        <v>336</v>
      </c>
      <c r="N101" s="1920" t="s">
        <v>336</v>
      </c>
      <c r="O101" s="2028"/>
      <c r="P101" s="1921" t="s">
        <v>336</v>
      </c>
      <c r="Q101" s="1921"/>
      <c r="R101" s="1809" t="s">
        <v>336</v>
      </c>
      <c r="S101" s="1809"/>
      <c r="T101" s="1809"/>
      <c r="U101" s="1809" t="s">
        <v>336</v>
      </c>
      <c r="V101" s="3440" t="s">
        <v>336</v>
      </c>
      <c r="W101" s="3436" t="s">
        <v>336</v>
      </c>
      <c r="X101" s="2442"/>
      <c r="Y101" s="3449" t="s">
        <v>336</v>
      </c>
      <c r="Z101" s="1922" t="s">
        <v>336</v>
      </c>
      <c r="AA101" s="2134">
        <v>0</v>
      </c>
      <c r="AB101" s="2086">
        <v>0</v>
      </c>
      <c r="AC101" s="2226" t="s">
        <v>336</v>
      </c>
      <c r="AD101" s="3317">
        <v>0</v>
      </c>
      <c r="AE101" s="3318">
        <v>0</v>
      </c>
      <c r="AF101" s="2089">
        <f>AD101+AE101</f>
        <v>0</v>
      </c>
      <c r="AG101" s="2030"/>
      <c r="AH101" s="2086" t="s">
        <v>336</v>
      </c>
      <c r="AI101" s="3320">
        <f>AG101</f>
        <v>0</v>
      </c>
      <c r="AJ101" s="2990">
        <v>0</v>
      </c>
      <c r="AK101" s="2990">
        <v>0</v>
      </c>
      <c r="AL101" s="2713"/>
      <c r="AM101" s="3309">
        <v>0</v>
      </c>
      <c r="AN101" s="2540">
        <v>0</v>
      </c>
      <c r="AO101" s="2540">
        <v>0</v>
      </c>
      <c r="AP101" s="3304">
        <f t="shared" si="193"/>
        <v>0</v>
      </c>
      <c r="AQ101" s="2540">
        <f>AM101+AN101</f>
        <v>0</v>
      </c>
      <c r="AR101" s="3550"/>
      <c r="AS101" s="2627">
        <v>0</v>
      </c>
      <c r="AT101" s="2535">
        <v>0</v>
      </c>
      <c r="AU101" s="2585">
        <f>AS101+AT101</f>
        <v>0</v>
      </c>
      <c r="AV101" s="2226" t="s">
        <v>336</v>
      </c>
      <c r="AW101" s="2226"/>
      <c r="AX101" s="2226" t="s">
        <v>336</v>
      </c>
      <c r="AY101" s="2755">
        <f>AD101+AM101</f>
        <v>0</v>
      </c>
      <c r="AZ101" s="2089">
        <f>AE101+AO101</f>
        <v>0</v>
      </c>
      <c r="BA101" s="2089">
        <f>AY101-AZ101</f>
        <v>0</v>
      </c>
      <c r="BB101" s="2089">
        <f>AY101+BA101</f>
        <v>0</v>
      </c>
      <c r="BC101" s="2089">
        <f>AY101+AZ101</f>
        <v>0</v>
      </c>
      <c r="BD101" s="2030">
        <f>AG101+AS101</f>
        <v>0</v>
      </c>
      <c r="BE101" s="2524">
        <v>0</v>
      </c>
      <c r="BF101" s="2524">
        <f>BD101+BE101</f>
        <v>0</v>
      </c>
      <c r="BG101" s="3027"/>
      <c r="BH101" s="2614"/>
      <c r="EW101" s="1785"/>
      <c r="EX101" s="1785"/>
      <c r="EY101" s="1785"/>
      <c r="EZ101" s="1785"/>
      <c r="FA101" s="1785"/>
      <c r="FB101" s="1785"/>
      <c r="FC101" s="1785"/>
      <c r="FD101" s="1785"/>
      <c r="FE101" s="1785"/>
      <c r="FF101" s="1785"/>
      <c r="FG101" s="1785"/>
      <c r="FH101" s="1785"/>
      <c r="FI101" s="1785"/>
      <c r="FJ101" s="1785"/>
      <c r="FK101" s="1785"/>
      <c r="FL101" s="1785"/>
      <c r="FM101" s="1785"/>
      <c r="FN101" s="1785"/>
      <c r="FO101" s="1785"/>
      <c r="FP101" s="1785"/>
      <c r="FQ101" s="1785"/>
      <c r="FR101" s="1785"/>
      <c r="FS101" s="1785"/>
      <c r="FT101" s="1785"/>
      <c r="FU101" s="1785"/>
      <c r="FV101" s="1785"/>
      <c r="FW101" s="1785"/>
      <c r="FX101" s="1785"/>
      <c r="FY101" s="1785"/>
      <c r="FZ101" s="1785"/>
      <c r="GA101" s="1785"/>
      <c r="GB101" s="1785"/>
      <c r="GC101" s="1785"/>
      <c r="GD101" s="1785"/>
      <c r="GE101" s="1785"/>
      <c r="GF101" s="1785"/>
      <c r="GG101" s="1785"/>
      <c r="GH101" s="1785"/>
      <c r="GI101" s="1785"/>
      <c r="GJ101" s="1785"/>
      <c r="GK101" s="1785"/>
      <c r="GL101" s="1785"/>
      <c r="GM101" s="1785"/>
      <c r="GN101" s="1785"/>
      <c r="GO101" s="1785"/>
      <c r="GP101" s="1785"/>
      <c r="GQ101" s="1785"/>
      <c r="GR101" s="1785"/>
      <c r="GS101" s="1785"/>
      <c r="GT101" s="1785"/>
      <c r="GU101" s="1785"/>
      <c r="GV101" s="1785"/>
      <c r="GW101" s="1785"/>
      <c r="GX101" s="1785"/>
      <c r="GY101" s="1785"/>
      <c r="GZ101" s="1785"/>
      <c r="HA101" s="1785"/>
      <c r="HB101" s="1785"/>
      <c r="HC101" s="1785"/>
      <c r="HD101" s="1785"/>
      <c r="HE101" s="1785"/>
      <c r="HF101" s="1785"/>
      <c r="HG101" s="1785"/>
      <c r="HH101" s="1785"/>
      <c r="HI101" s="1785"/>
      <c r="HJ101" s="1785"/>
      <c r="HK101" s="1785"/>
      <c r="HL101" s="1785"/>
      <c r="HM101" s="1785"/>
      <c r="HN101" s="1785"/>
      <c r="HO101" s="1785"/>
      <c r="HP101" s="1785"/>
      <c r="HQ101" s="1785"/>
      <c r="HR101" s="1785"/>
      <c r="HS101" s="1785"/>
      <c r="HT101" s="1785"/>
      <c r="HU101" s="1785"/>
      <c r="HV101" s="1785"/>
      <c r="HW101" s="1785"/>
      <c r="HX101" s="1785"/>
      <c r="HY101" s="1785"/>
      <c r="HZ101" s="1785"/>
      <c r="IA101" s="1785"/>
      <c r="IB101" s="1785"/>
      <c r="IC101" s="1785"/>
      <c r="ID101" s="1785"/>
      <c r="IE101" s="1785"/>
      <c r="IF101" s="1785"/>
      <c r="IG101" s="1785"/>
      <c r="IH101" s="1785"/>
      <c r="II101" s="1785"/>
      <c r="IJ101" s="1785"/>
      <c r="IK101" s="1785"/>
      <c r="IL101" s="1785"/>
      <c r="IM101" s="1785"/>
      <c r="IN101" s="1785"/>
      <c r="IO101" s="1785"/>
      <c r="IP101" s="1785"/>
      <c r="IQ101" s="1785"/>
      <c r="IR101" s="1785"/>
      <c r="IS101" s="1785"/>
      <c r="IT101" s="1785"/>
      <c r="IU101" s="1785"/>
      <c r="IV101" s="1785"/>
      <c r="IW101" s="1785"/>
      <c r="IX101" s="1785"/>
      <c r="IY101" s="1785"/>
      <c r="IZ101" s="1785"/>
      <c r="JA101" s="1785"/>
      <c r="JB101" s="1785"/>
      <c r="JC101" s="1785"/>
      <c r="JD101" s="1785"/>
      <c r="JE101" s="1785"/>
      <c r="JF101" s="1785"/>
      <c r="JG101" s="1785"/>
      <c r="JH101" s="1785"/>
      <c r="JI101" s="1785"/>
      <c r="JJ101" s="1785"/>
      <c r="JK101" s="1785"/>
      <c r="JL101" s="1785"/>
      <c r="JM101" s="1785"/>
      <c r="JN101" s="1785"/>
      <c r="JO101" s="1785"/>
      <c r="JP101" s="1785"/>
      <c r="JQ101" s="1785"/>
      <c r="JR101" s="1785"/>
      <c r="JS101" s="1785"/>
      <c r="JT101" s="1785"/>
      <c r="JU101" s="1785"/>
      <c r="JV101" s="1785"/>
      <c r="JW101" s="1785"/>
      <c r="JX101" s="1785"/>
      <c r="JY101" s="1785"/>
      <c r="JZ101" s="1785"/>
      <c r="KA101" s="1785"/>
      <c r="KB101" s="1785"/>
      <c r="KC101" s="1785"/>
      <c r="KD101" s="1785"/>
      <c r="KE101" s="1785"/>
      <c r="KF101" s="1785"/>
      <c r="KG101" s="1785"/>
      <c r="KH101" s="1785"/>
      <c r="KI101" s="1785"/>
      <c r="KJ101" s="1785"/>
      <c r="KK101" s="1785"/>
      <c r="KL101" s="1785"/>
      <c r="KM101" s="1785"/>
      <c r="KN101" s="1785"/>
      <c r="KO101" s="1785"/>
      <c r="KP101" s="1785"/>
      <c r="KQ101" s="1785"/>
      <c r="KR101" s="1785"/>
      <c r="KS101" s="1785"/>
      <c r="KT101" s="1785"/>
      <c r="KU101" s="1785"/>
      <c r="KV101" s="1785"/>
      <c r="KW101" s="1785"/>
      <c r="KX101" s="1785"/>
      <c r="KY101" s="1785"/>
      <c r="KZ101" s="1785"/>
      <c r="LA101" s="1785"/>
      <c r="LB101" s="1785"/>
      <c r="LC101" s="1785"/>
      <c r="LD101" s="1785"/>
      <c r="LE101" s="1785"/>
      <c r="LF101" s="1785"/>
      <c r="LG101" s="1785"/>
      <c r="LH101" s="1785"/>
      <c r="LI101" s="1785"/>
      <c r="LJ101" s="1785"/>
      <c r="LK101" s="1785"/>
      <c r="LL101" s="1785"/>
      <c r="LM101" s="1785"/>
      <c r="LN101" s="1785"/>
      <c r="LO101" s="1785"/>
      <c r="LP101" s="1785"/>
      <c r="LQ101" s="1785"/>
      <c r="LR101" s="1785"/>
      <c r="LS101" s="1785"/>
      <c r="LT101" s="1785"/>
      <c r="LU101" s="1785"/>
      <c r="LV101" s="1785"/>
      <c r="LW101" s="1785"/>
      <c r="LX101" s="1785"/>
      <c r="LY101" s="1785"/>
      <c r="LZ101" s="1785"/>
      <c r="MA101" s="1785"/>
      <c r="MB101" s="1785"/>
      <c r="MC101" s="1785"/>
      <c r="MD101" s="1785"/>
      <c r="ME101" s="1785"/>
      <c r="MF101" s="1785"/>
      <c r="MG101" s="1785"/>
      <c r="MH101" s="1785"/>
      <c r="MI101" s="1785"/>
      <c r="MJ101" s="1785"/>
      <c r="MK101" s="1785"/>
      <c r="ML101" s="1785"/>
      <c r="MM101" s="1785"/>
      <c r="MN101" s="1785"/>
      <c r="MO101" s="1785"/>
      <c r="MP101" s="1785"/>
      <c r="MQ101" s="1785"/>
      <c r="MR101" s="1785"/>
      <c r="MS101" s="1785"/>
      <c r="MT101" s="1785"/>
      <c r="MU101" s="1785"/>
      <c r="MV101" s="1785"/>
      <c r="MW101" s="1785"/>
      <c r="MX101" s="1785"/>
      <c r="MY101" s="1785"/>
      <c r="MZ101" s="1785"/>
      <c r="NA101" s="1785"/>
      <c r="NB101" s="1785"/>
      <c r="NC101" s="1785"/>
      <c r="ND101" s="1785"/>
      <c r="NE101" s="1785"/>
      <c r="NF101" s="1785"/>
      <c r="NG101" s="1785"/>
      <c r="NH101" s="1785"/>
      <c r="NI101" s="1785"/>
      <c r="NJ101" s="1785"/>
      <c r="NK101" s="1785"/>
      <c r="NL101" s="1785"/>
      <c r="NM101" s="1785"/>
      <c r="NN101" s="1785"/>
      <c r="NO101" s="1785"/>
      <c r="NP101" s="1785"/>
      <c r="NQ101" s="1785"/>
      <c r="NR101" s="1785"/>
      <c r="NS101" s="1785"/>
      <c r="NT101" s="1785"/>
      <c r="NU101" s="1785"/>
      <c r="NV101" s="1785"/>
      <c r="NW101" s="1785"/>
      <c r="NX101" s="1785"/>
      <c r="NY101" s="1785"/>
      <c r="NZ101" s="1785"/>
      <c r="OA101" s="1785"/>
      <c r="OB101" s="1785"/>
      <c r="OC101" s="1785"/>
      <c r="OD101" s="1785"/>
      <c r="OE101" s="1785"/>
      <c r="OF101" s="1785"/>
      <c r="OG101" s="1785"/>
      <c r="OH101" s="1785"/>
      <c r="OI101" s="1785"/>
      <c r="OJ101" s="1785"/>
      <c r="OK101" s="1785"/>
      <c r="OL101" s="1785"/>
      <c r="OM101" s="1785"/>
      <c r="ON101" s="1785"/>
      <c r="OO101" s="1785"/>
      <c r="OP101" s="1785"/>
      <c r="OQ101" s="1785"/>
      <c r="OR101" s="1785"/>
      <c r="OS101" s="1785"/>
      <c r="OT101" s="1785"/>
      <c r="OU101" s="1785"/>
      <c r="OV101" s="1785"/>
      <c r="OW101" s="1785"/>
      <c r="OX101" s="1785"/>
      <c r="OY101" s="1785"/>
      <c r="OZ101" s="1785"/>
      <c r="PA101" s="1785"/>
      <c r="PB101" s="1785"/>
      <c r="PC101" s="1785"/>
      <c r="PD101" s="1785"/>
      <c r="PE101" s="1785"/>
      <c r="PF101" s="1785"/>
      <c r="PG101" s="1785"/>
      <c r="PH101" s="1785"/>
      <c r="PI101" s="1785"/>
      <c r="PJ101" s="1785"/>
      <c r="PK101" s="1785"/>
      <c r="PL101" s="1785"/>
      <c r="PM101" s="1785"/>
      <c r="PN101" s="1785"/>
      <c r="PO101" s="1785"/>
      <c r="PP101" s="1785"/>
      <c r="PQ101" s="1785"/>
      <c r="PR101" s="1785"/>
      <c r="PS101" s="1785"/>
      <c r="PT101" s="1785"/>
      <c r="PU101" s="1785"/>
      <c r="PV101" s="1785"/>
      <c r="PW101" s="1785"/>
      <c r="PX101" s="1785"/>
      <c r="PY101" s="1785"/>
      <c r="PZ101" s="1785"/>
      <c r="QA101" s="1785"/>
      <c r="QB101" s="1785"/>
      <c r="QC101" s="1785"/>
      <c r="QD101" s="1785"/>
      <c r="QE101" s="1785"/>
      <c r="QF101" s="1785"/>
      <c r="QG101" s="1785"/>
      <c r="QH101" s="1785"/>
      <c r="QI101" s="1785"/>
      <c r="QJ101" s="1785"/>
      <c r="QK101" s="1785"/>
      <c r="QL101" s="1785"/>
      <c r="QM101" s="1785"/>
      <c r="QN101" s="1785"/>
      <c r="QO101" s="1785"/>
      <c r="QP101" s="1785"/>
      <c r="QQ101" s="1785"/>
      <c r="QR101" s="1785"/>
      <c r="QS101" s="1785"/>
      <c r="QT101" s="1785"/>
      <c r="QU101" s="1785"/>
      <c r="QV101" s="1785"/>
      <c r="QW101" s="1785"/>
      <c r="QX101" s="1785"/>
      <c r="QY101" s="1785"/>
      <c r="QZ101" s="1785"/>
      <c r="RA101" s="1785"/>
      <c r="RB101" s="1785"/>
      <c r="RC101" s="1785"/>
      <c r="RD101" s="1785"/>
      <c r="RE101" s="1785"/>
      <c r="RF101" s="1785"/>
      <c r="RG101" s="1785"/>
      <c r="RH101" s="1785"/>
      <c r="RI101" s="1785"/>
      <c r="RJ101" s="1785"/>
      <c r="RK101" s="1785"/>
      <c r="RL101" s="1785"/>
      <c r="RM101" s="1785"/>
      <c r="RN101" s="1785"/>
      <c r="RO101" s="1785"/>
      <c r="RP101" s="1785"/>
      <c r="RQ101" s="1785"/>
      <c r="RR101" s="1785"/>
      <c r="RS101" s="1785"/>
      <c r="RT101" s="1785"/>
      <c r="RU101" s="1785"/>
      <c r="RV101" s="1785"/>
      <c r="RW101" s="1785"/>
      <c r="RX101" s="1785"/>
      <c r="RY101" s="1785"/>
      <c r="RZ101" s="1785"/>
      <c r="SA101" s="1785"/>
      <c r="SB101" s="1785"/>
      <c r="SC101" s="1785"/>
      <c r="SD101" s="1785"/>
      <c r="SE101" s="1785"/>
      <c r="SF101" s="1785"/>
      <c r="SG101" s="1785"/>
      <c r="SH101" s="1785"/>
      <c r="SI101" s="1785"/>
      <c r="SJ101" s="1785"/>
      <c r="SK101" s="1785"/>
      <c r="SL101" s="1785"/>
      <c r="SM101" s="1785"/>
      <c r="SN101" s="1785"/>
      <c r="SO101" s="1785"/>
      <c r="SP101" s="1785"/>
      <c r="SQ101" s="1785"/>
      <c r="SR101" s="1785"/>
      <c r="SS101" s="1785"/>
      <c r="ST101" s="1785"/>
      <c r="SU101" s="1785"/>
      <c r="SV101" s="1785"/>
      <c r="SW101" s="1785"/>
      <c r="SX101" s="1785"/>
      <c r="SY101" s="1785"/>
      <c r="SZ101" s="1785"/>
      <c r="TA101" s="1785"/>
      <c r="TB101" s="1785"/>
      <c r="TC101" s="1785"/>
      <c r="TD101" s="1785"/>
      <c r="TE101" s="1785"/>
      <c r="TF101" s="1785"/>
      <c r="TG101" s="1785"/>
      <c r="TH101" s="1785"/>
      <c r="TI101" s="1785"/>
      <c r="TJ101" s="1785"/>
      <c r="TK101" s="1785"/>
      <c r="TL101" s="1785"/>
      <c r="TM101" s="1785"/>
      <c r="TN101" s="1785"/>
      <c r="TO101" s="1785"/>
      <c r="TP101" s="1785"/>
      <c r="TQ101" s="1785"/>
      <c r="TR101" s="1785"/>
      <c r="TS101" s="1785"/>
      <c r="TT101" s="1785"/>
      <c r="TU101" s="1785"/>
      <c r="TV101" s="1785"/>
      <c r="TW101" s="1785"/>
      <c r="TX101" s="1785"/>
      <c r="TY101" s="1785"/>
      <c r="TZ101" s="1785"/>
      <c r="UA101" s="1785"/>
      <c r="UB101" s="1785"/>
      <c r="UC101" s="1785"/>
      <c r="UD101" s="1785"/>
      <c r="UE101" s="1785"/>
      <c r="UF101" s="1785"/>
      <c r="UG101" s="1785"/>
      <c r="UH101" s="1785"/>
      <c r="UI101" s="1785"/>
      <c r="UJ101" s="1785"/>
      <c r="UK101" s="1785"/>
      <c r="UL101" s="1785"/>
      <c r="UM101" s="1785"/>
      <c r="UN101" s="1785"/>
      <c r="UO101" s="1785"/>
      <c r="UP101" s="1785"/>
      <c r="UQ101" s="1785"/>
      <c r="UR101" s="1785"/>
      <c r="US101" s="1785"/>
      <c r="UT101" s="1785"/>
      <c r="UU101" s="1785"/>
      <c r="UV101" s="1785"/>
      <c r="UW101" s="1785"/>
      <c r="UX101" s="1785"/>
      <c r="UY101" s="1785"/>
      <c r="UZ101" s="1785"/>
      <c r="VA101" s="1785"/>
      <c r="VB101" s="1785"/>
      <c r="VC101" s="1785"/>
      <c r="VD101" s="1785"/>
      <c r="VE101" s="1785"/>
      <c r="VF101" s="1785"/>
      <c r="VG101" s="1785"/>
      <c r="VH101" s="1785"/>
      <c r="VI101" s="1785"/>
      <c r="VJ101" s="1785"/>
      <c r="VK101" s="1785"/>
      <c r="VL101" s="1785"/>
      <c r="VM101" s="1785"/>
      <c r="VN101" s="1785"/>
      <c r="VO101" s="1785"/>
      <c r="VP101" s="1785"/>
      <c r="VQ101" s="1785"/>
      <c r="VR101" s="1785"/>
      <c r="VS101" s="1785"/>
      <c r="VT101" s="1785"/>
    </row>
    <row r="102" spans="1:1204" s="628" customFormat="1" ht="20.100000000000001" customHeight="1" x14ac:dyDescent="0.25">
      <c r="A102" s="1923"/>
      <c r="B102" s="1924"/>
      <c r="C102" s="2329"/>
      <c r="D102" s="3114"/>
      <c r="E102" s="1954"/>
      <c r="F102" s="1816"/>
      <c r="G102" s="1789"/>
      <c r="H102" s="1817"/>
      <c r="I102" s="1816"/>
      <c r="J102" s="1816"/>
      <c r="K102" s="1817"/>
      <c r="L102" s="1816"/>
      <c r="M102" s="1816"/>
      <c r="N102" s="1789"/>
      <c r="O102" s="3187"/>
      <c r="P102" s="1954"/>
      <c r="Q102" s="1789"/>
      <c r="R102" s="1789"/>
      <c r="S102" s="1789"/>
      <c r="T102" s="1789"/>
      <c r="U102" s="1789"/>
      <c r="V102" s="3441"/>
      <c r="W102" s="1789"/>
      <c r="X102" s="1789"/>
      <c r="Y102" s="1789"/>
      <c r="Z102" s="3204"/>
      <c r="AA102" s="3043"/>
      <c r="AB102" s="1816"/>
      <c r="AC102" s="1816"/>
      <c r="AD102" s="1789"/>
      <c r="AE102" s="1789"/>
      <c r="AF102" s="1789"/>
      <c r="AG102" s="1789"/>
      <c r="AH102" s="1789"/>
      <c r="AI102" s="3231"/>
      <c r="AJ102" s="3044"/>
      <c r="AK102" s="2991"/>
      <c r="AL102" s="1789"/>
      <c r="AM102" s="1789"/>
      <c r="AN102" s="1789"/>
      <c r="AO102" s="1789"/>
      <c r="AP102" s="3552"/>
      <c r="AQ102" s="1789"/>
      <c r="AR102" s="1789"/>
      <c r="AS102" s="1789"/>
      <c r="AT102" s="1789"/>
      <c r="AU102" s="3231"/>
      <c r="AV102" s="2020"/>
      <c r="AW102" s="2740"/>
      <c r="AX102" s="2740"/>
      <c r="AY102" s="1789"/>
      <c r="AZ102" s="1789"/>
      <c r="BA102" s="1789"/>
      <c r="BB102" s="1789"/>
      <c r="BC102" s="1789"/>
      <c r="BD102" s="1789"/>
      <c r="BE102" s="1789"/>
      <c r="BF102" s="1789"/>
      <c r="BG102" s="1789"/>
      <c r="BH102" s="2641"/>
      <c r="EW102" s="1785"/>
      <c r="EX102" s="1785"/>
      <c r="EY102" s="1785"/>
      <c r="EZ102" s="1785"/>
      <c r="FA102" s="1785"/>
      <c r="FB102" s="1785"/>
      <c r="FC102" s="1785"/>
      <c r="FD102" s="1785"/>
      <c r="FE102" s="1785"/>
      <c r="FF102" s="1785"/>
      <c r="FG102" s="1785"/>
      <c r="FH102" s="1785"/>
      <c r="FI102" s="1785"/>
      <c r="FJ102" s="1785"/>
      <c r="FK102" s="1785"/>
      <c r="FL102" s="1785"/>
      <c r="FM102" s="1785"/>
      <c r="FN102" s="1785"/>
      <c r="FO102" s="1785"/>
      <c r="FP102" s="1785"/>
      <c r="FQ102" s="1785"/>
      <c r="FR102" s="1785"/>
      <c r="FS102" s="1785"/>
      <c r="FT102" s="1785"/>
      <c r="FU102" s="1785"/>
      <c r="FV102" s="1785"/>
      <c r="FW102" s="1785"/>
      <c r="FX102" s="1785"/>
      <c r="FY102" s="1785"/>
      <c r="FZ102" s="1785"/>
      <c r="GA102" s="1785"/>
      <c r="GB102" s="1785"/>
      <c r="GC102" s="1785"/>
      <c r="GD102" s="1785"/>
      <c r="GE102" s="1785"/>
      <c r="GF102" s="1785"/>
      <c r="GG102" s="1785"/>
      <c r="GH102" s="1785"/>
      <c r="GI102" s="1785"/>
      <c r="GJ102" s="1785"/>
      <c r="GK102" s="1785"/>
      <c r="GL102" s="1785"/>
      <c r="GM102" s="1785"/>
      <c r="GN102" s="1785"/>
      <c r="GO102" s="1785"/>
      <c r="GP102" s="1785"/>
      <c r="GQ102" s="1785"/>
      <c r="GR102" s="1785"/>
      <c r="GS102" s="1785"/>
      <c r="GT102" s="1785"/>
      <c r="GU102" s="1785"/>
      <c r="GV102" s="1785"/>
      <c r="GW102" s="1785"/>
      <c r="GX102" s="1785"/>
      <c r="GY102" s="1785"/>
      <c r="GZ102" s="1785"/>
      <c r="HA102" s="1785"/>
      <c r="HB102" s="1785"/>
      <c r="HC102" s="1785"/>
      <c r="HD102" s="1785"/>
      <c r="HE102" s="1785"/>
      <c r="HF102" s="1785"/>
      <c r="HG102" s="1785"/>
      <c r="HH102" s="1785"/>
      <c r="HI102" s="1785"/>
      <c r="HJ102" s="1785"/>
      <c r="HK102" s="1785"/>
      <c r="HL102" s="1785"/>
      <c r="HM102" s="1785"/>
      <c r="HN102" s="1785"/>
      <c r="HO102" s="1785"/>
      <c r="HP102" s="1785"/>
      <c r="HQ102" s="1785"/>
      <c r="HR102" s="1785"/>
      <c r="HS102" s="1785"/>
      <c r="HT102" s="1785"/>
      <c r="HU102" s="1785"/>
      <c r="HV102" s="1785"/>
      <c r="HW102" s="1785"/>
      <c r="HX102" s="1785"/>
      <c r="HY102" s="1785"/>
      <c r="HZ102" s="1785"/>
      <c r="IA102" s="1785"/>
      <c r="IB102" s="1785"/>
      <c r="IC102" s="1785"/>
      <c r="ID102" s="1785"/>
      <c r="IE102" s="1785"/>
      <c r="IF102" s="1785"/>
      <c r="IG102" s="1785"/>
      <c r="IH102" s="1785"/>
      <c r="II102" s="1785"/>
      <c r="IJ102" s="1785"/>
      <c r="IK102" s="1785"/>
      <c r="IL102" s="1785"/>
      <c r="IM102" s="1785"/>
      <c r="IN102" s="1785"/>
      <c r="IO102" s="1785"/>
      <c r="IP102" s="1785"/>
      <c r="IQ102" s="1785"/>
      <c r="IR102" s="1785"/>
      <c r="IS102" s="1785"/>
      <c r="IT102" s="1785"/>
      <c r="IU102" s="1785"/>
      <c r="IV102" s="1785"/>
      <c r="IW102" s="1785"/>
      <c r="IX102" s="1785"/>
      <c r="IY102" s="1785"/>
      <c r="IZ102" s="1785"/>
      <c r="JA102" s="1785"/>
      <c r="JB102" s="1785"/>
      <c r="JC102" s="1785"/>
      <c r="JD102" s="1785"/>
      <c r="JE102" s="1785"/>
      <c r="JF102" s="1785"/>
      <c r="JG102" s="1785"/>
      <c r="JH102" s="1785"/>
      <c r="JI102" s="1785"/>
      <c r="JJ102" s="1785"/>
      <c r="JK102" s="1785"/>
      <c r="JL102" s="1785"/>
      <c r="JM102" s="1785"/>
      <c r="JN102" s="1785"/>
      <c r="JO102" s="1785"/>
      <c r="JP102" s="1785"/>
      <c r="JQ102" s="1785"/>
      <c r="JR102" s="1785"/>
      <c r="JS102" s="1785"/>
      <c r="JT102" s="1785"/>
      <c r="JU102" s="1785"/>
      <c r="JV102" s="1785"/>
      <c r="JW102" s="1785"/>
      <c r="JX102" s="1785"/>
      <c r="JY102" s="1785"/>
      <c r="JZ102" s="1785"/>
      <c r="KA102" s="1785"/>
      <c r="KB102" s="1785"/>
      <c r="KC102" s="1785"/>
      <c r="KD102" s="1785"/>
      <c r="KE102" s="1785"/>
      <c r="KF102" s="1785"/>
      <c r="KG102" s="1785"/>
      <c r="KH102" s="1785"/>
      <c r="KI102" s="1785"/>
      <c r="KJ102" s="1785"/>
      <c r="KK102" s="1785"/>
      <c r="KL102" s="1785"/>
      <c r="KM102" s="1785"/>
      <c r="KN102" s="1785"/>
      <c r="KO102" s="1785"/>
      <c r="KP102" s="1785"/>
      <c r="KQ102" s="1785"/>
      <c r="KR102" s="1785"/>
      <c r="KS102" s="1785"/>
      <c r="KT102" s="1785"/>
      <c r="KU102" s="1785"/>
      <c r="KV102" s="1785"/>
      <c r="KW102" s="1785"/>
      <c r="KX102" s="1785"/>
      <c r="KY102" s="1785"/>
      <c r="KZ102" s="1785"/>
      <c r="LA102" s="1785"/>
      <c r="LB102" s="1785"/>
      <c r="LC102" s="1785"/>
      <c r="LD102" s="1785"/>
      <c r="LE102" s="1785"/>
      <c r="LF102" s="1785"/>
      <c r="LG102" s="1785"/>
      <c r="LH102" s="1785"/>
      <c r="LI102" s="1785"/>
      <c r="LJ102" s="1785"/>
      <c r="LK102" s="1785"/>
      <c r="LL102" s="1785"/>
      <c r="LM102" s="1785"/>
      <c r="LN102" s="1785"/>
      <c r="LO102" s="1785"/>
      <c r="LP102" s="1785"/>
      <c r="LQ102" s="1785"/>
      <c r="LR102" s="1785"/>
      <c r="LS102" s="1785"/>
      <c r="LT102" s="1785"/>
      <c r="LU102" s="1785"/>
      <c r="LV102" s="1785"/>
      <c r="LW102" s="1785"/>
      <c r="LX102" s="1785"/>
      <c r="LY102" s="1785"/>
      <c r="LZ102" s="1785"/>
      <c r="MA102" s="1785"/>
      <c r="MB102" s="1785"/>
      <c r="MC102" s="1785"/>
      <c r="MD102" s="1785"/>
      <c r="ME102" s="1785"/>
      <c r="MF102" s="1785"/>
      <c r="MG102" s="1785"/>
      <c r="MH102" s="1785"/>
      <c r="MI102" s="1785"/>
      <c r="MJ102" s="1785"/>
      <c r="MK102" s="1785"/>
      <c r="ML102" s="1785"/>
      <c r="MM102" s="1785"/>
      <c r="MN102" s="1785"/>
      <c r="MO102" s="1785"/>
      <c r="MP102" s="1785"/>
      <c r="MQ102" s="1785"/>
      <c r="MR102" s="1785"/>
      <c r="MS102" s="1785"/>
      <c r="MT102" s="1785"/>
      <c r="MU102" s="1785"/>
      <c r="MV102" s="1785"/>
      <c r="MW102" s="1785"/>
      <c r="MX102" s="1785"/>
      <c r="MY102" s="1785"/>
      <c r="MZ102" s="1785"/>
      <c r="NA102" s="1785"/>
      <c r="NB102" s="1785"/>
      <c r="NC102" s="1785"/>
      <c r="ND102" s="1785"/>
      <c r="NE102" s="1785"/>
      <c r="NF102" s="1785"/>
      <c r="NG102" s="1785"/>
      <c r="NH102" s="1785"/>
      <c r="NI102" s="1785"/>
      <c r="NJ102" s="1785"/>
      <c r="NK102" s="1785"/>
      <c r="NL102" s="1785"/>
      <c r="NM102" s="1785"/>
      <c r="NN102" s="1785"/>
      <c r="NO102" s="1785"/>
      <c r="NP102" s="1785"/>
      <c r="NQ102" s="1785"/>
      <c r="NR102" s="1785"/>
      <c r="NS102" s="1785"/>
      <c r="NT102" s="1785"/>
      <c r="NU102" s="1785"/>
      <c r="NV102" s="1785"/>
      <c r="NW102" s="1785"/>
      <c r="NX102" s="1785"/>
      <c r="NY102" s="1785"/>
      <c r="NZ102" s="1785"/>
      <c r="OA102" s="1785"/>
      <c r="OB102" s="1785"/>
      <c r="OC102" s="1785"/>
      <c r="OD102" s="1785"/>
      <c r="OE102" s="1785"/>
      <c r="OF102" s="1785"/>
      <c r="OG102" s="1785"/>
      <c r="OH102" s="1785"/>
      <c r="OI102" s="1785"/>
      <c r="OJ102" s="1785"/>
      <c r="OK102" s="1785"/>
      <c r="OL102" s="1785"/>
      <c r="OM102" s="1785"/>
      <c r="ON102" s="1785"/>
      <c r="OO102" s="1785"/>
      <c r="OP102" s="1785"/>
      <c r="OQ102" s="1785"/>
      <c r="OR102" s="1785"/>
      <c r="OS102" s="1785"/>
      <c r="OT102" s="1785"/>
      <c r="OU102" s="1785"/>
      <c r="OV102" s="1785"/>
      <c r="OW102" s="1785"/>
      <c r="OX102" s="1785"/>
      <c r="OY102" s="1785"/>
      <c r="OZ102" s="1785"/>
      <c r="PA102" s="1785"/>
      <c r="PB102" s="1785"/>
      <c r="PC102" s="1785"/>
      <c r="PD102" s="1785"/>
      <c r="PE102" s="1785"/>
      <c r="PF102" s="1785"/>
      <c r="PG102" s="1785"/>
      <c r="PH102" s="1785"/>
      <c r="PI102" s="1785"/>
      <c r="PJ102" s="1785"/>
      <c r="PK102" s="1785"/>
      <c r="PL102" s="1785"/>
      <c r="PM102" s="1785"/>
      <c r="PN102" s="1785"/>
      <c r="PO102" s="1785"/>
      <c r="PP102" s="1785"/>
      <c r="PQ102" s="1785"/>
      <c r="PR102" s="1785"/>
      <c r="PS102" s="1785"/>
      <c r="PT102" s="1785"/>
      <c r="PU102" s="1785"/>
      <c r="PV102" s="1785"/>
      <c r="PW102" s="1785"/>
      <c r="PX102" s="1785"/>
      <c r="PY102" s="1785"/>
      <c r="PZ102" s="1785"/>
      <c r="QA102" s="1785"/>
      <c r="QB102" s="1785"/>
      <c r="QC102" s="1785"/>
      <c r="QD102" s="1785"/>
      <c r="QE102" s="1785"/>
      <c r="QF102" s="1785"/>
      <c r="QG102" s="1785"/>
      <c r="QH102" s="1785"/>
      <c r="QI102" s="1785"/>
      <c r="QJ102" s="1785"/>
      <c r="QK102" s="1785"/>
      <c r="QL102" s="1785"/>
      <c r="QM102" s="1785"/>
      <c r="QN102" s="1785"/>
      <c r="QO102" s="1785"/>
      <c r="QP102" s="1785"/>
      <c r="QQ102" s="1785"/>
      <c r="QR102" s="1785"/>
      <c r="QS102" s="1785"/>
      <c r="QT102" s="1785"/>
      <c r="QU102" s="1785"/>
      <c r="QV102" s="1785"/>
      <c r="QW102" s="1785"/>
      <c r="QX102" s="1785"/>
      <c r="QY102" s="1785"/>
      <c r="QZ102" s="1785"/>
      <c r="RA102" s="1785"/>
      <c r="RB102" s="1785"/>
      <c r="RC102" s="1785"/>
      <c r="RD102" s="1785"/>
      <c r="RE102" s="1785"/>
      <c r="RF102" s="1785"/>
      <c r="RG102" s="1785"/>
      <c r="RH102" s="1785"/>
      <c r="RI102" s="1785"/>
      <c r="RJ102" s="1785"/>
      <c r="RK102" s="1785"/>
      <c r="RL102" s="1785"/>
      <c r="RM102" s="1785"/>
      <c r="RN102" s="1785"/>
      <c r="RO102" s="1785"/>
      <c r="RP102" s="1785"/>
      <c r="RQ102" s="1785"/>
      <c r="RR102" s="1785"/>
      <c r="RS102" s="1785"/>
      <c r="RT102" s="1785"/>
      <c r="RU102" s="1785"/>
      <c r="RV102" s="1785"/>
      <c r="RW102" s="1785"/>
      <c r="RX102" s="1785"/>
      <c r="RY102" s="1785"/>
      <c r="RZ102" s="1785"/>
      <c r="SA102" s="1785"/>
      <c r="SB102" s="1785"/>
      <c r="SC102" s="1785"/>
      <c r="SD102" s="1785"/>
      <c r="SE102" s="1785"/>
      <c r="SF102" s="1785"/>
      <c r="SG102" s="1785"/>
      <c r="SH102" s="1785"/>
      <c r="SI102" s="1785"/>
      <c r="SJ102" s="1785"/>
      <c r="SK102" s="1785"/>
      <c r="SL102" s="1785"/>
      <c r="SM102" s="1785"/>
      <c r="SN102" s="1785"/>
      <c r="SO102" s="1785"/>
      <c r="SP102" s="1785"/>
      <c r="SQ102" s="1785"/>
      <c r="SR102" s="1785"/>
      <c r="SS102" s="1785"/>
      <c r="ST102" s="1785"/>
      <c r="SU102" s="1785"/>
      <c r="SV102" s="1785"/>
      <c r="SW102" s="1785"/>
      <c r="SX102" s="1785"/>
      <c r="SY102" s="1785"/>
      <c r="SZ102" s="1785"/>
      <c r="TA102" s="1785"/>
      <c r="TB102" s="1785"/>
      <c r="TC102" s="1785"/>
      <c r="TD102" s="1785"/>
      <c r="TE102" s="1785"/>
      <c r="TF102" s="1785"/>
      <c r="TG102" s="1785"/>
      <c r="TH102" s="1785"/>
      <c r="TI102" s="1785"/>
      <c r="TJ102" s="1785"/>
      <c r="TK102" s="1785"/>
      <c r="TL102" s="1785"/>
      <c r="TM102" s="1785"/>
      <c r="TN102" s="1785"/>
      <c r="TO102" s="1785"/>
      <c r="TP102" s="1785"/>
      <c r="TQ102" s="1785"/>
      <c r="TR102" s="1785"/>
      <c r="TS102" s="1785"/>
      <c r="TT102" s="1785"/>
      <c r="TU102" s="1785"/>
      <c r="TV102" s="1785"/>
      <c r="TW102" s="1785"/>
      <c r="TX102" s="1785"/>
      <c r="TY102" s="1785"/>
      <c r="TZ102" s="1785"/>
      <c r="UA102" s="1785"/>
      <c r="UB102" s="1785"/>
      <c r="UC102" s="1785"/>
      <c r="UD102" s="1785"/>
      <c r="UE102" s="1785"/>
      <c r="UF102" s="1785"/>
      <c r="UG102" s="1785"/>
      <c r="UH102" s="1785"/>
      <c r="UI102" s="1785"/>
      <c r="UJ102" s="1785"/>
      <c r="UK102" s="1785"/>
      <c r="UL102" s="1785"/>
      <c r="UM102" s="1785"/>
      <c r="UN102" s="1785"/>
      <c r="UO102" s="1785"/>
      <c r="UP102" s="1785"/>
      <c r="UQ102" s="1785"/>
      <c r="UR102" s="1785"/>
      <c r="US102" s="1785"/>
      <c r="UT102" s="1785"/>
      <c r="UU102" s="1785"/>
      <c r="UV102" s="1785"/>
      <c r="UW102" s="1785"/>
      <c r="UX102" s="1785"/>
      <c r="UY102" s="1785"/>
      <c r="UZ102" s="1785"/>
      <c r="VA102" s="1785"/>
      <c r="VB102" s="1785"/>
      <c r="VC102" s="1785"/>
      <c r="VD102" s="1785"/>
      <c r="VE102" s="1785"/>
      <c r="VF102" s="1785"/>
      <c r="VG102" s="1785"/>
      <c r="VH102" s="1785"/>
      <c r="VI102" s="1785"/>
      <c r="VJ102" s="1785"/>
      <c r="VK102" s="1785"/>
      <c r="VL102" s="1785"/>
      <c r="VM102" s="1785"/>
      <c r="VN102" s="1785"/>
      <c r="VO102" s="1785"/>
      <c r="VP102" s="1785"/>
      <c r="VQ102" s="1785"/>
      <c r="VR102" s="1785"/>
      <c r="VS102" s="1785"/>
      <c r="VT102" s="1785"/>
    </row>
    <row r="103" spans="1:1204" s="628" customFormat="1" ht="15" customHeight="1" x14ac:dyDescent="0.25">
      <c r="A103" s="3883" t="s">
        <v>629</v>
      </c>
      <c r="B103" s="3884"/>
      <c r="C103" s="2330" t="s">
        <v>607</v>
      </c>
      <c r="D103" s="3115" t="s">
        <v>615</v>
      </c>
      <c r="E103" s="2441" t="s">
        <v>336</v>
      </c>
      <c r="F103" s="2384" t="s">
        <v>336</v>
      </c>
      <c r="G103" s="2384" t="s">
        <v>336</v>
      </c>
      <c r="H103" s="2384" t="s">
        <v>336</v>
      </c>
      <c r="I103" s="2384" t="s">
        <v>336</v>
      </c>
      <c r="J103" s="2384" t="s">
        <v>336</v>
      </c>
      <c r="K103" s="2384" t="s">
        <v>336</v>
      </c>
      <c r="L103" s="2384" t="s">
        <v>336</v>
      </c>
      <c r="M103" s="2384" t="s">
        <v>336</v>
      </c>
      <c r="N103" s="2006" t="s">
        <v>336</v>
      </c>
      <c r="O103" s="2027"/>
      <c r="P103" s="2441" t="s">
        <v>336</v>
      </c>
      <c r="Q103" s="2441"/>
      <c r="R103" s="2384" t="s">
        <v>336</v>
      </c>
      <c r="S103" s="2384"/>
      <c r="T103" s="2384"/>
      <c r="U103" s="2384" t="s">
        <v>336</v>
      </c>
      <c r="V103" s="2384" t="s">
        <v>336</v>
      </c>
      <c r="W103" s="3437" t="s">
        <v>336</v>
      </c>
      <c r="X103" s="2443"/>
      <c r="Y103" s="2006" t="s">
        <v>336</v>
      </c>
      <c r="Z103" s="2485" t="s">
        <v>336</v>
      </c>
      <c r="AA103" s="2466">
        <v>0</v>
      </c>
      <c r="AB103" s="2466">
        <v>0</v>
      </c>
      <c r="AC103" s="2467" t="s">
        <v>336</v>
      </c>
      <c r="AD103" s="3321"/>
      <c r="AE103" s="3322">
        <f>(2823151.09+1422257.6+1232843.15)/7.5345</f>
        <v>727088.96940739255</v>
      </c>
      <c r="AF103" s="3323">
        <f>AD103+AE103</f>
        <v>727088.96940739255</v>
      </c>
      <c r="AG103" s="3324"/>
      <c r="AH103" s="2467" t="s">
        <v>336</v>
      </c>
      <c r="AI103" s="3325" t="s">
        <v>336</v>
      </c>
      <c r="AJ103" s="2620">
        <v>0</v>
      </c>
      <c r="AK103" s="2620">
        <v>0</v>
      </c>
      <c r="AL103" s="2717"/>
      <c r="AM103" s="3285">
        <v>0</v>
      </c>
      <c r="AN103" s="2628">
        <v>0</v>
      </c>
      <c r="AO103" s="2628">
        <v>0</v>
      </c>
      <c r="AP103" s="3304">
        <f t="shared" si="193"/>
        <v>0</v>
      </c>
      <c r="AQ103" s="2628">
        <f>AM103+AN103</f>
        <v>0</v>
      </c>
      <c r="AR103" s="2620"/>
      <c r="AS103" s="3286">
        <v>0</v>
      </c>
      <c r="AT103" s="2620">
        <v>0</v>
      </c>
      <c r="AU103" s="2621">
        <f>AS103+AT103</f>
        <v>0</v>
      </c>
      <c r="AV103" s="2525" t="s">
        <v>336</v>
      </c>
      <c r="AW103" s="2525"/>
      <c r="AX103" s="2525" t="s">
        <v>336</v>
      </c>
      <c r="AY103" s="2756">
        <f>AD103+AM103</f>
        <v>0</v>
      </c>
      <c r="AZ103" s="2687">
        <v>0</v>
      </c>
      <c r="BA103" s="2687">
        <f>+AO103+AE103</f>
        <v>727088.96940739255</v>
      </c>
      <c r="BB103" s="2687">
        <f>AY103+BA103</f>
        <v>727088.96940739255</v>
      </c>
      <c r="BC103" s="3009">
        <f t="shared" ref="BC103:BC104" si="226">AY103+AZ103</f>
        <v>0</v>
      </c>
      <c r="BD103" s="3005">
        <f>AG103+AS103</f>
        <v>0</v>
      </c>
      <c r="BE103" s="2683">
        <v>0</v>
      </c>
      <c r="BF103" s="2684">
        <f t="shared" ref="BF103:BF104" si="227">BD103+BE103</f>
        <v>0</v>
      </c>
      <c r="BG103" s="2879"/>
      <c r="BH103" s="2615"/>
      <c r="EW103" s="1785"/>
      <c r="EX103" s="1785"/>
      <c r="EY103" s="1785"/>
      <c r="EZ103" s="1785"/>
      <c r="FA103" s="1785"/>
      <c r="FB103" s="1785"/>
      <c r="FC103" s="1785"/>
      <c r="FD103" s="1785"/>
      <c r="FE103" s="1785"/>
      <c r="FF103" s="1785"/>
      <c r="FG103" s="1785"/>
      <c r="FH103" s="1785"/>
      <c r="FI103" s="1785"/>
      <c r="FJ103" s="1785"/>
      <c r="FK103" s="1785"/>
      <c r="FL103" s="1785"/>
      <c r="FM103" s="1785"/>
      <c r="FN103" s="1785"/>
      <c r="FO103" s="1785"/>
      <c r="FP103" s="1785"/>
      <c r="FQ103" s="1785"/>
      <c r="FR103" s="1785"/>
      <c r="FS103" s="1785"/>
      <c r="FT103" s="1785"/>
      <c r="FU103" s="1785"/>
      <c r="FV103" s="1785"/>
      <c r="FW103" s="1785"/>
      <c r="FX103" s="1785"/>
      <c r="FY103" s="1785"/>
      <c r="FZ103" s="1785"/>
      <c r="GA103" s="1785"/>
      <c r="GB103" s="1785"/>
      <c r="GC103" s="1785"/>
      <c r="GD103" s="1785"/>
      <c r="GE103" s="1785"/>
      <c r="GF103" s="1785"/>
      <c r="GG103" s="1785"/>
      <c r="GH103" s="1785"/>
      <c r="GI103" s="1785"/>
      <c r="GJ103" s="1785"/>
      <c r="GK103" s="1785"/>
      <c r="GL103" s="1785"/>
      <c r="GM103" s="1785"/>
      <c r="GN103" s="1785"/>
      <c r="GO103" s="1785"/>
      <c r="GP103" s="1785"/>
      <c r="GQ103" s="1785"/>
      <c r="GR103" s="1785"/>
      <c r="GS103" s="1785"/>
      <c r="GT103" s="1785"/>
      <c r="GU103" s="1785"/>
      <c r="GV103" s="1785"/>
      <c r="GW103" s="1785"/>
      <c r="GX103" s="1785"/>
      <c r="GY103" s="1785"/>
      <c r="GZ103" s="1785"/>
      <c r="HA103" s="1785"/>
      <c r="HB103" s="1785"/>
      <c r="HC103" s="1785"/>
      <c r="HD103" s="1785"/>
      <c r="HE103" s="1785"/>
      <c r="HF103" s="1785"/>
      <c r="HG103" s="1785"/>
      <c r="HH103" s="1785"/>
      <c r="HI103" s="1785"/>
      <c r="HJ103" s="1785"/>
      <c r="HK103" s="1785"/>
      <c r="HL103" s="1785"/>
      <c r="HM103" s="1785"/>
      <c r="HN103" s="1785"/>
      <c r="HO103" s="1785"/>
      <c r="HP103" s="1785"/>
      <c r="HQ103" s="1785"/>
      <c r="HR103" s="1785"/>
      <c r="HS103" s="1785"/>
      <c r="HT103" s="1785"/>
      <c r="HU103" s="1785"/>
      <c r="HV103" s="1785"/>
      <c r="HW103" s="1785"/>
      <c r="HX103" s="1785"/>
      <c r="HY103" s="1785"/>
      <c r="HZ103" s="1785"/>
      <c r="IA103" s="1785"/>
      <c r="IB103" s="1785"/>
      <c r="IC103" s="1785"/>
      <c r="ID103" s="1785"/>
      <c r="IE103" s="1785"/>
      <c r="IF103" s="1785"/>
      <c r="IG103" s="1785"/>
      <c r="IH103" s="1785"/>
      <c r="II103" s="1785"/>
      <c r="IJ103" s="1785"/>
      <c r="IK103" s="1785"/>
      <c r="IL103" s="1785"/>
      <c r="IM103" s="1785"/>
      <c r="IN103" s="1785"/>
      <c r="IO103" s="1785"/>
      <c r="IP103" s="1785"/>
      <c r="IQ103" s="1785"/>
      <c r="IR103" s="1785"/>
      <c r="IS103" s="1785"/>
      <c r="IT103" s="1785"/>
      <c r="IU103" s="1785"/>
      <c r="IV103" s="1785"/>
      <c r="IW103" s="1785"/>
      <c r="IX103" s="1785"/>
      <c r="IY103" s="1785"/>
      <c r="IZ103" s="1785"/>
      <c r="JA103" s="1785"/>
      <c r="JB103" s="1785"/>
      <c r="JC103" s="1785"/>
      <c r="JD103" s="1785"/>
      <c r="JE103" s="1785"/>
      <c r="JF103" s="1785"/>
      <c r="JG103" s="1785"/>
      <c r="JH103" s="1785"/>
      <c r="JI103" s="1785"/>
      <c r="JJ103" s="1785"/>
      <c r="JK103" s="1785"/>
      <c r="JL103" s="1785"/>
      <c r="JM103" s="1785"/>
      <c r="JN103" s="1785"/>
      <c r="JO103" s="1785"/>
      <c r="JP103" s="1785"/>
      <c r="JQ103" s="1785"/>
      <c r="JR103" s="1785"/>
      <c r="JS103" s="1785"/>
      <c r="JT103" s="1785"/>
      <c r="JU103" s="1785"/>
      <c r="JV103" s="1785"/>
      <c r="JW103" s="1785"/>
      <c r="JX103" s="1785"/>
      <c r="JY103" s="1785"/>
      <c r="JZ103" s="1785"/>
      <c r="KA103" s="1785"/>
      <c r="KB103" s="1785"/>
      <c r="KC103" s="1785"/>
      <c r="KD103" s="1785"/>
      <c r="KE103" s="1785"/>
      <c r="KF103" s="1785"/>
      <c r="KG103" s="1785"/>
      <c r="KH103" s="1785"/>
      <c r="KI103" s="1785"/>
      <c r="KJ103" s="1785"/>
      <c r="KK103" s="1785"/>
      <c r="KL103" s="1785"/>
      <c r="KM103" s="1785"/>
      <c r="KN103" s="1785"/>
      <c r="KO103" s="1785"/>
      <c r="KP103" s="1785"/>
      <c r="KQ103" s="1785"/>
      <c r="KR103" s="1785"/>
      <c r="KS103" s="1785"/>
      <c r="KT103" s="1785"/>
      <c r="KU103" s="1785"/>
      <c r="KV103" s="1785"/>
      <c r="KW103" s="1785"/>
      <c r="KX103" s="1785"/>
      <c r="KY103" s="1785"/>
      <c r="KZ103" s="1785"/>
      <c r="LA103" s="1785"/>
      <c r="LB103" s="1785"/>
      <c r="LC103" s="1785"/>
      <c r="LD103" s="1785"/>
      <c r="LE103" s="1785"/>
      <c r="LF103" s="1785"/>
      <c r="LG103" s="1785"/>
      <c r="LH103" s="1785"/>
      <c r="LI103" s="1785"/>
      <c r="LJ103" s="1785"/>
      <c r="LK103" s="1785"/>
      <c r="LL103" s="1785"/>
      <c r="LM103" s="1785"/>
      <c r="LN103" s="1785"/>
      <c r="LO103" s="1785"/>
      <c r="LP103" s="1785"/>
      <c r="LQ103" s="1785"/>
      <c r="LR103" s="1785"/>
      <c r="LS103" s="1785"/>
      <c r="LT103" s="1785"/>
      <c r="LU103" s="1785"/>
      <c r="LV103" s="1785"/>
      <c r="LW103" s="1785"/>
      <c r="LX103" s="1785"/>
      <c r="LY103" s="1785"/>
      <c r="LZ103" s="1785"/>
      <c r="MA103" s="1785"/>
      <c r="MB103" s="1785"/>
      <c r="MC103" s="1785"/>
      <c r="MD103" s="1785"/>
      <c r="ME103" s="1785"/>
      <c r="MF103" s="1785"/>
      <c r="MG103" s="1785"/>
      <c r="MH103" s="1785"/>
      <c r="MI103" s="1785"/>
      <c r="MJ103" s="1785"/>
      <c r="MK103" s="1785"/>
      <c r="ML103" s="1785"/>
      <c r="MM103" s="1785"/>
      <c r="MN103" s="1785"/>
      <c r="MO103" s="1785"/>
      <c r="MP103" s="1785"/>
      <c r="MQ103" s="1785"/>
      <c r="MR103" s="1785"/>
      <c r="MS103" s="1785"/>
      <c r="MT103" s="1785"/>
      <c r="MU103" s="1785"/>
      <c r="MV103" s="1785"/>
      <c r="MW103" s="1785"/>
      <c r="MX103" s="1785"/>
      <c r="MY103" s="1785"/>
      <c r="MZ103" s="1785"/>
      <c r="NA103" s="1785"/>
      <c r="NB103" s="1785"/>
      <c r="NC103" s="1785"/>
      <c r="ND103" s="1785"/>
      <c r="NE103" s="1785"/>
      <c r="NF103" s="1785"/>
      <c r="NG103" s="1785"/>
      <c r="NH103" s="1785"/>
      <c r="NI103" s="1785"/>
      <c r="NJ103" s="1785"/>
      <c r="NK103" s="1785"/>
      <c r="NL103" s="1785"/>
      <c r="NM103" s="1785"/>
      <c r="NN103" s="1785"/>
      <c r="NO103" s="1785"/>
      <c r="NP103" s="1785"/>
      <c r="NQ103" s="1785"/>
      <c r="NR103" s="1785"/>
      <c r="NS103" s="1785"/>
      <c r="NT103" s="1785"/>
      <c r="NU103" s="1785"/>
      <c r="NV103" s="1785"/>
      <c r="NW103" s="1785"/>
      <c r="NX103" s="1785"/>
      <c r="NY103" s="1785"/>
      <c r="NZ103" s="1785"/>
      <c r="OA103" s="1785"/>
      <c r="OB103" s="1785"/>
      <c r="OC103" s="1785"/>
      <c r="OD103" s="1785"/>
      <c r="OE103" s="1785"/>
      <c r="OF103" s="1785"/>
      <c r="OG103" s="1785"/>
      <c r="OH103" s="1785"/>
      <c r="OI103" s="1785"/>
      <c r="OJ103" s="1785"/>
      <c r="OK103" s="1785"/>
      <c r="OL103" s="1785"/>
      <c r="OM103" s="1785"/>
      <c r="ON103" s="1785"/>
      <c r="OO103" s="1785"/>
      <c r="OP103" s="1785"/>
      <c r="OQ103" s="1785"/>
      <c r="OR103" s="1785"/>
      <c r="OS103" s="1785"/>
      <c r="OT103" s="1785"/>
      <c r="OU103" s="1785"/>
      <c r="OV103" s="1785"/>
      <c r="OW103" s="1785"/>
      <c r="OX103" s="1785"/>
      <c r="OY103" s="1785"/>
      <c r="OZ103" s="1785"/>
      <c r="PA103" s="1785"/>
      <c r="PB103" s="1785"/>
      <c r="PC103" s="1785"/>
      <c r="PD103" s="1785"/>
      <c r="PE103" s="1785"/>
      <c r="PF103" s="1785"/>
      <c r="PG103" s="1785"/>
      <c r="PH103" s="1785"/>
      <c r="PI103" s="1785"/>
      <c r="PJ103" s="1785"/>
      <c r="PK103" s="1785"/>
      <c r="PL103" s="1785"/>
      <c r="PM103" s="1785"/>
      <c r="PN103" s="1785"/>
      <c r="PO103" s="1785"/>
      <c r="PP103" s="1785"/>
      <c r="PQ103" s="1785"/>
      <c r="PR103" s="1785"/>
      <c r="PS103" s="1785"/>
      <c r="PT103" s="1785"/>
      <c r="PU103" s="1785"/>
      <c r="PV103" s="1785"/>
      <c r="PW103" s="1785"/>
      <c r="PX103" s="1785"/>
      <c r="PY103" s="1785"/>
      <c r="PZ103" s="1785"/>
      <c r="QA103" s="1785"/>
      <c r="QB103" s="1785"/>
      <c r="QC103" s="1785"/>
      <c r="QD103" s="1785"/>
      <c r="QE103" s="1785"/>
      <c r="QF103" s="1785"/>
      <c r="QG103" s="1785"/>
      <c r="QH103" s="1785"/>
      <c r="QI103" s="1785"/>
      <c r="QJ103" s="1785"/>
      <c r="QK103" s="1785"/>
      <c r="QL103" s="1785"/>
      <c r="QM103" s="1785"/>
      <c r="QN103" s="1785"/>
      <c r="QO103" s="1785"/>
      <c r="QP103" s="1785"/>
      <c r="QQ103" s="1785"/>
      <c r="QR103" s="1785"/>
      <c r="QS103" s="1785"/>
      <c r="QT103" s="1785"/>
      <c r="QU103" s="1785"/>
      <c r="QV103" s="1785"/>
      <c r="QW103" s="1785"/>
      <c r="QX103" s="1785"/>
      <c r="QY103" s="1785"/>
      <c r="QZ103" s="1785"/>
      <c r="RA103" s="1785"/>
      <c r="RB103" s="1785"/>
      <c r="RC103" s="1785"/>
      <c r="RD103" s="1785"/>
      <c r="RE103" s="1785"/>
      <c r="RF103" s="1785"/>
      <c r="RG103" s="1785"/>
      <c r="RH103" s="1785"/>
      <c r="RI103" s="1785"/>
      <c r="RJ103" s="1785"/>
      <c r="RK103" s="1785"/>
      <c r="RL103" s="1785"/>
      <c r="RM103" s="1785"/>
      <c r="RN103" s="1785"/>
      <c r="RO103" s="1785"/>
      <c r="RP103" s="1785"/>
      <c r="RQ103" s="1785"/>
      <c r="RR103" s="1785"/>
      <c r="RS103" s="1785"/>
      <c r="RT103" s="1785"/>
      <c r="RU103" s="1785"/>
      <c r="RV103" s="1785"/>
      <c r="RW103" s="1785"/>
      <c r="RX103" s="1785"/>
      <c r="RY103" s="1785"/>
      <c r="RZ103" s="1785"/>
      <c r="SA103" s="1785"/>
      <c r="SB103" s="1785"/>
      <c r="SC103" s="1785"/>
      <c r="SD103" s="1785"/>
      <c r="SE103" s="1785"/>
      <c r="SF103" s="1785"/>
      <c r="SG103" s="1785"/>
      <c r="SH103" s="1785"/>
      <c r="SI103" s="1785"/>
      <c r="SJ103" s="1785"/>
      <c r="SK103" s="1785"/>
      <c r="SL103" s="1785"/>
      <c r="SM103" s="1785"/>
      <c r="SN103" s="1785"/>
      <c r="SO103" s="1785"/>
      <c r="SP103" s="1785"/>
      <c r="SQ103" s="1785"/>
      <c r="SR103" s="1785"/>
      <c r="SS103" s="1785"/>
      <c r="ST103" s="1785"/>
      <c r="SU103" s="1785"/>
      <c r="SV103" s="1785"/>
      <c r="SW103" s="1785"/>
      <c r="SX103" s="1785"/>
      <c r="SY103" s="1785"/>
      <c r="SZ103" s="1785"/>
      <c r="TA103" s="1785"/>
      <c r="TB103" s="1785"/>
      <c r="TC103" s="1785"/>
      <c r="TD103" s="1785"/>
      <c r="TE103" s="1785"/>
      <c r="TF103" s="1785"/>
      <c r="TG103" s="1785"/>
      <c r="TH103" s="1785"/>
      <c r="TI103" s="1785"/>
      <c r="TJ103" s="1785"/>
      <c r="TK103" s="1785"/>
      <c r="TL103" s="1785"/>
      <c r="TM103" s="1785"/>
      <c r="TN103" s="1785"/>
      <c r="TO103" s="1785"/>
      <c r="TP103" s="1785"/>
      <c r="TQ103" s="1785"/>
      <c r="TR103" s="1785"/>
      <c r="TS103" s="1785"/>
      <c r="TT103" s="1785"/>
      <c r="TU103" s="1785"/>
      <c r="TV103" s="1785"/>
      <c r="TW103" s="1785"/>
      <c r="TX103" s="1785"/>
      <c r="TY103" s="1785"/>
      <c r="TZ103" s="1785"/>
      <c r="UA103" s="1785"/>
      <c r="UB103" s="1785"/>
      <c r="UC103" s="1785"/>
      <c r="UD103" s="1785"/>
      <c r="UE103" s="1785"/>
      <c r="UF103" s="1785"/>
      <c r="UG103" s="1785"/>
      <c r="UH103" s="1785"/>
      <c r="UI103" s="1785"/>
      <c r="UJ103" s="1785"/>
      <c r="UK103" s="1785"/>
      <c r="UL103" s="1785"/>
      <c r="UM103" s="1785"/>
      <c r="UN103" s="1785"/>
      <c r="UO103" s="1785"/>
      <c r="UP103" s="1785"/>
      <c r="UQ103" s="1785"/>
      <c r="UR103" s="1785"/>
      <c r="US103" s="1785"/>
      <c r="UT103" s="1785"/>
      <c r="UU103" s="1785"/>
      <c r="UV103" s="1785"/>
      <c r="UW103" s="1785"/>
      <c r="UX103" s="1785"/>
      <c r="UY103" s="1785"/>
      <c r="UZ103" s="1785"/>
      <c r="VA103" s="1785"/>
      <c r="VB103" s="1785"/>
      <c r="VC103" s="1785"/>
      <c r="VD103" s="1785"/>
      <c r="VE103" s="1785"/>
      <c r="VF103" s="1785"/>
      <c r="VG103" s="1785"/>
      <c r="VH103" s="1785"/>
      <c r="VI103" s="1785"/>
      <c r="VJ103" s="1785"/>
      <c r="VK103" s="1785"/>
      <c r="VL103" s="1785"/>
      <c r="VM103" s="1785"/>
      <c r="VN103" s="1785"/>
      <c r="VO103" s="1785"/>
      <c r="VP103" s="1785"/>
      <c r="VQ103" s="1785"/>
      <c r="VR103" s="1785"/>
      <c r="VS103" s="1785"/>
      <c r="VT103" s="1785"/>
    </row>
    <row r="104" spans="1:1204" ht="15" customHeight="1" x14ac:dyDescent="0.25">
      <c r="A104" s="3885"/>
      <c r="B104" s="3886"/>
      <c r="C104" s="2331" t="s">
        <v>608</v>
      </c>
      <c r="D104" s="2816" t="s">
        <v>677</v>
      </c>
      <c r="E104" s="2020"/>
      <c r="F104" s="2276"/>
      <c r="G104" s="2276"/>
      <c r="H104" s="2276"/>
      <c r="I104" s="2276"/>
      <c r="J104" s="2276"/>
      <c r="K104" s="2276"/>
      <c r="L104" s="2276"/>
      <c r="M104" s="2276"/>
      <c r="N104" s="2276"/>
      <c r="O104" s="3188"/>
      <c r="P104" s="2020"/>
      <c r="Q104" s="2276"/>
      <c r="R104" s="2276"/>
      <c r="S104" s="2276"/>
      <c r="T104" s="2276"/>
      <c r="U104" s="2276"/>
      <c r="V104" s="2441"/>
      <c r="W104" s="2276"/>
      <c r="X104" s="2276"/>
      <c r="Y104" s="2276"/>
      <c r="Z104" s="1891"/>
      <c r="AA104" s="2468">
        <v>0</v>
      </c>
      <c r="AB104" s="2469">
        <v>0</v>
      </c>
      <c r="AC104" s="2470"/>
      <c r="AD104" s="3326">
        <v>1962189.65</v>
      </c>
      <c r="AE104" s="3327"/>
      <c r="AF104" s="3328">
        <f>AD104+AE104</f>
        <v>1962189.65</v>
      </c>
      <c r="AG104" s="3329">
        <f>+AD104</f>
        <v>1962189.65</v>
      </c>
      <c r="AH104" s="2469"/>
      <c r="AI104" s="3330">
        <f>+AG104+AH104</f>
        <v>1962189.65</v>
      </c>
      <c r="AJ104" s="2622">
        <v>0</v>
      </c>
      <c r="AK104" s="2622">
        <v>0</v>
      </c>
      <c r="AL104" s="2718"/>
      <c r="AM104" s="3310">
        <v>146182.07999999999</v>
      </c>
      <c r="AN104" s="2629">
        <v>0</v>
      </c>
      <c r="AO104" s="2629">
        <v>0</v>
      </c>
      <c r="AP104" s="2993">
        <f t="shared" si="193"/>
        <v>146182.07999999999</v>
      </c>
      <c r="AQ104" s="2629">
        <f>AM104+AN104</f>
        <v>146182.07999999999</v>
      </c>
      <c r="AR104" s="2622">
        <v>147000</v>
      </c>
      <c r="AS104" s="3312">
        <f>+AM104</f>
        <v>146182.07999999999</v>
      </c>
      <c r="AT104" s="2622">
        <v>0</v>
      </c>
      <c r="AU104" s="2623">
        <f>AS104+AT104</f>
        <v>146182.07999999999</v>
      </c>
      <c r="AV104" s="2526"/>
      <c r="AW104" s="2526"/>
      <c r="AX104" s="2526"/>
      <c r="AY104" s="2757">
        <f>AD104+AM104</f>
        <v>2108371.73</v>
      </c>
      <c r="AZ104" s="2688">
        <f>AE104+AO104</f>
        <v>0</v>
      </c>
      <c r="BA104" s="2688">
        <f t="shared" ref="BA104" si="228">AY104-AZ104</f>
        <v>2108371.73</v>
      </c>
      <c r="BB104" s="2688">
        <f t="shared" ref="BB104" si="229">AY104+BA104</f>
        <v>4216743.46</v>
      </c>
      <c r="BC104" s="3010">
        <f t="shared" si="226"/>
        <v>2108371.73</v>
      </c>
      <c r="BD104" s="3006">
        <f>AG104+AS104</f>
        <v>2108371.73</v>
      </c>
      <c r="BE104" s="2685">
        <f>AH104+AT104</f>
        <v>0</v>
      </c>
      <c r="BF104" s="2686">
        <f t="shared" si="227"/>
        <v>2108371.73</v>
      </c>
      <c r="BG104" s="3028"/>
      <c r="BH104" s="2616"/>
      <c r="BI104" s="628"/>
      <c r="BJ104" s="628"/>
      <c r="BK104" s="628"/>
      <c r="BL104" s="628"/>
      <c r="BM104" s="628"/>
      <c r="BN104" s="628"/>
      <c r="BO104" s="628"/>
    </row>
    <row r="105" spans="1:1204" ht="15" customHeight="1" x14ac:dyDescent="0.25">
      <c r="A105" s="3887"/>
      <c r="B105" s="3888"/>
      <c r="C105" s="2312"/>
      <c r="D105" s="3118" t="s">
        <v>609</v>
      </c>
      <c r="E105" s="2312"/>
      <c r="F105" s="2019"/>
      <c r="G105" s="2019"/>
      <c r="H105" s="2019"/>
      <c r="I105" s="2019"/>
      <c r="J105" s="2019"/>
      <c r="K105" s="2019"/>
      <c r="L105" s="2019"/>
      <c r="M105" s="2019"/>
      <c r="N105" s="2019"/>
      <c r="O105" s="3189"/>
      <c r="P105" s="2312"/>
      <c r="Q105" s="2019"/>
      <c r="R105" s="2019"/>
      <c r="S105" s="2019"/>
      <c r="T105" s="2019"/>
      <c r="U105" s="2019"/>
      <c r="V105" s="3442"/>
      <c r="W105" s="2019"/>
      <c r="X105" s="2019"/>
      <c r="Y105" s="2019"/>
      <c r="Z105" s="3457"/>
      <c r="AA105" s="1973"/>
      <c r="AB105" s="1973"/>
      <c r="AC105" s="1973"/>
      <c r="AD105" s="1930">
        <f>AD103+AD104</f>
        <v>1962189.65</v>
      </c>
      <c r="AE105" s="1930">
        <f>AE103+AE104</f>
        <v>727088.96940739255</v>
      </c>
      <c r="AF105" s="1930">
        <f>AD105+AE105</f>
        <v>2689278.6194073926</v>
      </c>
      <c r="AG105" s="1930">
        <f>AE105+AF105</f>
        <v>3416367.5888147852</v>
      </c>
      <c r="AH105" s="1930">
        <v>0</v>
      </c>
      <c r="AI105" s="1930">
        <f>AG105+AH105</f>
        <v>3416367.5888147852</v>
      </c>
      <c r="AJ105" s="2230"/>
      <c r="AK105" s="2230"/>
      <c r="AL105" s="1973"/>
      <c r="AM105" s="2803">
        <f>+AM103+AM104</f>
        <v>146182.07999999999</v>
      </c>
      <c r="AN105" s="1973"/>
      <c r="AO105" s="1973"/>
      <c r="AP105" s="3551">
        <f t="shared" si="193"/>
        <v>146182.07999999999</v>
      </c>
      <c r="AQ105" s="2803">
        <f>AM105+AO105</f>
        <v>146182.07999999999</v>
      </c>
      <c r="AR105" s="1973"/>
      <c r="AS105" s="1973"/>
      <c r="AT105" s="1973"/>
      <c r="AU105" s="3205"/>
      <c r="AV105" s="1973"/>
      <c r="AW105" s="1973"/>
      <c r="AX105" s="1973"/>
      <c r="AY105" s="2804">
        <f>AD105+AM105</f>
        <v>2108371.73</v>
      </c>
      <c r="AZ105" s="2230">
        <f>SUM(AZ103:AZ104)</f>
        <v>0</v>
      </c>
      <c r="BA105" s="2230"/>
      <c r="BB105" s="2230"/>
      <c r="BC105" s="2804">
        <f>AY105+AZ105</f>
        <v>2108371.73</v>
      </c>
      <c r="BD105" s="2230">
        <f>SUM(BD103:BD104)</f>
        <v>2108371.73</v>
      </c>
      <c r="BE105" s="2230">
        <f>SUM(BE103:BE104)</f>
        <v>0</v>
      </c>
      <c r="BF105" s="2230">
        <f>BD105+BE105</f>
        <v>2108371.73</v>
      </c>
      <c r="BG105" s="2230"/>
      <c r="BH105" s="2764"/>
    </row>
    <row r="106" spans="1:1204" s="628" customFormat="1" ht="15" customHeight="1" x14ac:dyDescent="0.25">
      <c r="A106" s="1952"/>
      <c r="B106" s="1953"/>
      <c r="C106" s="1953"/>
      <c r="D106" s="3114"/>
      <c r="E106" s="1954"/>
      <c r="F106" s="1955"/>
      <c r="G106" s="1956"/>
      <c r="H106" s="1957"/>
      <c r="I106" s="1955"/>
      <c r="J106" s="1955"/>
      <c r="K106" s="1957"/>
      <c r="L106" s="1955"/>
      <c r="M106" s="1955"/>
      <c r="N106" s="1956"/>
      <c r="O106" s="3190"/>
      <c r="P106" s="1954"/>
      <c r="Q106" s="1956"/>
      <c r="R106" s="1956"/>
      <c r="S106" s="1956"/>
      <c r="T106" s="1956"/>
      <c r="U106" s="1956"/>
      <c r="V106" s="3443"/>
      <c r="W106" s="1956"/>
      <c r="X106" s="1956"/>
      <c r="Y106" s="1956"/>
      <c r="Z106" s="3458"/>
      <c r="AA106" s="1955"/>
      <c r="AB106" s="1955"/>
      <c r="AC106" s="1955"/>
      <c r="AD106" s="1956"/>
      <c r="AE106" s="1956"/>
      <c r="AF106" s="1956"/>
      <c r="AG106" s="1956"/>
      <c r="AH106" s="1956"/>
      <c r="AI106" s="3190"/>
      <c r="AJ106" s="1956"/>
      <c r="AK106" s="1956"/>
      <c r="AL106" s="1956"/>
      <c r="AM106" s="1956"/>
      <c r="AN106" s="1956"/>
      <c r="AO106" s="1956"/>
      <c r="AP106" s="3552"/>
      <c r="AQ106" s="1956"/>
      <c r="AR106" s="1956"/>
      <c r="AS106" s="1956"/>
      <c r="AT106" s="1956"/>
      <c r="AU106" s="3190"/>
      <c r="AV106" s="2276"/>
      <c r="AW106" s="2276"/>
      <c r="AX106" s="2276"/>
      <c r="AY106" s="1956"/>
      <c r="AZ106" s="1956"/>
      <c r="BA106" s="1956"/>
      <c r="BB106" s="1956"/>
      <c r="BC106" s="1956"/>
      <c r="BD106" s="1956"/>
      <c r="BE106" s="1956"/>
      <c r="BF106" s="1956"/>
      <c r="BG106" s="1956"/>
      <c r="BH106" s="2642"/>
      <c r="BI106" s="99"/>
      <c r="BJ106" s="99"/>
      <c r="BK106" s="99"/>
      <c r="BL106" s="99"/>
      <c r="BM106" s="99"/>
      <c r="BN106" s="99"/>
      <c r="BO106" s="99"/>
      <c r="EW106" s="1785"/>
      <c r="EX106" s="1785"/>
      <c r="EY106" s="1785"/>
      <c r="EZ106" s="1785"/>
      <c r="FA106" s="1785"/>
      <c r="FB106" s="1785"/>
      <c r="FC106" s="1785"/>
      <c r="FD106" s="1785"/>
      <c r="FE106" s="1785"/>
      <c r="FF106" s="1785"/>
      <c r="FG106" s="1785"/>
      <c r="FH106" s="1785"/>
      <c r="FI106" s="1785"/>
      <c r="FJ106" s="1785"/>
      <c r="FK106" s="1785"/>
      <c r="FL106" s="1785"/>
      <c r="FM106" s="1785"/>
      <c r="FN106" s="1785"/>
      <c r="FO106" s="1785"/>
      <c r="FP106" s="1785"/>
      <c r="FQ106" s="1785"/>
      <c r="FR106" s="1785"/>
      <c r="FS106" s="1785"/>
      <c r="FT106" s="1785"/>
      <c r="FU106" s="1785"/>
      <c r="FV106" s="1785"/>
      <c r="FW106" s="1785"/>
      <c r="FX106" s="1785"/>
      <c r="FY106" s="1785"/>
      <c r="FZ106" s="1785"/>
      <c r="GA106" s="1785"/>
      <c r="GB106" s="1785"/>
      <c r="GC106" s="1785"/>
      <c r="GD106" s="1785"/>
      <c r="GE106" s="1785"/>
      <c r="GF106" s="1785"/>
      <c r="GG106" s="1785"/>
      <c r="GH106" s="1785"/>
      <c r="GI106" s="1785"/>
      <c r="GJ106" s="1785"/>
      <c r="GK106" s="1785"/>
      <c r="GL106" s="1785"/>
      <c r="GM106" s="1785"/>
      <c r="GN106" s="1785"/>
      <c r="GO106" s="1785"/>
      <c r="GP106" s="1785"/>
      <c r="GQ106" s="1785"/>
      <c r="GR106" s="1785"/>
      <c r="GS106" s="1785"/>
      <c r="GT106" s="1785"/>
      <c r="GU106" s="1785"/>
      <c r="GV106" s="1785"/>
      <c r="GW106" s="1785"/>
      <c r="GX106" s="1785"/>
      <c r="GY106" s="1785"/>
      <c r="GZ106" s="1785"/>
      <c r="HA106" s="1785"/>
      <c r="HB106" s="1785"/>
      <c r="HC106" s="1785"/>
      <c r="HD106" s="1785"/>
      <c r="HE106" s="1785"/>
      <c r="HF106" s="1785"/>
      <c r="HG106" s="1785"/>
      <c r="HH106" s="1785"/>
      <c r="HI106" s="1785"/>
      <c r="HJ106" s="1785"/>
      <c r="HK106" s="1785"/>
      <c r="HL106" s="1785"/>
      <c r="HM106" s="1785"/>
      <c r="HN106" s="1785"/>
      <c r="HO106" s="1785"/>
      <c r="HP106" s="1785"/>
      <c r="HQ106" s="1785"/>
      <c r="HR106" s="1785"/>
      <c r="HS106" s="1785"/>
      <c r="HT106" s="1785"/>
      <c r="HU106" s="1785"/>
      <c r="HV106" s="1785"/>
      <c r="HW106" s="1785"/>
      <c r="HX106" s="1785"/>
      <c r="HY106" s="1785"/>
      <c r="HZ106" s="1785"/>
      <c r="IA106" s="1785"/>
      <c r="IB106" s="1785"/>
      <c r="IC106" s="1785"/>
      <c r="ID106" s="1785"/>
      <c r="IE106" s="1785"/>
      <c r="IF106" s="1785"/>
      <c r="IG106" s="1785"/>
      <c r="IH106" s="1785"/>
      <c r="II106" s="1785"/>
      <c r="IJ106" s="1785"/>
      <c r="IK106" s="1785"/>
      <c r="IL106" s="1785"/>
      <c r="IM106" s="1785"/>
      <c r="IN106" s="1785"/>
      <c r="IO106" s="1785"/>
      <c r="IP106" s="1785"/>
      <c r="IQ106" s="1785"/>
      <c r="IR106" s="1785"/>
      <c r="IS106" s="1785"/>
      <c r="IT106" s="1785"/>
      <c r="IU106" s="1785"/>
      <c r="IV106" s="1785"/>
      <c r="IW106" s="1785"/>
      <c r="IX106" s="1785"/>
      <c r="IY106" s="1785"/>
      <c r="IZ106" s="1785"/>
      <c r="JA106" s="1785"/>
      <c r="JB106" s="1785"/>
      <c r="JC106" s="1785"/>
      <c r="JD106" s="1785"/>
      <c r="JE106" s="1785"/>
      <c r="JF106" s="1785"/>
      <c r="JG106" s="1785"/>
      <c r="JH106" s="1785"/>
      <c r="JI106" s="1785"/>
      <c r="JJ106" s="1785"/>
      <c r="JK106" s="1785"/>
      <c r="JL106" s="1785"/>
      <c r="JM106" s="1785"/>
      <c r="JN106" s="1785"/>
      <c r="JO106" s="1785"/>
      <c r="JP106" s="1785"/>
      <c r="JQ106" s="1785"/>
      <c r="JR106" s="1785"/>
      <c r="JS106" s="1785"/>
      <c r="JT106" s="1785"/>
      <c r="JU106" s="1785"/>
      <c r="JV106" s="1785"/>
      <c r="JW106" s="1785"/>
      <c r="JX106" s="1785"/>
      <c r="JY106" s="1785"/>
      <c r="JZ106" s="1785"/>
      <c r="KA106" s="1785"/>
      <c r="KB106" s="1785"/>
      <c r="KC106" s="1785"/>
      <c r="KD106" s="1785"/>
      <c r="KE106" s="1785"/>
      <c r="KF106" s="1785"/>
      <c r="KG106" s="1785"/>
      <c r="KH106" s="1785"/>
      <c r="KI106" s="1785"/>
      <c r="KJ106" s="1785"/>
      <c r="KK106" s="1785"/>
      <c r="KL106" s="1785"/>
      <c r="KM106" s="1785"/>
      <c r="KN106" s="1785"/>
      <c r="KO106" s="1785"/>
      <c r="KP106" s="1785"/>
      <c r="KQ106" s="1785"/>
      <c r="KR106" s="1785"/>
      <c r="KS106" s="1785"/>
      <c r="KT106" s="1785"/>
      <c r="KU106" s="1785"/>
      <c r="KV106" s="1785"/>
      <c r="KW106" s="1785"/>
      <c r="KX106" s="1785"/>
      <c r="KY106" s="1785"/>
      <c r="KZ106" s="1785"/>
      <c r="LA106" s="1785"/>
      <c r="LB106" s="1785"/>
      <c r="LC106" s="1785"/>
      <c r="LD106" s="1785"/>
      <c r="LE106" s="1785"/>
      <c r="LF106" s="1785"/>
      <c r="LG106" s="1785"/>
      <c r="LH106" s="1785"/>
      <c r="LI106" s="1785"/>
      <c r="LJ106" s="1785"/>
      <c r="LK106" s="1785"/>
      <c r="LL106" s="1785"/>
      <c r="LM106" s="1785"/>
      <c r="LN106" s="1785"/>
      <c r="LO106" s="1785"/>
      <c r="LP106" s="1785"/>
      <c r="LQ106" s="1785"/>
      <c r="LR106" s="1785"/>
      <c r="LS106" s="1785"/>
      <c r="LT106" s="1785"/>
      <c r="LU106" s="1785"/>
      <c r="LV106" s="1785"/>
      <c r="LW106" s="1785"/>
      <c r="LX106" s="1785"/>
      <c r="LY106" s="1785"/>
      <c r="LZ106" s="1785"/>
      <c r="MA106" s="1785"/>
      <c r="MB106" s="1785"/>
      <c r="MC106" s="1785"/>
      <c r="MD106" s="1785"/>
      <c r="ME106" s="1785"/>
      <c r="MF106" s="1785"/>
      <c r="MG106" s="1785"/>
      <c r="MH106" s="1785"/>
      <c r="MI106" s="1785"/>
      <c r="MJ106" s="1785"/>
      <c r="MK106" s="1785"/>
      <c r="ML106" s="1785"/>
      <c r="MM106" s="1785"/>
      <c r="MN106" s="1785"/>
      <c r="MO106" s="1785"/>
      <c r="MP106" s="1785"/>
      <c r="MQ106" s="1785"/>
      <c r="MR106" s="1785"/>
      <c r="MS106" s="1785"/>
      <c r="MT106" s="1785"/>
      <c r="MU106" s="1785"/>
      <c r="MV106" s="1785"/>
      <c r="MW106" s="1785"/>
      <c r="MX106" s="1785"/>
      <c r="MY106" s="1785"/>
      <c r="MZ106" s="1785"/>
      <c r="NA106" s="1785"/>
      <c r="NB106" s="1785"/>
      <c r="NC106" s="1785"/>
      <c r="ND106" s="1785"/>
      <c r="NE106" s="1785"/>
      <c r="NF106" s="1785"/>
      <c r="NG106" s="1785"/>
      <c r="NH106" s="1785"/>
      <c r="NI106" s="1785"/>
      <c r="NJ106" s="1785"/>
      <c r="NK106" s="1785"/>
      <c r="NL106" s="1785"/>
      <c r="NM106" s="1785"/>
      <c r="NN106" s="1785"/>
      <c r="NO106" s="1785"/>
      <c r="NP106" s="1785"/>
      <c r="NQ106" s="1785"/>
      <c r="NR106" s="1785"/>
      <c r="NS106" s="1785"/>
      <c r="NT106" s="1785"/>
      <c r="NU106" s="1785"/>
      <c r="NV106" s="1785"/>
      <c r="NW106" s="1785"/>
      <c r="NX106" s="1785"/>
      <c r="NY106" s="1785"/>
      <c r="NZ106" s="1785"/>
      <c r="OA106" s="1785"/>
      <c r="OB106" s="1785"/>
      <c r="OC106" s="1785"/>
      <c r="OD106" s="1785"/>
      <c r="OE106" s="1785"/>
      <c r="OF106" s="1785"/>
      <c r="OG106" s="1785"/>
      <c r="OH106" s="1785"/>
      <c r="OI106" s="1785"/>
      <c r="OJ106" s="1785"/>
      <c r="OK106" s="1785"/>
      <c r="OL106" s="1785"/>
      <c r="OM106" s="1785"/>
      <c r="ON106" s="1785"/>
      <c r="OO106" s="1785"/>
      <c r="OP106" s="1785"/>
      <c r="OQ106" s="1785"/>
      <c r="OR106" s="1785"/>
      <c r="OS106" s="1785"/>
      <c r="OT106" s="1785"/>
      <c r="OU106" s="1785"/>
      <c r="OV106" s="1785"/>
      <c r="OW106" s="1785"/>
      <c r="OX106" s="1785"/>
      <c r="OY106" s="1785"/>
      <c r="OZ106" s="1785"/>
      <c r="PA106" s="1785"/>
      <c r="PB106" s="1785"/>
      <c r="PC106" s="1785"/>
      <c r="PD106" s="1785"/>
      <c r="PE106" s="1785"/>
      <c r="PF106" s="1785"/>
      <c r="PG106" s="1785"/>
      <c r="PH106" s="1785"/>
      <c r="PI106" s="1785"/>
      <c r="PJ106" s="1785"/>
      <c r="PK106" s="1785"/>
      <c r="PL106" s="1785"/>
      <c r="PM106" s="1785"/>
      <c r="PN106" s="1785"/>
      <c r="PO106" s="1785"/>
      <c r="PP106" s="1785"/>
      <c r="PQ106" s="1785"/>
      <c r="PR106" s="1785"/>
      <c r="PS106" s="1785"/>
      <c r="PT106" s="1785"/>
      <c r="PU106" s="1785"/>
      <c r="PV106" s="1785"/>
      <c r="PW106" s="1785"/>
      <c r="PX106" s="1785"/>
      <c r="PY106" s="1785"/>
      <c r="PZ106" s="1785"/>
      <c r="QA106" s="1785"/>
      <c r="QB106" s="1785"/>
      <c r="QC106" s="1785"/>
      <c r="QD106" s="1785"/>
      <c r="QE106" s="1785"/>
      <c r="QF106" s="1785"/>
      <c r="QG106" s="1785"/>
      <c r="QH106" s="1785"/>
      <c r="QI106" s="1785"/>
      <c r="QJ106" s="1785"/>
      <c r="QK106" s="1785"/>
      <c r="QL106" s="1785"/>
      <c r="QM106" s="1785"/>
      <c r="QN106" s="1785"/>
      <c r="QO106" s="1785"/>
      <c r="QP106" s="1785"/>
      <c r="QQ106" s="1785"/>
      <c r="QR106" s="1785"/>
      <c r="QS106" s="1785"/>
      <c r="QT106" s="1785"/>
      <c r="QU106" s="1785"/>
      <c r="QV106" s="1785"/>
      <c r="QW106" s="1785"/>
      <c r="QX106" s="1785"/>
      <c r="QY106" s="1785"/>
      <c r="QZ106" s="1785"/>
      <c r="RA106" s="1785"/>
      <c r="RB106" s="1785"/>
      <c r="RC106" s="1785"/>
      <c r="RD106" s="1785"/>
      <c r="RE106" s="1785"/>
      <c r="RF106" s="1785"/>
      <c r="RG106" s="1785"/>
      <c r="RH106" s="1785"/>
      <c r="RI106" s="1785"/>
      <c r="RJ106" s="1785"/>
      <c r="RK106" s="1785"/>
      <c r="RL106" s="1785"/>
      <c r="RM106" s="1785"/>
      <c r="RN106" s="1785"/>
      <c r="RO106" s="1785"/>
      <c r="RP106" s="1785"/>
      <c r="RQ106" s="1785"/>
      <c r="RR106" s="1785"/>
      <c r="RS106" s="1785"/>
      <c r="RT106" s="1785"/>
      <c r="RU106" s="1785"/>
      <c r="RV106" s="1785"/>
      <c r="RW106" s="1785"/>
      <c r="RX106" s="1785"/>
      <c r="RY106" s="1785"/>
      <c r="RZ106" s="1785"/>
      <c r="SA106" s="1785"/>
      <c r="SB106" s="1785"/>
      <c r="SC106" s="1785"/>
      <c r="SD106" s="1785"/>
      <c r="SE106" s="1785"/>
      <c r="SF106" s="1785"/>
      <c r="SG106" s="1785"/>
      <c r="SH106" s="1785"/>
      <c r="SI106" s="1785"/>
      <c r="SJ106" s="1785"/>
      <c r="SK106" s="1785"/>
      <c r="SL106" s="1785"/>
      <c r="SM106" s="1785"/>
      <c r="SN106" s="1785"/>
      <c r="SO106" s="1785"/>
      <c r="SP106" s="1785"/>
      <c r="SQ106" s="1785"/>
      <c r="SR106" s="1785"/>
      <c r="SS106" s="1785"/>
      <c r="ST106" s="1785"/>
      <c r="SU106" s="1785"/>
      <c r="SV106" s="1785"/>
      <c r="SW106" s="1785"/>
      <c r="SX106" s="1785"/>
      <c r="SY106" s="1785"/>
      <c r="SZ106" s="1785"/>
      <c r="TA106" s="1785"/>
      <c r="TB106" s="1785"/>
      <c r="TC106" s="1785"/>
      <c r="TD106" s="1785"/>
      <c r="TE106" s="1785"/>
      <c r="TF106" s="1785"/>
      <c r="TG106" s="1785"/>
      <c r="TH106" s="1785"/>
      <c r="TI106" s="1785"/>
      <c r="TJ106" s="1785"/>
      <c r="TK106" s="1785"/>
      <c r="TL106" s="1785"/>
      <c r="TM106" s="1785"/>
      <c r="TN106" s="1785"/>
      <c r="TO106" s="1785"/>
      <c r="TP106" s="1785"/>
      <c r="TQ106" s="1785"/>
      <c r="TR106" s="1785"/>
      <c r="TS106" s="1785"/>
      <c r="TT106" s="1785"/>
      <c r="TU106" s="1785"/>
      <c r="TV106" s="1785"/>
      <c r="TW106" s="1785"/>
      <c r="TX106" s="1785"/>
      <c r="TY106" s="1785"/>
      <c r="TZ106" s="1785"/>
      <c r="UA106" s="1785"/>
      <c r="UB106" s="1785"/>
      <c r="UC106" s="1785"/>
      <c r="UD106" s="1785"/>
      <c r="UE106" s="1785"/>
      <c r="UF106" s="1785"/>
      <c r="UG106" s="1785"/>
      <c r="UH106" s="1785"/>
      <c r="UI106" s="1785"/>
      <c r="UJ106" s="1785"/>
      <c r="UK106" s="1785"/>
      <c r="UL106" s="1785"/>
      <c r="UM106" s="1785"/>
      <c r="UN106" s="1785"/>
      <c r="UO106" s="1785"/>
      <c r="UP106" s="1785"/>
      <c r="UQ106" s="1785"/>
      <c r="UR106" s="1785"/>
      <c r="US106" s="1785"/>
      <c r="UT106" s="1785"/>
      <c r="UU106" s="1785"/>
      <c r="UV106" s="1785"/>
      <c r="UW106" s="1785"/>
      <c r="UX106" s="1785"/>
      <c r="UY106" s="1785"/>
      <c r="UZ106" s="1785"/>
      <c r="VA106" s="1785"/>
      <c r="VB106" s="1785"/>
      <c r="VC106" s="1785"/>
      <c r="VD106" s="1785"/>
      <c r="VE106" s="1785"/>
      <c r="VF106" s="1785"/>
      <c r="VG106" s="1785"/>
      <c r="VH106" s="1785"/>
      <c r="VI106" s="1785"/>
      <c r="VJ106" s="1785"/>
      <c r="VK106" s="1785"/>
      <c r="VL106" s="1785"/>
      <c r="VM106" s="1785"/>
      <c r="VN106" s="1785"/>
      <c r="VO106" s="1785"/>
      <c r="VP106" s="1785"/>
      <c r="VQ106" s="1785"/>
      <c r="VR106" s="1785"/>
      <c r="VS106" s="1785"/>
      <c r="VT106" s="1785"/>
    </row>
    <row r="107" spans="1:1204" s="1871" customFormat="1" ht="15" customHeight="1" x14ac:dyDescent="0.25">
      <c r="A107" s="3793" t="s">
        <v>630</v>
      </c>
      <c r="B107" s="3891"/>
      <c r="C107" s="1796">
        <v>1</v>
      </c>
      <c r="D107" s="2332" t="s">
        <v>169</v>
      </c>
      <c r="E107" s="1873" t="s">
        <v>336</v>
      </c>
      <c r="F107" s="1872" t="s">
        <v>336</v>
      </c>
      <c r="G107" s="1872" t="s">
        <v>336</v>
      </c>
      <c r="H107" s="1872" t="s">
        <v>336</v>
      </c>
      <c r="I107" s="1872" t="s">
        <v>336</v>
      </c>
      <c r="J107" s="1872" t="s">
        <v>336</v>
      </c>
      <c r="K107" s="1872" t="s">
        <v>336</v>
      </c>
      <c r="L107" s="1872" t="s">
        <v>336</v>
      </c>
      <c r="M107" s="1872" t="s">
        <v>336</v>
      </c>
      <c r="N107" s="2005" t="s">
        <v>336</v>
      </c>
      <c r="O107" s="2406" t="s">
        <v>336</v>
      </c>
      <c r="P107" s="1874" t="s">
        <v>336</v>
      </c>
      <c r="Q107" s="1872" t="s">
        <v>336</v>
      </c>
      <c r="R107" s="1872" t="s">
        <v>336</v>
      </c>
      <c r="S107" s="1872" t="s">
        <v>336</v>
      </c>
      <c r="T107" s="1872" t="s">
        <v>336</v>
      </c>
      <c r="U107" s="1872" t="s">
        <v>336</v>
      </c>
      <c r="V107" s="2005" t="s">
        <v>336</v>
      </c>
      <c r="W107" s="3192" t="s">
        <v>336</v>
      </c>
      <c r="X107" s="2444"/>
      <c r="Y107" s="2436" t="s">
        <v>336</v>
      </c>
      <c r="Z107" s="2486" t="s">
        <v>548</v>
      </c>
      <c r="AA107" s="2228" t="s">
        <v>336</v>
      </c>
      <c r="AB107" s="2227"/>
      <c r="AC107" s="2112" t="s">
        <v>336</v>
      </c>
      <c r="AD107" s="2090"/>
      <c r="AE107" s="2091"/>
      <c r="AF107" s="2216" t="s">
        <v>336</v>
      </c>
      <c r="AG107" s="2221"/>
      <c r="AH107" s="1884" t="s">
        <v>336</v>
      </c>
      <c r="AI107" s="2570">
        <v>0</v>
      </c>
      <c r="AJ107" s="2714">
        <v>0</v>
      </c>
      <c r="AK107" s="2714">
        <v>0</v>
      </c>
      <c r="AL107" s="2719"/>
      <c r="AM107" s="2541">
        <v>0</v>
      </c>
      <c r="AN107" s="2541">
        <v>0</v>
      </c>
      <c r="AO107" s="2630">
        <v>0</v>
      </c>
      <c r="AP107" s="2692">
        <f t="shared" si="193"/>
        <v>0</v>
      </c>
      <c r="AQ107" s="2541">
        <f>AM107+AO107</f>
        <v>0</v>
      </c>
      <c r="AR107" s="2033"/>
      <c r="AS107" s="2791">
        <v>0</v>
      </c>
      <c r="AT107" s="2033">
        <v>0</v>
      </c>
      <c r="AU107" s="2586">
        <f>AS107+AT107</f>
        <v>0</v>
      </c>
      <c r="AV107" s="2741" t="s">
        <v>336</v>
      </c>
      <c r="AW107" s="1884"/>
      <c r="AX107" s="2741" t="s">
        <v>336</v>
      </c>
      <c r="AY107" s="2758" t="s">
        <v>336</v>
      </c>
      <c r="AZ107" s="3007" t="s">
        <v>336</v>
      </c>
      <c r="BA107" s="3007"/>
      <c r="BB107" s="2738"/>
      <c r="BC107" s="3007" t="s">
        <v>336</v>
      </c>
      <c r="BD107" s="2198">
        <f>AG107+AS107</f>
        <v>0</v>
      </c>
      <c r="BE107" s="1884" t="s">
        <v>336</v>
      </c>
      <c r="BF107" s="2555"/>
      <c r="BG107" s="3029"/>
      <c r="BH107" s="2633"/>
      <c r="BI107" s="628"/>
      <c r="BJ107" s="628"/>
      <c r="BK107" s="628"/>
      <c r="BL107" s="628"/>
      <c r="BM107" s="628"/>
      <c r="BN107" s="628"/>
      <c r="BO107" s="628"/>
      <c r="BP107" s="1881"/>
      <c r="BQ107" s="1881"/>
      <c r="BR107" s="1881"/>
      <c r="BS107" s="1881"/>
      <c r="BT107" s="1881"/>
      <c r="BU107" s="1881"/>
      <c r="BV107" s="1881"/>
      <c r="BW107" s="1881"/>
      <c r="BX107" s="1881"/>
      <c r="BY107" s="1881"/>
      <c r="BZ107" s="1881"/>
      <c r="CA107" s="1881"/>
      <c r="CB107" s="1881"/>
      <c r="CC107" s="1881"/>
      <c r="CD107" s="1881"/>
      <c r="CE107" s="1881"/>
      <c r="CF107" s="1881"/>
      <c r="CG107" s="1881"/>
      <c r="CH107" s="1881"/>
      <c r="CI107" s="1881"/>
      <c r="CJ107" s="1881"/>
      <c r="CK107" s="1881"/>
      <c r="CL107" s="1881"/>
      <c r="CM107" s="1881"/>
      <c r="CN107" s="1881"/>
      <c r="CO107" s="1881"/>
      <c r="CP107" s="1881"/>
      <c r="CQ107" s="1881"/>
      <c r="CR107" s="1881"/>
      <c r="CS107" s="1881"/>
      <c r="CT107" s="1881"/>
      <c r="CU107" s="1881"/>
      <c r="CV107" s="1881"/>
      <c r="CW107" s="1881"/>
      <c r="CX107" s="1881"/>
      <c r="CY107" s="1881"/>
      <c r="CZ107" s="1881"/>
      <c r="DA107" s="1881"/>
      <c r="DB107" s="1881"/>
      <c r="DC107" s="1881"/>
      <c r="DD107" s="1881"/>
      <c r="DE107" s="1881"/>
      <c r="DF107" s="1881"/>
      <c r="DG107" s="1881"/>
      <c r="DH107" s="1881"/>
      <c r="DI107" s="1881"/>
      <c r="DJ107" s="1881"/>
      <c r="DK107" s="1881"/>
      <c r="DL107" s="1881"/>
      <c r="DM107" s="1881"/>
      <c r="DN107" s="1881"/>
      <c r="DO107" s="1881"/>
      <c r="DP107" s="1881"/>
      <c r="DQ107" s="1881"/>
      <c r="DR107" s="1881"/>
      <c r="DS107" s="1881"/>
      <c r="DT107" s="1881"/>
      <c r="DU107" s="1881"/>
      <c r="DV107" s="1881"/>
      <c r="DW107" s="1881"/>
      <c r="DX107" s="1881"/>
      <c r="DY107" s="1881"/>
      <c r="DZ107" s="1881"/>
      <c r="EA107" s="1881"/>
      <c r="EB107" s="1881"/>
      <c r="EC107" s="1881"/>
      <c r="ED107" s="1881"/>
      <c r="EE107" s="1881"/>
      <c r="EF107" s="1881"/>
      <c r="EG107" s="1881"/>
      <c r="EH107" s="1881"/>
      <c r="EI107" s="1881"/>
      <c r="EJ107" s="1881"/>
      <c r="EK107" s="1881"/>
      <c r="EL107" s="1881"/>
      <c r="EM107" s="1881"/>
      <c r="EN107" s="1881"/>
      <c r="EO107" s="1881"/>
      <c r="EP107" s="1881"/>
      <c r="EQ107" s="1881"/>
      <c r="ER107" s="1881"/>
      <c r="ES107" s="1881"/>
      <c r="ET107" s="1881"/>
      <c r="EU107" s="1881"/>
      <c r="EV107" s="1881"/>
      <c r="EW107" s="1882"/>
      <c r="EX107" s="1882"/>
      <c r="EY107" s="1882"/>
      <c r="EZ107" s="1882"/>
      <c r="FA107" s="1882"/>
      <c r="FB107" s="1882"/>
      <c r="FC107" s="1882"/>
      <c r="FD107" s="1882"/>
      <c r="FE107" s="1882"/>
      <c r="FF107" s="1882"/>
      <c r="FG107" s="1882"/>
      <c r="FH107" s="1882"/>
      <c r="FI107" s="1882"/>
      <c r="FJ107" s="1882"/>
      <c r="FK107" s="1882"/>
      <c r="FL107" s="1882"/>
      <c r="FM107" s="1882"/>
      <c r="FN107" s="1882"/>
      <c r="FO107" s="1882"/>
      <c r="FP107" s="1882"/>
      <c r="FQ107" s="1882"/>
      <c r="FR107" s="1882"/>
      <c r="FS107" s="1882"/>
      <c r="FT107" s="1882"/>
      <c r="FU107" s="1882"/>
      <c r="FV107" s="1882"/>
      <c r="FW107" s="1882"/>
      <c r="FX107" s="1882"/>
      <c r="FY107" s="1882"/>
      <c r="FZ107" s="1882"/>
      <c r="GA107" s="1882"/>
      <c r="GB107" s="1882"/>
      <c r="GC107" s="1882"/>
      <c r="GD107" s="1882"/>
      <c r="GE107" s="1882"/>
      <c r="GF107" s="1882"/>
      <c r="GG107" s="1882"/>
      <c r="GH107" s="1882"/>
      <c r="GI107" s="1882"/>
      <c r="GJ107" s="1882"/>
      <c r="GK107" s="1882"/>
      <c r="GL107" s="1882"/>
      <c r="GM107" s="1882"/>
      <c r="GN107" s="1882"/>
      <c r="GO107" s="1882"/>
      <c r="GP107" s="1882"/>
      <c r="GQ107" s="1882"/>
      <c r="GR107" s="1882"/>
      <c r="GS107" s="1882"/>
      <c r="GT107" s="1882"/>
      <c r="GU107" s="1882"/>
      <c r="GV107" s="1882"/>
      <c r="GW107" s="1882"/>
      <c r="GX107" s="1882"/>
      <c r="GY107" s="1882"/>
      <c r="GZ107" s="1882"/>
      <c r="HA107" s="1882"/>
      <c r="HB107" s="1882"/>
      <c r="HC107" s="1882"/>
      <c r="HD107" s="1882"/>
      <c r="HE107" s="1882"/>
      <c r="HF107" s="1882"/>
      <c r="HG107" s="1882"/>
      <c r="HH107" s="1882"/>
      <c r="HI107" s="1882"/>
      <c r="HJ107" s="1882"/>
      <c r="HK107" s="1882"/>
      <c r="HL107" s="1882"/>
      <c r="HM107" s="1882"/>
      <c r="HN107" s="1882"/>
      <c r="HO107" s="1882"/>
      <c r="HP107" s="1882"/>
      <c r="HQ107" s="1882"/>
      <c r="HR107" s="1882"/>
      <c r="HS107" s="1882"/>
      <c r="HT107" s="1882"/>
      <c r="HU107" s="1882"/>
      <c r="HV107" s="1882"/>
      <c r="HW107" s="1882"/>
      <c r="HX107" s="1882"/>
      <c r="HY107" s="1882"/>
      <c r="HZ107" s="1882"/>
      <c r="IA107" s="1882"/>
      <c r="IB107" s="1882"/>
      <c r="IC107" s="1882"/>
      <c r="ID107" s="1882"/>
      <c r="IE107" s="1882"/>
      <c r="IF107" s="1882"/>
      <c r="IG107" s="1882"/>
      <c r="IH107" s="1882"/>
      <c r="II107" s="1882"/>
      <c r="IJ107" s="1882"/>
      <c r="IK107" s="1882"/>
      <c r="IL107" s="1882"/>
      <c r="IM107" s="1882"/>
      <c r="IN107" s="1882"/>
      <c r="IO107" s="1882"/>
      <c r="IP107" s="1882"/>
      <c r="IQ107" s="1882"/>
      <c r="IR107" s="1882"/>
      <c r="IS107" s="1882"/>
      <c r="IT107" s="1882"/>
      <c r="IU107" s="1882"/>
      <c r="IV107" s="1882"/>
      <c r="IW107" s="1882"/>
      <c r="IX107" s="1882"/>
      <c r="IY107" s="1882"/>
      <c r="IZ107" s="1882"/>
      <c r="JA107" s="1882"/>
      <c r="JB107" s="1882"/>
      <c r="JC107" s="1882"/>
      <c r="JD107" s="1882"/>
      <c r="JE107" s="1882"/>
      <c r="JF107" s="1882"/>
      <c r="JG107" s="1882"/>
      <c r="JH107" s="1882"/>
      <c r="JI107" s="1882"/>
      <c r="JJ107" s="1882"/>
      <c r="JK107" s="1882"/>
      <c r="JL107" s="1882"/>
      <c r="JM107" s="1882"/>
      <c r="JN107" s="1882"/>
      <c r="JO107" s="1882"/>
      <c r="JP107" s="1882"/>
      <c r="JQ107" s="1882"/>
      <c r="JR107" s="1882"/>
      <c r="JS107" s="1882"/>
      <c r="JT107" s="1882"/>
      <c r="JU107" s="1882"/>
      <c r="JV107" s="1882"/>
      <c r="JW107" s="1882"/>
      <c r="JX107" s="1882"/>
      <c r="JY107" s="1882"/>
      <c r="JZ107" s="1882"/>
      <c r="KA107" s="1882"/>
      <c r="KB107" s="1882"/>
      <c r="KC107" s="1882"/>
      <c r="KD107" s="1882"/>
      <c r="KE107" s="1882"/>
      <c r="KF107" s="1882"/>
      <c r="KG107" s="1882"/>
      <c r="KH107" s="1882"/>
      <c r="KI107" s="1882"/>
      <c r="KJ107" s="1882"/>
      <c r="KK107" s="1882"/>
      <c r="KL107" s="1882"/>
      <c r="KM107" s="1882"/>
      <c r="KN107" s="1882"/>
      <c r="KO107" s="1882"/>
      <c r="KP107" s="1882"/>
      <c r="KQ107" s="1882"/>
      <c r="KR107" s="1882"/>
      <c r="KS107" s="1882"/>
      <c r="KT107" s="1882"/>
      <c r="KU107" s="1882"/>
      <c r="KV107" s="1882"/>
      <c r="KW107" s="1882"/>
      <c r="KX107" s="1882"/>
      <c r="KY107" s="1882"/>
      <c r="KZ107" s="1882"/>
      <c r="LA107" s="1882"/>
      <c r="LB107" s="1882"/>
      <c r="LC107" s="1882"/>
      <c r="LD107" s="1882"/>
      <c r="LE107" s="1882"/>
      <c r="LF107" s="1882"/>
      <c r="LG107" s="1882"/>
      <c r="LH107" s="1882"/>
      <c r="LI107" s="1882"/>
      <c r="LJ107" s="1882"/>
      <c r="LK107" s="1882"/>
      <c r="LL107" s="1882"/>
      <c r="LM107" s="1882"/>
      <c r="LN107" s="1882"/>
      <c r="LO107" s="1882"/>
      <c r="LP107" s="1882"/>
      <c r="LQ107" s="1882"/>
      <c r="LR107" s="1882"/>
      <c r="LS107" s="1882"/>
      <c r="LT107" s="1882"/>
      <c r="LU107" s="1882"/>
      <c r="LV107" s="1882"/>
      <c r="LW107" s="1882"/>
      <c r="LX107" s="1882"/>
      <c r="LY107" s="1882"/>
      <c r="LZ107" s="1882"/>
      <c r="MA107" s="1882"/>
      <c r="MB107" s="1882"/>
      <c r="MC107" s="1882"/>
      <c r="MD107" s="1882"/>
      <c r="ME107" s="1882"/>
      <c r="MF107" s="1882"/>
      <c r="MG107" s="1882"/>
      <c r="MH107" s="1882"/>
      <c r="MI107" s="1882"/>
      <c r="MJ107" s="1882"/>
      <c r="MK107" s="1882"/>
      <c r="ML107" s="1882"/>
      <c r="MM107" s="1882"/>
      <c r="MN107" s="1882"/>
      <c r="MO107" s="1882"/>
      <c r="MP107" s="1882"/>
      <c r="MQ107" s="1882"/>
      <c r="MR107" s="1882"/>
      <c r="MS107" s="1882"/>
      <c r="MT107" s="1882"/>
      <c r="MU107" s="1882"/>
      <c r="MV107" s="1882"/>
      <c r="MW107" s="1882"/>
      <c r="MX107" s="1882"/>
      <c r="MY107" s="1882"/>
      <c r="MZ107" s="1882"/>
      <c r="NA107" s="1882"/>
      <c r="NB107" s="1882"/>
      <c r="NC107" s="1882"/>
      <c r="ND107" s="1882"/>
      <c r="NE107" s="1882"/>
      <c r="NF107" s="1882"/>
      <c r="NG107" s="1882"/>
      <c r="NH107" s="1882"/>
      <c r="NI107" s="1882"/>
      <c r="NJ107" s="1882"/>
      <c r="NK107" s="1882"/>
      <c r="NL107" s="1882"/>
      <c r="NM107" s="1882"/>
      <c r="NN107" s="1882"/>
      <c r="NO107" s="1882"/>
      <c r="NP107" s="1882"/>
      <c r="NQ107" s="1882"/>
      <c r="NR107" s="1882"/>
      <c r="NS107" s="1882"/>
      <c r="NT107" s="1882"/>
      <c r="NU107" s="1882"/>
      <c r="NV107" s="1882"/>
      <c r="NW107" s="1882"/>
      <c r="NX107" s="1882"/>
      <c r="NY107" s="1882"/>
      <c r="NZ107" s="1882"/>
      <c r="OA107" s="1882"/>
      <c r="OB107" s="1882"/>
      <c r="OC107" s="1882"/>
      <c r="OD107" s="1882"/>
      <c r="OE107" s="1882"/>
      <c r="OF107" s="1882"/>
      <c r="OG107" s="1882"/>
      <c r="OH107" s="1882"/>
      <c r="OI107" s="1882"/>
      <c r="OJ107" s="1882"/>
      <c r="OK107" s="1882"/>
      <c r="OL107" s="1882"/>
      <c r="OM107" s="1882"/>
      <c r="ON107" s="1882"/>
      <c r="OO107" s="1882"/>
      <c r="OP107" s="1882"/>
      <c r="OQ107" s="1882"/>
      <c r="OR107" s="1882"/>
      <c r="OS107" s="1882"/>
      <c r="OT107" s="1882"/>
      <c r="OU107" s="1882"/>
      <c r="OV107" s="1882"/>
      <c r="OW107" s="1882"/>
      <c r="OX107" s="1882"/>
      <c r="OY107" s="1882"/>
      <c r="OZ107" s="1882"/>
      <c r="PA107" s="1882"/>
      <c r="PB107" s="1882"/>
      <c r="PC107" s="1882"/>
      <c r="PD107" s="1882"/>
      <c r="PE107" s="1882"/>
      <c r="PF107" s="1882"/>
      <c r="PG107" s="1882"/>
      <c r="PH107" s="1882"/>
      <c r="PI107" s="1882"/>
      <c r="PJ107" s="1882"/>
      <c r="PK107" s="1882"/>
      <c r="PL107" s="1882"/>
      <c r="PM107" s="1882"/>
      <c r="PN107" s="1882"/>
      <c r="PO107" s="1882"/>
      <c r="PP107" s="1882"/>
      <c r="PQ107" s="1882"/>
      <c r="PR107" s="1882"/>
      <c r="PS107" s="1882"/>
      <c r="PT107" s="1882"/>
      <c r="PU107" s="1882"/>
      <c r="PV107" s="1882"/>
      <c r="PW107" s="1882"/>
      <c r="PX107" s="1882"/>
      <c r="PY107" s="1882"/>
      <c r="PZ107" s="1882"/>
      <c r="QA107" s="1882"/>
      <c r="QB107" s="1882"/>
      <c r="QC107" s="1882"/>
      <c r="QD107" s="1882"/>
      <c r="QE107" s="1882"/>
      <c r="QF107" s="1882"/>
      <c r="QG107" s="1882"/>
      <c r="QH107" s="1882"/>
      <c r="QI107" s="1882"/>
      <c r="QJ107" s="1882"/>
      <c r="QK107" s="1882"/>
      <c r="QL107" s="1882"/>
      <c r="QM107" s="1882"/>
      <c r="QN107" s="1882"/>
      <c r="QO107" s="1882"/>
      <c r="QP107" s="1882"/>
      <c r="QQ107" s="1882"/>
      <c r="QR107" s="1882"/>
      <c r="QS107" s="1882"/>
      <c r="QT107" s="1882"/>
      <c r="QU107" s="1882"/>
      <c r="QV107" s="1882"/>
      <c r="QW107" s="1882"/>
      <c r="QX107" s="1882"/>
      <c r="QY107" s="1882"/>
      <c r="QZ107" s="1882"/>
      <c r="RA107" s="1882"/>
      <c r="RB107" s="1882"/>
      <c r="RC107" s="1882"/>
      <c r="RD107" s="1882"/>
      <c r="RE107" s="1882"/>
      <c r="RF107" s="1882"/>
      <c r="RG107" s="1882"/>
      <c r="RH107" s="1882"/>
      <c r="RI107" s="1882"/>
      <c r="RJ107" s="1882"/>
      <c r="RK107" s="1882"/>
      <c r="RL107" s="1882"/>
      <c r="RM107" s="1882"/>
      <c r="RN107" s="1882"/>
      <c r="RO107" s="1882"/>
      <c r="RP107" s="1882"/>
      <c r="RQ107" s="1882"/>
      <c r="RR107" s="1882"/>
      <c r="RS107" s="1882"/>
      <c r="RT107" s="1882"/>
      <c r="RU107" s="1882"/>
      <c r="RV107" s="1882"/>
      <c r="RW107" s="1882"/>
      <c r="RX107" s="1882"/>
      <c r="RY107" s="1882"/>
      <c r="RZ107" s="1882"/>
      <c r="SA107" s="1882"/>
      <c r="SB107" s="1882"/>
      <c r="SC107" s="1882"/>
      <c r="SD107" s="1882"/>
      <c r="SE107" s="1882"/>
      <c r="SF107" s="1882"/>
      <c r="SG107" s="1882"/>
      <c r="SH107" s="1882"/>
      <c r="SI107" s="1882"/>
      <c r="SJ107" s="1882"/>
      <c r="SK107" s="1882"/>
      <c r="SL107" s="1882"/>
      <c r="SM107" s="1882"/>
      <c r="SN107" s="1882"/>
      <c r="SO107" s="1882"/>
      <c r="SP107" s="1882"/>
      <c r="SQ107" s="1882"/>
      <c r="SR107" s="1882"/>
      <c r="SS107" s="1882"/>
      <c r="ST107" s="1882"/>
      <c r="SU107" s="1882"/>
      <c r="SV107" s="1882"/>
      <c r="SW107" s="1882"/>
      <c r="SX107" s="1882"/>
      <c r="SY107" s="1882"/>
      <c r="SZ107" s="1882"/>
      <c r="TA107" s="1882"/>
      <c r="TB107" s="1882"/>
      <c r="TC107" s="1882"/>
      <c r="TD107" s="1882"/>
      <c r="TE107" s="1882"/>
      <c r="TF107" s="1882"/>
      <c r="TG107" s="1882"/>
      <c r="TH107" s="1882"/>
      <c r="TI107" s="1882"/>
      <c r="TJ107" s="1882"/>
      <c r="TK107" s="1882"/>
      <c r="TL107" s="1882"/>
      <c r="TM107" s="1882"/>
      <c r="TN107" s="1882"/>
      <c r="TO107" s="1882"/>
      <c r="TP107" s="1882"/>
      <c r="TQ107" s="1882"/>
      <c r="TR107" s="1882"/>
      <c r="TS107" s="1882"/>
      <c r="TT107" s="1882"/>
      <c r="TU107" s="1882"/>
      <c r="TV107" s="1882"/>
      <c r="TW107" s="1882"/>
      <c r="TX107" s="1882"/>
      <c r="TY107" s="1882"/>
      <c r="TZ107" s="1882"/>
      <c r="UA107" s="1882"/>
      <c r="UB107" s="1882"/>
      <c r="UC107" s="1882"/>
      <c r="UD107" s="1882"/>
      <c r="UE107" s="1882"/>
      <c r="UF107" s="1882"/>
      <c r="UG107" s="1882"/>
      <c r="UH107" s="1882"/>
      <c r="UI107" s="1882"/>
      <c r="UJ107" s="1882"/>
      <c r="UK107" s="1882"/>
      <c r="UL107" s="1882"/>
      <c r="UM107" s="1882"/>
      <c r="UN107" s="1882"/>
      <c r="UO107" s="1882"/>
      <c r="UP107" s="1882"/>
      <c r="UQ107" s="1882"/>
      <c r="UR107" s="1882"/>
      <c r="US107" s="1882"/>
      <c r="UT107" s="1882"/>
      <c r="UU107" s="1882"/>
      <c r="UV107" s="1882"/>
      <c r="UW107" s="1882"/>
      <c r="UX107" s="1882"/>
      <c r="UY107" s="1882"/>
      <c r="UZ107" s="1882"/>
      <c r="VA107" s="1882"/>
      <c r="VB107" s="1882"/>
      <c r="VC107" s="1882"/>
      <c r="VD107" s="1882"/>
      <c r="VE107" s="1882"/>
      <c r="VF107" s="1882"/>
      <c r="VG107" s="1882"/>
      <c r="VH107" s="1882"/>
      <c r="VI107" s="1882"/>
      <c r="VJ107" s="1882"/>
      <c r="VK107" s="1882"/>
      <c r="VL107" s="1882"/>
      <c r="VM107" s="1882"/>
      <c r="VN107" s="1882"/>
      <c r="VO107" s="1882"/>
      <c r="VP107" s="1882"/>
      <c r="VQ107" s="1882"/>
      <c r="VR107" s="1882"/>
      <c r="VS107" s="1882"/>
      <c r="VT107" s="1882"/>
    </row>
    <row r="108" spans="1:1204" s="1963" customFormat="1" ht="15" customHeight="1" x14ac:dyDescent="0.25">
      <c r="A108" s="3795"/>
      <c r="B108" s="3892"/>
      <c r="C108" s="1792">
        <v>2</v>
      </c>
      <c r="D108" s="2313" t="s">
        <v>562</v>
      </c>
      <c r="E108" s="1825" t="s">
        <v>336</v>
      </c>
      <c r="F108" s="1815" t="s">
        <v>336</v>
      </c>
      <c r="G108" s="1815" t="s">
        <v>336</v>
      </c>
      <c r="H108" s="1815" t="s">
        <v>336</v>
      </c>
      <c r="I108" s="1815" t="s">
        <v>336</v>
      </c>
      <c r="J108" s="1815" t="s">
        <v>336</v>
      </c>
      <c r="K108" s="1815" t="s">
        <v>336</v>
      </c>
      <c r="L108" s="1815" t="s">
        <v>336</v>
      </c>
      <c r="M108" s="1815" t="s">
        <v>336</v>
      </c>
      <c r="N108" s="1815" t="s">
        <v>336</v>
      </c>
      <c r="O108" s="2211" t="s">
        <v>336</v>
      </c>
      <c r="P108" s="1825" t="s">
        <v>336</v>
      </c>
      <c r="Q108" s="1872" t="s">
        <v>336</v>
      </c>
      <c r="R108" s="1872" t="s">
        <v>336</v>
      </c>
      <c r="S108" s="1872" t="s">
        <v>336</v>
      </c>
      <c r="T108" s="1872" t="s">
        <v>336</v>
      </c>
      <c r="U108" s="1815" t="s">
        <v>336</v>
      </c>
      <c r="V108" s="1815" t="s">
        <v>336</v>
      </c>
      <c r="W108" s="3444" t="s">
        <v>336</v>
      </c>
      <c r="X108" s="2445"/>
      <c r="Y108" s="2437" t="s">
        <v>336</v>
      </c>
      <c r="Z108" s="2487" t="s">
        <v>548</v>
      </c>
      <c r="AA108" s="2228" t="s">
        <v>336</v>
      </c>
      <c r="AB108" s="2228"/>
      <c r="AC108" s="2113" t="s">
        <v>336</v>
      </c>
      <c r="AD108" s="2092"/>
      <c r="AE108" s="2093"/>
      <c r="AF108" s="2217" t="s">
        <v>336</v>
      </c>
      <c r="AG108" s="2215"/>
      <c r="AH108" s="2206" t="s">
        <v>336</v>
      </c>
      <c r="AI108" s="2571">
        <v>0</v>
      </c>
      <c r="AJ108" s="2715">
        <v>0</v>
      </c>
      <c r="AK108" s="2715">
        <v>0</v>
      </c>
      <c r="AL108" s="2720"/>
      <c r="AM108" s="2542">
        <v>0</v>
      </c>
      <c r="AN108" s="2542">
        <v>0</v>
      </c>
      <c r="AO108" s="2631">
        <v>0</v>
      </c>
      <c r="AP108" s="2993">
        <f t="shared" si="193"/>
        <v>0</v>
      </c>
      <c r="AQ108" s="2542">
        <f>AM108+AO108</f>
        <v>0</v>
      </c>
      <c r="AR108" s="2536"/>
      <c r="AS108" s="2792">
        <v>0</v>
      </c>
      <c r="AT108" s="2536">
        <v>0</v>
      </c>
      <c r="AU108" s="2587">
        <f>AS108+AT108</f>
        <v>0</v>
      </c>
      <c r="AV108" s="2742" t="s">
        <v>336</v>
      </c>
      <c r="AW108" s="2206"/>
      <c r="AX108" s="2742" t="s">
        <v>336</v>
      </c>
      <c r="AY108" s="2759" t="s">
        <v>336</v>
      </c>
      <c r="AZ108" s="3008" t="s">
        <v>336</v>
      </c>
      <c r="BA108" s="3008"/>
      <c r="BB108" s="2739"/>
      <c r="BC108" s="3008" t="s">
        <v>336</v>
      </c>
      <c r="BD108" s="1880">
        <f>AG108+AS108</f>
        <v>0</v>
      </c>
      <c r="BE108" s="2206" t="s">
        <v>336</v>
      </c>
      <c r="BF108" s="2556"/>
      <c r="BG108" s="3030"/>
      <c r="BH108" s="2634"/>
      <c r="BI108" s="2287"/>
      <c r="BJ108" s="2287"/>
      <c r="BK108" s="2287"/>
      <c r="BL108" s="2287"/>
      <c r="BM108" s="2287"/>
      <c r="BN108" s="2287"/>
      <c r="BO108" s="2287"/>
    </row>
    <row r="109" spans="1:1204" s="1963" customFormat="1" ht="15" customHeight="1" x14ac:dyDescent="0.25">
      <c r="A109" s="3795"/>
      <c r="B109" s="3892"/>
      <c r="C109" s="1945">
        <v>3</v>
      </c>
      <c r="D109" s="2333" t="s">
        <v>683</v>
      </c>
      <c r="E109" s="1946" t="s">
        <v>336</v>
      </c>
      <c r="F109" s="1947" t="s">
        <v>336</v>
      </c>
      <c r="G109" s="1947" t="s">
        <v>336</v>
      </c>
      <c r="H109" s="1947" t="s">
        <v>336</v>
      </c>
      <c r="I109" s="1947" t="s">
        <v>336</v>
      </c>
      <c r="J109" s="1947" t="s">
        <v>336</v>
      </c>
      <c r="K109" s="1947" t="s">
        <v>336</v>
      </c>
      <c r="L109" s="1947" t="s">
        <v>336</v>
      </c>
      <c r="M109" s="1947" t="s">
        <v>336</v>
      </c>
      <c r="N109" s="1947" t="s">
        <v>336</v>
      </c>
      <c r="O109" s="2211" t="s">
        <v>336</v>
      </c>
      <c r="P109" s="1946" t="s">
        <v>336</v>
      </c>
      <c r="Q109" s="1872" t="s">
        <v>336</v>
      </c>
      <c r="R109" s="1872" t="s">
        <v>336</v>
      </c>
      <c r="S109" s="1872" t="s">
        <v>336</v>
      </c>
      <c r="T109" s="1872" t="s">
        <v>336</v>
      </c>
      <c r="U109" s="1947" t="s">
        <v>336</v>
      </c>
      <c r="V109" s="1947" t="s">
        <v>336</v>
      </c>
      <c r="W109" s="3445" t="s">
        <v>336</v>
      </c>
      <c r="X109" s="2446"/>
      <c r="Y109" s="2448" t="s">
        <v>336</v>
      </c>
      <c r="Z109" s="1948" t="s">
        <v>336</v>
      </c>
      <c r="AA109" s="2728" t="s">
        <v>336</v>
      </c>
      <c r="AB109" s="2228"/>
      <c r="AC109" s="2729" t="s">
        <v>336</v>
      </c>
      <c r="AD109" s="2094"/>
      <c r="AE109" s="1949"/>
      <c r="AF109" s="2126">
        <f>AD109+AE109</f>
        <v>0</v>
      </c>
      <c r="AG109" s="1950"/>
      <c r="AH109" s="1876">
        <v>0</v>
      </c>
      <c r="AI109" s="2571">
        <f>AG109+AH109</f>
        <v>0</v>
      </c>
      <c r="AJ109" s="2715">
        <v>0</v>
      </c>
      <c r="AK109" s="2715">
        <v>0</v>
      </c>
      <c r="AL109" s="2720"/>
      <c r="AM109" s="2542">
        <v>0</v>
      </c>
      <c r="AN109" s="2542">
        <v>0</v>
      </c>
      <c r="AO109" s="2631">
        <v>0</v>
      </c>
      <c r="AP109" s="2982">
        <f t="shared" si="193"/>
        <v>0</v>
      </c>
      <c r="AQ109" s="2542">
        <f>AM109+AO109</f>
        <v>0</v>
      </c>
      <c r="AR109" s="2536"/>
      <c r="AS109" s="2792">
        <v>0</v>
      </c>
      <c r="AT109" s="2536">
        <v>0</v>
      </c>
      <c r="AU109" s="2587">
        <f>AS109+AT109</f>
        <v>0</v>
      </c>
      <c r="AV109" s="2742" t="s">
        <v>336</v>
      </c>
      <c r="AW109" s="2206"/>
      <c r="AX109" s="2742" t="s">
        <v>336</v>
      </c>
      <c r="AY109" s="1878">
        <f>AD109+AM109</f>
        <v>0</v>
      </c>
      <c r="AZ109" s="1879">
        <f>AE109+AO109</f>
        <v>0</v>
      </c>
      <c r="BA109" s="1879"/>
      <c r="BB109" s="2653">
        <f t="shared" ref="BB109:BB110" si="230">AY109+BA109</f>
        <v>0</v>
      </c>
      <c r="BC109" s="1879">
        <f t="shared" ref="BC109:BC110" si="231">AY109+AZ109</f>
        <v>0</v>
      </c>
      <c r="BD109" s="1880">
        <f>AG109+AS109</f>
        <v>0</v>
      </c>
      <c r="BE109" s="1876">
        <f>AH109+AT109</f>
        <v>0</v>
      </c>
      <c r="BF109" s="2556">
        <f t="shared" ref="BF109" si="232">BD109+BE109</f>
        <v>0</v>
      </c>
      <c r="BG109" s="3030"/>
      <c r="BH109" s="2634"/>
    </row>
    <row r="110" spans="1:1204" s="1963" customFormat="1" ht="15" customHeight="1" x14ac:dyDescent="0.25">
      <c r="A110" s="3797"/>
      <c r="B110" s="3893"/>
      <c r="C110" s="1794">
        <v>4</v>
      </c>
      <c r="D110" s="2334" t="s">
        <v>645</v>
      </c>
      <c r="E110" s="1885" t="s">
        <v>134</v>
      </c>
      <c r="F110" s="1809" t="s">
        <v>134</v>
      </c>
      <c r="G110" s="1810" t="s">
        <v>134</v>
      </c>
      <c r="H110" s="1870"/>
      <c r="I110" s="1803"/>
      <c r="J110" s="1803"/>
      <c r="K110" s="2119" t="s">
        <v>336</v>
      </c>
      <c r="L110" s="2119" t="s">
        <v>336</v>
      </c>
      <c r="M110" s="2119" t="s">
        <v>336</v>
      </c>
      <c r="N110" s="1803"/>
      <c r="O110" s="2133" t="s">
        <v>336</v>
      </c>
      <c r="P110" s="1968" t="s">
        <v>336</v>
      </c>
      <c r="Q110" s="1969" t="s">
        <v>336</v>
      </c>
      <c r="R110" s="1969" t="s">
        <v>336</v>
      </c>
      <c r="S110" s="1969" t="s">
        <v>336</v>
      </c>
      <c r="T110" s="1969" t="s">
        <v>336</v>
      </c>
      <c r="U110" s="1810" t="s">
        <v>336</v>
      </c>
      <c r="V110" s="1810" t="s">
        <v>336</v>
      </c>
      <c r="W110" s="3446" t="s">
        <v>336</v>
      </c>
      <c r="X110" s="2447"/>
      <c r="Y110" s="2450" t="s">
        <v>336</v>
      </c>
      <c r="Z110" s="1891" t="s">
        <v>336</v>
      </c>
      <c r="AA110" s="2730" t="s">
        <v>336</v>
      </c>
      <c r="AB110" s="2731"/>
      <c r="AC110" s="2732" t="s">
        <v>336</v>
      </c>
      <c r="AD110" s="1830"/>
      <c r="AE110" s="1903"/>
      <c r="AF110" s="2015">
        <f>AD110+AE110</f>
        <v>0</v>
      </c>
      <c r="AG110" s="1832"/>
      <c r="AH110" s="1834">
        <v>0</v>
      </c>
      <c r="AI110" s="2572">
        <v>0</v>
      </c>
      <c r="AJ110" s="2716">
        <v>0</v>
      </c>
      <c r="AK110" s="2716">
        <v>0</v>
      </c>
      <c r="AL110" s="2721"/>
      <c r="AM110" s="2543">
        <v>0</v>
      </c>
      <c r="AN110" s="2543">
        <v>0</v>
      </c>
      <c r="AO110" s="2632">
        <v>0</v>
      </c>
      <c r="AP110" s="3128">
        <f t="shared" si="193"/>
        <v>0</v>
      </c>
      <c r="AQ110" s="2543">
        <f>AM110+AO110</f>
        <v>0</v>
      </c>
      <c r="AR110" s="2034"/>
      <c r="AS110" s="2793">
        <v>0</v>
      </c>
      <c r="AT110" s="2034">
        <v>0</v>
      </c>
      <c r="AU110" s="2588">
        <f>AS110+AT110</f>
        <v>0</v>
      </c>
      <c r="AV110" s="2743" t="s">
        <v>336</v>
      </c>
      <c r="AW110" s="1933"/>
      <c r="AX110" s="2743" t="s">
        <v>336</v>
      </c>
      <c r="AY110" s="2087">
        <f>AD110+AM110</f>
        <v>0</v>
      </c>
      <c r="AZ110" s="2088">
        <f>AE110+AO110</f>
        <v>0</v>
      </c>
      <c r="BA110" s="2654"/>
      <c r="BB110" s="2654">
        <f t="shared" si="230"/>
        <v>0</v>
      </c>
      <c r="BC110" s="2088">
        <f t="shared" si="231"/>
        <v>0</v>
      </c>
      <c r="BD110" s="1943">
        <f>AG110+AS110</f>
        <v>0</v>
      </c>
      <c r="BE110" s="1834">
        <f>AH110+AT110</f>
        <v>0</v>
      </c>
      <c r="BF110" s="2557"/>
      <c r="BG110" s="3031"/>
      <c r="BH110" s="2635"/>
    </row>
    <row r="111" spans="1:1204" s="628" customFormat="1" ht="15" customHeight="1" x14ac:dyDescent="0.25">
      <c r="A111" s="2131"/>
      <c r="B111" s="2047"/>
      <c r="C111" s="2335"/>
      <c r="D111" s="3121" t="s">
        <v>610</v>
      </c>
      <c r="E111" s="1959"/>
      <c r="F111" s="1960"/>
      <c r="G111" s="1961"/>
      <c r="H111" s="1962"/>
      <c r="I111" s="1894"/>
      <c r="J111" s="1894"/>
      <c r="K111" s="2212"/>
      <c r="L111" s="1960"/>
      <c r="M111" s="1960"/>
      <c r="N111" s="1894"/>
      <c r="O111" s="2582"/>
      <c r="P111" s="1894"/>
      <c r="Q111" s="1894"/>
      <c r="R111" s="1894"/>
      <c r="S111" s="1894"/>
      <c r="T111" s="1894"/>
      <c r="U111" s="1961"/>
      <c r="V111" s="1961"/>
      <c r="W111" s="1961"/>
      <c r="X111" s="1961"/>
      <c r="Y111" s="1961"/>
      <c r="Z111" s="3200"/>
      <c r="AA111" s="1894">
        <v>0</v>
      </c>
      <c r="AB111" s="1894"/>
      <c r="AC111" s="1894">
        <v>0</v>
      </c>
      <c r="AD111" s="1894">
        <f>SUM(AD107:AD110)</f>
        <v>0</v>
      </c>
      <c r="AE111" s="1894">
        <v>0</v>
      </c>
      <c r="AF111" s="1894">
        <f>AD111+AE111</f>
        <v>0</v>
      </c>
      <c r="AG111" s="1894">
        <f>AG109+AG110</f>
        <v>0</v>
      </c>
      <c r="AH111" s="1894">
        <f>AH109+AH110</f>
        <v>0</v>
      </c>
      <c r="AI111" s="2582"/>
      <c r="AJ111" s="1894">
        <f>SUM(AJ107:AJ110)</f>
        <v>0</v>
      </c>
      <c r="AK111" s="1894">
        <f>SUM(AK107:AK110)</f>
        <v>0</v>
      </c>
      <c r="AL111" s="1894"/>
      <c r="AM111" s="1894">
        <f>SUM(AM107:AM110)</f>
        <v>0</v>
      </c>
      <c r="AN111" s="1894"/>
      <c r="AO111" s="1894">
        <f>SUM(AO107:AO110)</f>
        <v>0</v>
      </c>
      <c r="AP111" s="3551">
        <f t="shared" si="193"/>
        <v>0</v>
      </c>
      <c r="AQ111" s="1894">
        <f>AM111+AO111</f>
        <v>0</v>
      </c>
      <c r="AR111" s="1894"/>
      <c r="AS111" s="1894">
        <f>SUM(AS107:AS110)</f>
        <v>0</v>
      </c>
      <c r="AT111" s="1894">
        <f>SUM(AT107:AT110)</f>
        <v>0</v>
      </c>
      <c r="AU111" s="2582">
        <f>AS111+AT111</f>
        <v>0</v>
      </c>
      <c r="AV111" s="1894"/>
      <c r="AW111" s="1894"/>
      <c r="AX111" s="1894"/>
      <c r="AY111" s="1894">
        <f>SUM(AY107:AY110)</f>
        <v>0</v>
      </c>
      <c r="AZ111" s="1894">
        <f>SUM(AZ107:AZ110)</f>
        <v>0</v>
      </c>
      <c r="BA111" s="1894"/>
      <c r="BB111" s="1894"/>
      <c r="BC111" s="1964">
        <f>AY111+AZ111</f>
        <v>0</v>
      </c>
      <c r="BD111" s="1964">
        <f>BD109+BD110</f>
        <v>0</v>
      </c>
      <c r="BE111" s="1894">
        <f>SUM(BE107:BE110)</f>
        <v>0</v>
      </c>
      <c r="BF111" s="1894"/>
      <c r="BG111" s="1894"/>
      <c r="BH111" s="2562"/>
      <c r="BI111" s="1963"/>
      <c r="BJ111" s="1963"/>
      <c r="BK111" s="1963"/>
      <c r="BL111" s="1963"/>
      <c r="BM111" s="1963"/>
      <c r="BN111" s="1963"/>
      <c r="BO111" s="1963"/>
      <c r="EW111" s="1785"/>
      <c r="EX111" s="1785"/>
      <c r="EY111" s="1785"/>
      <c r="EZ111" s="1785"/>
      <c r="FA111" s="1785"/>
      <c r="FB111" s="1785"/>
      <c r="FC111" s="1785"/>
      <c r="FD111" s="1785"/>
      <c r="FE111" s="1785"/>
      <c r="FF111" s="1785"/>
      <c r="FG111" s="1785"/>
      <c r="FH111" s="1785"/>
      <c r="FI111" s="1785"/>
      <c r="FJ111" s="1785"/>
      <c r="FK111" s="1785"/>
      <c r="FL111" s="1785"/>
      <c r="FM111" s="1785"/>
      <c r="FN111" s="1785"/>
      <c r="FO111" s="1785"/>
      <c r="FP111" s="1785"/>
      <c r="FQ111" s="1785"/>
      <c r="FR111" s="1785"/>
      <c r="FS111" s="1785"/>
      <c r="FT111" s="1785"/>
      <c r="FU111" s="1785"/>
      <c r="FV111" s="1785"/>
      <c r="FW111" s="1785"/>
      <c r="FX111" s="1785"/>
      <c r="FY111" s="1785"/>
      <c r="FZ111" s="1785"/>
      <c r="GA111" s="1785"/>
      <c r="GB111" s="1785"/>
      <c r="GC111" s="1785"/>
      <c r="GD111" s="1785"/>
      <c r="GE111" s="1785"/>
      <c r="GF111" s="1785"/>
      <c r="GG111" s="1785"/>
      <c r="GH111" s="1785"/>
      <c r="GI111" s="1785"/>
      <c r="GJ111" s="1785"/>
      <c r="GK111" s="1785"/>
      <c r="GL111" s="1785"/>
      <c r="GM111" s="1785"/>
      <c r="GN111" s="1785"/>
      <c r="GO111" s="1785"/>
      <c r="GP111" s="1785"/>
      <c r="GQ111" s="1785"/>
      <c r="GR111" s="1785"/>
      <c r="GS111" s="1785"/>
      <c r="GT111" s="1785"/>
      <c r="GU111" s="1785"/>
      <c r="GV111" s="1785"/>
      <c r="GW111" s="1785"/>
      <c r="GX111" s="1785"/>
      <c r="GY111" s="1785"/>
      <c r="GZ111" s="1785"/>
      <c r="HA111" s="1785"/>
      <c r="HB111" s="1785"/>
      <c r="HC111" s="1785"/>
      <c r="HD111" s="1785"/>
      <c r="HE111" s="1785"/>
      <c r="HF111" s="1785"/>
      <c r="HG111" s="1785"/>
      <c r="HH111" s="1785"/>
      <c r="HI111" s="1785"/>
      <c r="HJ111" s="1785"/>
      <c r="HK111" s="1785"/>
      <c r="HL111" s="1785"/>
      <c r="HM111" s="1785"/>
      <c r="HN111" s="1785"/>
      <c r="HO111" s="1785"/>
      <c r="HP111" s="1785"/>
      <c r="HQ111" s="1785"/>
      <c r="HR111" s="1785"/>
      <c r="HS111" s="1785"/>
      <c r="HT111" s="1785"/>
      <c r="HU111" s="1785"/>
      <c r="HV111" s="1785"/>
      <c r="HW111" s="1785"/>
      <c r="HX111" s="1785"/>
      <c r="HY111" s="1785"/>
      <c r="HZ111" s="1785"/>
      <c r="IA111" s="1785"/>
      <c r="IB111" s="1785"/>
      <c r="IC111" s="1785"/>
      <c r="ID111" s="1785"/>
      <c r="IE111" s="1785"/>
      <c r="IF111" s="1785"/>
      <c r="IG111" s="1785"/>
      <c r="IH111" s="1785"/>
      <c r="II111" s="1785"/>
      <c r="IJ111" s="1785"/>
      <c r="IK111" s="1785"/>
      <c r="IL111" s="1785"/>
      <c r="IM111" s="1785"/>
      <c r="IN111" s="1785"/>
      <c r="IO111" s="1785"/>
      <c r="IP111" s="1785"/>
      <c r="IQ111" s="1785"/>
      <c r="IR111" s="1785"/>
      <c r="IS111" s="1785"/>
      <c r="IT111" s="1785"/>
      <c r="IU111" s="1785"/>
      <c r="IV111" s="1785"/>
      <c r="IW111" s="1785"/>
      <c r="IX111" s="1785"/>
      <c r="IY111" s="1785"/>
      <c r="IZ111" s="1785"/>
      <c r="JA111" s="1785"/>
      <c r="JB111" s="1785"/>
      <c r="JC111" s="1785"/>
      <c r="JD111" s="1785"/>
      <c r="JE111" s="1785"/>
      <c r="JF111" s="1785"/>
      <c r="JG111" s="1785"/>
      <c r="JH111" s="1785"/>
      <c r="JI111" s="1785"/>
      <c r="JJ111" s="1785"/>
      <c r="JK111" s="1785"/>
      <c r="JL111" s="1785"/>
      <c r="JM111" s="1785"/>
      <c r="JN111" s="1785"/>
      <c r="JO111" s="1785"/>
      <c r="JP111" s="1785"/>
      <c r="JQ111" s="1785"/>
      <c r="JR111" s="1785"/>
      <c r="JS111" s="1785"/>
      <c r="JT111" s="1785"/>
      <c r="JU111" s="1785"/>
      <c r="JV111" s="1785"/>
      <c r="JW111" s="1785"/>
      <c r="JX111" s="1785"/>
      <c r="JY111" s="1785"/>
      <c r="JZ111" s="1785"/>
      <c r="KA111" s="1785"/>
      <c r="KB111" s="1785"/>
      <c r="KC111" s="1785"/>
      <c r="KD111" s="1785"/>
      <c r="KE111" s="1785"/>
      <c r="KF111" s="1785"/>
      <c r="KG111" s="1785"/>
      <c r="KH111" s="1785"/>
      <c r="KI111" s="1785"/>
      <c r="KJ111" s="1785"/>
      <c r="KK111" s="1785"/>
      <c r="KL111" s="1785"/>
      <c r="KM111" s="1785"/>
      <c r="KN111" s="1785"/>
      <c r="KO111" s="1785"/>
      <c r="KP111" s="1785"/>
      <c r="KQ111" s="1785"/>
      <c r="KR111" s="1785"/>
      <c r="KS111" s="1785"/>
      <c r="KT111" s="1785"/>
      <c r="KU111" s="1785"/>
      <c r="KV111" s="1785"/>
      <c r="KW111" s="1785"/>
      <c r="KX111" s="1785"/>
      <c r="KY111" s="1785"/>
      <c r="KZ111" s="1785"/>
      <c r="LA111" s="1785"/>
      <c r="LB111" s="1785"/>
      <c r="LC111" s="1785"/>
      <c r="LD111" s="1785"/>
      <c r="LE111" s="1785"/>
      <c r="LF111" s="1785"/>
      <c r="LG111" s="1785"/>
      <c r="LH111" s="1785"/>
      <c r="LI111" s="1785"/>
      <c r="LJ111" s="1785"/>
      <c r="LK111" s="1785"/>
      <c r="LL111" s="1785"/>
      <c r="LM111" s="1785"/>
      <c r="LN111" s="1785"/>
      <c r="LO111" s="1785"/>
      <c r="LP111" s="1785"/>
      <c r="LQ111" s="1785"/>
      <c r="LR111" s="1785"/>
      <c r="LS111" s="1785"/>
      <c r="LT111" s="1785"/>
      <c r="LU111" s="1785"/>
      <c r="LV111" s="1785"/>
      <c r="LW111" s="1785"/>
      <c r="LX111" s="1785"/>
      <c r="LY111" s="1785"/>
      <c r="LZ111" s="1785"/>
      <c r="MA111" s="1785"/>
      <c r="MB111" s="1785"/>
      <c r="MC111" s="1785"/>
      <c r="MD111" s="1785"/>
      <c r="ME111" s="1785"/>
      <c r="MF111" s="1785"/>
      <c r="MG111" s="1785"/>
      <c r="MH111" s="1785"/>
      <c r="MI111" s="1785"/>
      <c r="MJ111" s="1785"/>
      <c r="MK111" s="1785"/>
      <c r="ML111" s="1785"/>
      <c r="MM111" s="1785"/>
      <c r="MN111" s="1785"/>
      <c r="MO111" s="1785"/>
      <c r="MP111" s="1785"/>
      <c r="MQ111" s="1785"/>
      <c r="MR111" s="1785"/>
      <c r="MS111" s="1785"/>
      <c r="MT111" s="1785"/>
      <c r="MU111" s="1785"/>
      <c r="MV111" s="1785"/>
      <c r="MW111" s="1785"/>
      <c r="MX111" s="1785"/>
      <c r="MY111" s="1785"/>
      <c r="MZ111" s="1785"/>
      <c r="NA111" s="1785"/>
      <c r="NB111" s="1785"/>
      <c r="NC111" s="1785"/>
      <c r="ND111" s="1785"/>
      <c r="NE111" s="1785"/>
      <c r="NF111" s="1785"/>
      <c r="NG111" s="1785"/>
      <c r="NH111" s="1785"/>
      <c r="NI111" s="1785"/>
      <c r="NJ111" s="1785"/>
      <c r="NK111" s="1785"/>
      <c r="NL111" s="1785"/>
      <c r="NM111" s="1785"/>
      <c r="NN111" s="1785"/>
      <c r="NO111" s="1785"/>
      <c r="NP111" s="1785"/>
      <c r="NQ111" s="1785"/>
      <c r="NR111" s="1785"/>
      <c r="NS111" s="1785"/>
      <c r="NT111" s="1785"/>
      <c r="NU111" s="1785"/>
      <c r="NV111" s="1785"/>
      <c r="NW111" s="1785"/>
      <c r="NX111" s="1785"/>
      <c r="NY111" s="1785"/>
      <c r="NZ111" s="1785"/>
      <c r="OA111" s="1785"/>
      <c r="OB111" s="1785"/>
      <c r="OC111" s="1785"/>
      <c r="OD111" s="1785"/>
      <c r="OE111" s="1785"/>
      <c r="OF111" s="1785"/>
      <c r="OG111" s="1785"/>
      <c r="OH111" s="1785"/>
      <c r="OI111" s="1785"/>
      <c r="OJ111" s="1785"/>
      <c r="OK111" s="1785"/>
      <c r="OL111" s="1785"/>
      <c r="OM111" s="1785"/>
      <c r="ON111" s="1785"/>
      <c r="OO111" s="1785"/>
      <c r="OP111" s="1785"/>
      <c r="OQ111" s="1785"/>
      <c r="OR111" s="1785"/>
      <c r="OS111" s="1785"/>
      <c r="OT111" s="1785"/>
      <c r="OU111" s="1785"/>
      <c r="OV111" s="1785"/>
      <c r="OW111" s="1785"/>
      <c r="OX111" s="1785"/>
      <c r="OY111" s="1785"/>
      <c r="OZ111" s="1785"/>
      <c r="PA111" s="1785"/>
      <c r="PB111" s="1785"/>
      <c r="PC111" s="1785"/>
      <c r="PD111" s="1785"/>
      <c r="PE111" s="1785"/>
      <c r="PF111" s="1785"/>
      <c r="PG111" s="1785"/>
      <c r="PH111" s="1785"/>
      <c r="PI111" s="1785"/>
      <c r="PJ111" s="1785"/>
      <c r="PK111" s="1785"/>
      <c r="PL111" s="1785"/>
      <c r="PM111" s="1785"/>
      <c r="PN111" s="1785"/>
      <c r="PO111" s="1785"/>
      <c r="PP111" s="1785"/>
      <c r="PQ111" s="1785"/>
      <c r="PR111" s="1785"/>
      <c r="PS111" s="1785"/>
      <c r="PT111" s="1785"/>
      <c r="PU111" s="1785"/>
      <c r="PV111" s="1785"/>
      <c r="PW111" s="1785"/>
      <c r="PX111" s="1785"/>
      <c r="PY111" s="1785"/>
      <c r="PZ111" s="1785"/>
      <c r="QA111" s="1785"/>
      <c r="QB111" s="1785"/>
      <c r="QC111" s="1785"/>
      <c r="QD111" s="1785"/>
      <c r="QE111" s="1785"/>
      <c r="QF111" s="1785"/>
      <c r="QG111" s="1785"/>
      <c r="QH111" s="1785"/>
      <c r="QI111" s="1785"/>
      <c r="QJ111" s="1785"/>
      <c r="QK111" s="1785"/>
      <c r="QL111" s="1785"/>
      <c r="QM111" s="1785"/>
      <c r="QN111" s="1785"/>
      <c r="QO111" s="1785"/>
      <c r="QP111" s="1785"/>
      <c r="QQ111" s="1785"/>
      <c r="QR111" s="1785"/>
      <c r="QS111" s="1785"/>
      <c r="QT111" s="1785"/>
      <c r="QU111" s="1785"/>
      <c r="QV111" s="1785"/>
      <c r="QW111" s="1785"/>
      <c r="QX111" s="1785"/>
      <c r="QY111" s="1785"/>
      <c r="QZ111" s="1785"/>
      <c r="RA111" s="1785"/>
      <c r="RB111" s="1785"/>
      <c r="RC111" s="1785"/>
      <c r="RD111" s="1785"/>
      <c r="RE111" s="1785"/>
      <c r="RF111" s="1785"/>
      <c r="RG111" s="1785"/>
      <c r="RH111" s="1785"/>
      <c r="RI111" s="1785"/>
      <c r="RJ111" s="1785"/>
      <c r="RK111" s="1785"/>
      <c r="RL111" s="1785"/>
      <c r="RM111" s="1785"/>
      <c r="RN111" s="1785"/>
      <c r="RO111" s="1785"/>
      <c r="RP111" s="1785"/>
      <c r="RQ111" s="1785"/>
      <c r="RR111" s="1785"/>
      <c r="RS111" s="1785"/>
      <c r="RT111" s="1785"/>
      <c r="RU111" s="1785"/>
      <c r="RV111" s="1785"/>
      <c r="RW111" s="1785"/>
      <c r="RX111" s="1785"/>
      <c r="RY111" s="1785"/>
      <c r="RZ111" s="1785"/>
      <c r="SA111" s="1785"/>
      <c r="SB111" s="1785"/>
      <c r="SC111" s="1785"/>
      <c r="SD111" s="1785"/>
      <c r="SE111" s="1785"/>
      <c r="SF111" s="1785"/>
      <c r="SG111" s="1785"/>
      <c r="SH111" s="1785"/>
      <c r="SI111" s="1785"/>
      <c r="SJ111" s="1785"/>
      <c r="SK111" s="1785"/>
      <c r="SL111" s="1785"/>
      <c r="SM111" s="1785"/>
      <c r="SN111" s="1785"/>
      <c r="SO111" s="1785"/>
      <c r="SP111" s="1785"/>
      <c r="SQ111" s="1785"/>
      <c r="SR111" s="1785"/>
      <c r="SS111" s="1785"/>
      <c r="ST111" s="1785"/>
      <c r="SU111" s="1785"/>
      <c r="SV111" s="1785"/>
      <c r="SW111" s="1785"/>
      <c r="SX111" s="1785"/>
      <c r="SY111" s="1785"/>
      <c r="SZ111" s="1785"/>
      <c r="TA111" s="1785"/>
      <c r="TB111" s="1785"/>
      <c r="TC111" s="1785"/>
      <c r="TD111" s="1785"/>
      <c r="TE111" s="1785"/>
      <c r="TF111" s="1785"/>
      <c r="TG111" s="1785"/>
      <c r="TH111" s="1785"/>
      <c r="TI111" s="1785"/>
      <c r="TJ111" s="1785"/>
      <c r="TK111" s="1785"/>
      <c r="TL111" s="1785"/>
      <c r="TM111" s="1785"/>
      <c r="TN111" s="1785"/>
      <c r="TO111" s="1785"/>
      <c r="TP111" s="1785"/>
      <c r="TQ111" s="1785"/>
      <c r="TR111" s="1785"/>
      <c r="TS111" s="1785"/>
      <c r="TT111" s="1785"/>
      <c r="TU111" s="1785"/>
      <c r="TV111" s="1785"/>
      <c r="TW111" s="1785"/>
      <c r="TX111" s="1785"/>
      <c r="TY111" s="1785"/>
      <c r="TZ111" s="1785"/>
      <c r="UA111" s="1785"/>
      <c r="UB111" s="1785"/>
      <c r="UC111" s="1785"/>
      <c r="UD111" s="1785"/>
      <c r="UE111" s="1785"/>
      <c r="UF111" s="1785"/>
      <c r="UG111" s="1785"/>
      <c r="UH111" s="1785"/>
      <c r="UI111" s="1785"/>
      <c r="UJ111" s="1785"/>
      <c r="UK111" s="1785"/>
      <c r="UL111" s="1785"/>
      <c r="UM111" s="1785"/>
      <c r="UN111" s="1785"/>
      <c r="UO111" s="1785"/>
      <c r="UP111" s="1785"/>
      <c r="UQ111" s="1785"/>
      <c r="UR111" s="1785"/>
      <c r="US111" s="1785"/>
      <c r="UT111" s="1785"/>
      <c r="UU111" s="1785"/>
      <c r="UV111" s="1785"/>
      <c r="UW111" s="1785"/>
      <c r="UX111" s="1785"/>
      <c r="UY111" s="1785"/>
      <c r="UZ111" s="1785"/>
      <c r="VA111" s="1785"/>
      <c r="VB111" s="1785"/>
      <c r="VC111" s="1785"/>
      <c r="VD111" s="1785"/>
      <c r="VE111" s="1785"/>
      <c r="VF111" s="1785"/>
      <c r="VG111" s="1785"/>
      <c r="VH111" s="1785"/>
      <c r="VI111" s="1785"/>
      <c r="VJ111" s="1785"/>
      <c r="VK111" s="1785"/>
      <c r="VL111" s="1785"/>
      <c r="VM111" s="1785"/>
      <c r="VN111" s="1785"/>
      <c r="VO111" s="1785"/>
      <c r="VP111" s="1785"/>
      <c r="VQ111" s="1785"/>
      <c r="VR111" s="1785"/>
      <c r="VS111" s="1785"/>
      <c r="VT111" s="1785"/>
    </row>
    <row r="112" spans="1:1204" s="628" customFormat="1" ht="15" customHeight="1" x14ac:dyDescent="0.25">
      <c r="A112" s="3793"/>
      <c r="B112" s="3794"/>
      <c r="C112" s="2788"/>
      <c r="D112" s="3122"/>
      <c r="E112" s="2139"/>
      <c r="F112" s="2385"/>
      <c r="G112" s="2386"/>
      <c r="H112" s="2770"/>
      <c r="I112" s="2771"/>
      <c r="J112" s="2771"/>
      <c r="K112" s="2768"/>
      <c r="L112" s="2385"/>
      <c r="M112" s="2385"/>
      <c r="N112" s="2771"/>
      <c r="O112" s="2892"/>
      <c r="P112" s="2771"/>
      <c r="Q112" s="2771"/>
      <c r="R112" s="2771"/>
      <c r="S112" s="2771"/>
      <c r="T112" s="2771"/>
      <c r="U112" s="2386"/>
      <c r="V112" s="2386"/>
      <c r="W112" s="2386"/>
      <c r="X112" s="2386"/>
      <c r="Y112" s="2386"/>
      <c r="Z112" s="3201"/>
      <c r="AA112" s="2771"/>
      <c r="AB112" s="2771"/>
      <c r="AC112" s="2771"/>
      <c r="AD112" s="2771"/>
      <c r="AE112" s="2771"/>
      <c r="AF112" s="2771"/>
      <c r="AG112" s="2771"/>
      <c r="AH112" s="2042"/>
      <c r="AI112" s="2769"/>
      <c r="AJ112" s="2042"/>
      <c r="AK112" s="2042"/>
      <c r="AL112" s="2042"/>
      <c r="AM112" s="2042"/>
      <c r="AN112" s="2042"/>
      <c r="AO112" s="2042"/>
      <c r="AP112" s="3552"/>
      <c r="AQ112" s="2042"/>
      <c r="AR112" s="2042"/>
      <c r="AS112" s="2042"/>
      <c r="AT112" s="2042"/>
      <c r="AU112" s="2562"/>
      <c r="AV112" s="2042"/>
      <c r="AW112" s="2042"/>
      <c r="AX112" s="2042"/>
      <c r="AY112" s="2042"/>
      <c r="AZ112" s="2042"/>
      <c r="BA112" s="2042"/>
      <c r="BB112" s="2042"/>
      <c r="BC112" s="2042"/>
      <c r="BD112" s="2042"/>
      <c r="BE112" s="2042"/>
      <c r="BF112" s="2042"/>
      <c r="BG112" s="2042"/>
      <c r="BH112" s="2769"/>
      <c r="EW112" s="1785"/>
      <c r="EX112" s="1785"/>
      <c r="EY112" s="1785"/>
      <c r="EZ112" s="1785"/>
      <c r="FA112" s="1785"/>
      <c r="FB112" s="1785"/>
      <c r="FC112" s="1785"/>
      <c r="FD112" s="1785"/>
      <c r="FE112" s="1785"/>
      <c r="FF112" s="1785"/>
      <c r="FG112" s="1785"/>
      <c r="FH112" s="1785"/>
      <c r="FI112" s="1785"/>
      <c r="FJ112" s="1785"/>
      <c r="FK112" s="1785"/>
      <c r="FL112" s="1785"/>
      <c r="FM112" s="1785"/>
      <c r="FN112" s="1785"/>
      <c r="FO112" s="1785"/>
      <c r="FP112" s="1785"/>
      <c r="FQ112" s="1785"/>
      <c r="FR112" s="1785"/>
      <c r="FS112" s="1785"/>
      <c r="FT112" s="1785"/>
      <c r="FU112" s="1785"/>
      <c r="FV112" s="1785"/>
      <c r="FW112" s="1785"/>
      <c r="FX112" s="1785"/>
      <c r="FY112" s="1785"/>
      <c r="FZ112" s="1785"/>
      <c r="GA112" s="1785"/>
      <c r="GB112" s="1785"/>
      <c r="GC112" s="1785"/>
      <c r="GD112" s="1785"/>
      <c r="GE112" s="1785"/>
      <c r="GF112" s="1785"/>
      <c r="GG112" s="1785"/>
      <c r="GH112" s="1785"/>
      <c r="GI112" s="1785"/>
      <c r="GJ112" s="1785"/>
      <c r="GK112" s="1785"/>
      <c r="GL112" s="1785"/>
      <c r="GM112" s="1785"/>
      <c r="GN112" s="1785"/>
      <c r="GO112" s="1785"/>
      <c r="GP112" s="1785"/>
      <c r="GQ112" s="1785"/>
      <c r="GR112" s="1785"/>
      <c r="GS112" s="1785"/>
      <c r="GT112" s="1785"/>
      <c r="GU112" s="1785"/>
      <c r="GV112" s="1785"/>
      <c r="GW112" s="1785"/>
      <c r="GX112" s="1785"/>
      <c r="GY112" s="1785"/>
      <c r="GZ112" s="1785"/>
      <c r="HA112" s="1785"/>
      <c r="HB112" s="1785"/>
      <c r="HC112" s="1785"/>
      <c r="HD112" s="1785"/>
      <c r="HE112" s="1785"/>
      <c r="HF112" s="1785"/>
      <c r="HG112" s="1785"/>
      <c r="HH112" s="1785"/>
      <c r="HI112" s="1785"/>
      <c r="HJ112" s="1785"/>
      <c r="HK112" s="1785"/>
      <c r="HL112" s="1785"/>
      <c r="HM112" s="1785"/>
      <c r="HN112" s="1785"/>
      <c r="HO112" s="1785"/>
      <c r="HP112" s="1785"/>
      <c r="HQ112" s="1785"/>
      <c r="HR112" s="1785"/>
      <c r="HS112" s="1785"/>
      <c r="HT112" s="1785"/>
      <c r="HU112" s="1785"/>
      <c r="HV112" s="1785"/>
      <c r="HW112" s="1785"/>
      <c r="HX112" s="1785"/>
      <c r="HY112" s="1785"/>
      <c r="HZ112" s="1785"/>
      <c r="IA112" s="1785"/>
      <c r="IB112" s="1785"/>
      <c r="IC112" s="1785"/>
      <c r="ID112" s="1785"/>
      <c r="IE112" s="1785"/>
      <c r="IF112" s="1785"/>
      <c r="IG112" s="1785"/>
      <c r="IH112" s="1785"/>
      <c r="II112" s="1785"/>
      <c r="IJ112" s="1785"/>
      <c r="IK112" s="1785"/>
      <c r="IL112" s="1785"/>
      <c r="IM112" s="1785"/>
      <c r="IN112" s="1785"/>
      <c r="IO112" s="1785"/>
      <c r="IP112" s="1785"/>
      <c r="IQ112" s="1785"/>
      <c r="IR112" s="1785"/>
      <c r="IS112" s="1785"/>
      <c r="IT112" s="1785"/>
      <c r="IU112" s="1785"/>
      <c r="IV112" s="1785"/>
      <c r="IW112" s="1785"/>
      <c r="IX112" s="1785"/>
      <c r="IY112" s="1785"/>
      <c r="IZ112" s="1785"/>
      <c r="JA112" s="1785"/>
      <c r="JB112" s="1785"/>
      <c r="JC112" s="1785"/>
      <c r="JD112" s="1785"/>
      <c r="JE112" s="1785"/>
      <c r="JF112" s="1785"/>
      <c r="JG112" s="1785"/>
      <c r="JH112" s="1785"/>
      <c r="JI112" s="1785"/>
      <c r="JJ112" s="1785"/>
      <c r="JK112" s="1785"/>
      <c r="JL112" s="1785"/>
      <c r="JM112" s="1785"/>
      <c r="JN112" s="1785"/>
      <c r="JO112" s="1785"/>
      <c r="JP112" s="1785"/>
      <c r="JQ112" s="1785"/>
      <c r="JR112" s="1785"/>
      <c r="JS112" s="1785"/>
      <c r="JT112" s="1785"/>
      <c r="JU112" s="1785"/>
      <c r="JV112" s="1785"/>
      <c r="JW112" s="1785"/>
      <c r="JX112" s="1785"/>
      <c r="JY112" s="1785"/>
      <c r="JZ112" s="1785"/>
      <c r="KA112" s="1785"/>
      <c r="KB112" s="1785"/>
      <c r="KC112" s="1785"/>
      <c r="KD112" s="1785"/>
      <c r="KE112" s="1785"/>
      <c r="KF112" s="1785"/>
      <c r="KG112" s="1785"/>
      <c r="KH112" s="1785"/>
      <c r="KI112" s="1785"/>
      <c r="KJ112" s="1785"/>
      <c r="KK112" s="1785"/>
      <c r="KL112" s="1785"/>
      <c r="KM112" s="1785"/>
      <c r="KN112" s="1785"/>
      <c r="KO112" s="1785"/>
      <c r="KP112" s="1785"/>
      <c r="KQ112" s="1785"/>
      <c r="KR112" s="1785"/>
      <c r="KS112" s="1785"/>
      <c r="KT112" s="1785"/>
      <c r="KU112" s="1785"/>
      <c r="KV112" s="1785"/>
      <c r="KW112" s="1785"/>
      <c r="KX112" s="1785"/>
      <c r="KY112" s="1785"/>
      <c r="KZ112" s="1785"/>
      <c r="LA112" s="1785"/>
      <c r="LB112" s="1785"/>
      <c r="LC112" s="1785"/>
      <c r="LD112" s="1785"/>
      <c r="LE112" s="1785"/>
      <c r="LF112" s="1785"/>
      <c r="LG112" s="1785"/>
      <c r="LH112" s="1785"/>
      <c r="LI112" s="1785"/>
      <c r="LJ112" s="1785"/>
      <c r="LK112" s="1785"/>
      <c r="LL112" s="1785"/>
      <c r="LM112" s="1785"/>
      <c r="LN112" s="1785"/>
      <c r="LO112" s="1785"/>
      <c r="LP112" s="1785"/>
      <c r="LQ112" s="1785"/>
      <c r="LR112" s="1785"/>
      <c r="LS112" s="1785"/>
      <c r="LT112" s="1785"/>
      <c r="LU112" s="1785"/>
      <c r="LV112" s="1785"/>
      <c r="LW112" s="1785"/>
      <c r="LX112" s="1785"/>
      <c r="LY112" s="1785"/>
      <c r="LZ112" s="1785"/>
      <c r="MA112" s="1785"/>
      <c r="MB112" s="1785"/>
      <c r="MC112" s="1785"/>
      <c r="MD112" s="1785"/>
      <c r="ME112" s="1785"/>
      <c r="MF112" s="1785"/>
      <c r="MG112" s="1785"/>
      <c r="MH112" s="1785"/>
      <c r="MI112" s="1785"/>
      <c r="MJ112" s="1785"/>
      <c r="MK112" s="1785"/>
      <c r="ML112" s="1785"/>
      <c r="MM112" s="1785"/>
      <c r="MN112" s="1785"/>
      <c r="MO112" s="1785"/>
      <c r="MP112" s="1785"/>
      <c r="MQ112" s="1785"/>
      <c r="MR112" s="1785"/>
      <c r="MS112" s="1785"/>
      <c r="MT112" s="1785"/>
      <c r="MU112" s="1785"/>
      <c r="MV112" s="1785"/>
      <c r="MW112" s="1785"/>
      <c r="MX112" s="1785"/>
      <c r="MY112" s="1785"/>
      <c r="MZ112" s="1785"/>
      <c r="NA112" s="1785"/>
      <c r="NB112" s="1785"/>
      <c r="NC112" s="1785"/>
      <c r="ND112" s="1785"/>
      <c r="NE112" s="1785"/>
      <c r="NF112" s="1785"/>
      <c r="NG112" s="1785"/>
      <c r="NH112" s="1785"/>
      <c r="NI112" s="1785"/>
      <c r="NJ112" s="1785"/>
      <c r="NK112" s="1785"/>
      <c r="NL112" s="1785"/>
      <c r="NM112" s="1785"/>
      <c r="NN112" s="1785"/>
      <c r="NO112" s="1785"/>
      <c r="NP112" s="1785"/>
      <c r="NQ112" s="1785"/>
      <c r="NR112" s="1785"/>
      <c r="NS112" s="1785"/>
      <c r="NT112" s="1785"/>
      <c r="NU112" s="1785"/>
      <c r="NV112" s="1785"/>
      <c r="NW112" s="1785"/>
      <c r="NX112" s="1785"/>
      <c r="NY112" s="1785"/>
      <c r="NZ112" s="1785"/>
      <c r="OA112" s="1785"/>
      <c r="OB112" s="1785"/>
      <c r="OC112" s="1785"/>
      <c r="OD112" s="1785"/>
      <c r="OE112" s="1785"/>
      <c r="OF112" s="1785"/>
      <c r="OG112" s="1785"/>
      <c r="OH112" s="1785"/>
      <c r="OI112" s="1785"/>
      <c r="OJ112" s="1785"/>
      <c r="OK112" s="1785"/>
      <c r="OL112" s="1785"/>
      <c r="OM112" s="1785"/>
      <c r="ON112" s="1785"/>
      <c r="OO112" s="1785"/>
      <c r="OP112" s="1785"/>
      <c r="OQ112" s="1785"/>
      <c r="OR112" s="1785"/>
      <c r="OS112" s="1785"/>
      <c r="OT112" s="1785"/>
      <c r="OU112" s="1785"/>
      <c r="OV112" s="1785"/>
      <c r="OW112" s="1785"/>
      <c r="OX112" s="1785"/>
      <c r="OY112" s="1785"/>
      <c r="OZ112" s="1785"/>
      <c r="PA112" s="1785"/>
      <c r="PB112" s="1785"/>
      <c r="PC112" s="1785"/>
      <c r="PD112" s="1785"/>
      <c r="PE112" s="1785"/>
      <c r="PF112" s="1785"/>
      <c r="PG112" s="1785"/>
      <c r="PH112" s="1785"/>
      <c r="PI112" s="1785"/>
      <c r="PJ112" s="1785"/>
      <c r="PK112" s="1785"/>
      <c r="PL112" s="1785"/>
      <c r="PM112" s="1785"/>
      <c r="PN112" s="1785"/>
      <c r="PO112" s="1785"/>
      <c r="PP112" s="1785"/>
      <c r="PQ112" s="1785"/>
      <c r="PR112" s="1785"/>
      <c r="PS112" s="1785"/>
      <c r="PT112" s="1785"/>
      <c r="PU112" s="1785"/>
      <c r="PV112" s="1785"/>
      <c r="PW112" s="1785"/>
      <c r="PX112" s="1785"/>
      <c r="PY112" s="1785"/>
      <c r="PZ112" s="1785"/>
      <c r="QA112" s="1785"/>
      <c r="QB112" s="1785"/>
      <c r="QC112" s="1785"/>
      <c r="QD112" s="1785"/>
      <c r="QE112" s="1785"/>
      <c r="QF112" s="1785"/>
      <c r="QG112" s="1785"/>
      <c r="QH112" s="1785"/>
      <c r="QI112" s="1785"/>
      <c r="QJ112" s="1785"/>
      <c r="QK112" s="1785"/>
      <c r="QL112" s="1785"/>
      <c r="QM112" s="1785"/>
      <c r="QN112" s="1785"/>
      <c r="QO112" s="1785"/>
      <c r="QP112" s="1785"/>
      <c r="QQ112" s="1785"/>
      <c r="QR112" s="1785"/>
      <c r="QS112" s="1785"/>
      <c r="QT112" s="1785"/>
      <c r="QU112" s="1785"/>
      <c r="QV112" s="1785"/>
      <c r="QW112" s="1785"/>
      <c r="QX112" s="1785"/>
      <c r="QY112" s="1785"/>
      <c r="QZ112" s="1785"/>
      <c r="RA112" s="1785"/>
      <c r="RB112" s="1785"/>
      <c r="RC112" s="1785"/>
      <c r="RD112" s="1785"/>
      <c r="RE112" s="1785"/>
      <c r="RF112" s="1785"/>
      <c r="RG112" s="1785"/>
      <c r="RH112" s="1785"/>
      <c r="RI112" s="1785"/>
      <c r="RJ112" s="1785"/>
      <c r="RK112" s="1785"/>
      <c r="RL112" s="1785"/>
      <c r="RM112" s="1785"/>
      <c r="RN112" s="1785"/>
      <c r="RO112" s="1785"/>
      <c r="RP112" s="1785"/>
      <c r="RQ112" s="1785"/>
      <c r="RR112" s="1785"/>
      <c r="RS112" s="1785"/>
      <c r="RT112" s="1785"/>
      <c r="RU112" s="1785"/>
      <c r="RV112" s="1785"/>
      <c r="RW112" s="1785"/>
      <c r="RX112" s="1785"/>
      <c r="RY112" s="1785"/>
      <c r="RZ112" s="1785"/>
      <c r="SA112" s="1785"/>
      <c r="SB112" s="1785"/>
      <c r="SC112" s="1785"/>
      <c r="SD112" s="1785"/>
      <c r="SE112" s="1785"/>
      <c r="SF112" s="1785"/>
      <c r="SG112" s="1785"/>
      <c r="SH112" s="1785"/>
      <c r="SI112" s="1785"/>
      <c r="SJ112" s="1785"/>
      <c r="SK112" s="1785"/>
      <c r="SL112" s="1785"/>
      <c r="SM112" s="1785"/>
      <c r="SN112" s="1785"/>
      <c r="SO112" s="1785"/>
      <c r="SP112" s="1785"/>
      <c r="SQ112" s="1785"/>
      <c r="SR112" s="1785"/>
      <c r="SS112" s="1785"/>
      <c r="ST112" s="1785"/>
      <c r="SU112" s="1785"/>
      <c r="SV112" s="1785"/>
      <c r="SW112" s="1785"/>
      <c r="SX112" s="1785"/>
      <c r="SY112" s="1785"/>
      <c r="SZ112" s="1785"/>
      <c r="TA112" s="1785"/>
      <c r="TB112" s="1785"/>
      <c r="TC112" s="1785"/>
      <c r="TD112" s="1785"/>
      <c r="TE112" s="1785"/>
      <c r="TF112" s="1785"/>
      <c r="TG112" s="1785"/>
      <c r="TH112" s="1785"/>
      <c r="TI112" s="1785"/>
      <c r="TJ112" s="1785"/>
      <c r="TK112" s="1785"/>
      <c r="TL112" s="1785"/>
      <c r="TM112" s="1785"/>
      <c r="TN112" s="1785"/>
      <c r="TO112" s="1785"/>
      <c r="TP112" s="1785"/>
      <c r="TQ112" s="1785"/>
      <c r="TR112" s="1785"/>
      <c r="TS112" s="1785"/>
      <c r="TT112" s="1785"/>
      <c r="TU112" s="1785"/>
      <c r="TV112" s="1785"/>
      <c r="TW112" s="1785"/>
      <c r="TX112" s="1785"/>
      <c r="TY112" s="1785"/>
      <c r="TZ112" s="1785"/>
      <c r="UA112" s="1785"/>
      <c r="UB112" s="1785"/>
      <c r="UC112" s="1785"/>
      <c r="UD112" s="1785"/>
      <c r="UE112" s="1785"/>
      <c r="UF112" s="1785"/>
      <c r="UG112" s="1785"/>
      <c r="UH112" s="1785"/>
      <c r="UI112" s="1785"/>
      <c r="UJ112" s="1785"/>
      <c r="UK112" s="1785"/>
      <c r="UL112" s="1785"/>
      <c r="UM112" s="1785"/>
      <c r="UN112" s="1785"/>
      <c r="UO112" s="1785"/>
      <c r="UP112" s="1785"/>
      <c r="UQ112" s="1785"/>
      <c r="UR112" s="1785"/>
      <c r="US112" s="1785"/>
      <c r="UT112" s="1785"/>
      <c r="UU112" s="1785"/>
      <c r="UV112" s="1785"/>
      <c r="UW112" s="1785"/>
      <c r="UX112" s="1785"/>
      <c r="UY112" s="1785"/>
      <c r="UZ112" s="1785"/>
      <c r="VA112" s="1785"/>
      <c r="VB112" s="1785"/>
      <c r="VC112" s="1785"/>
      <c r="VD112" s="1785"/>
      <c r="VE112" s="1785"/>
      <c r="VF112" s="1785"/>
      <c r="VG112" s="1785"/>
      <c r="VH112" s="1785"/>
      <c r="VI112" s="1785"/>
      <c r="VJ112" s="1785"/>
      <c r="VK112" s="1785"/>
      <c r="VL112" s="1785"/>
      <c r="VM112" s="1785"/>
      <c r="VN112" s="1785"/>
      <c r="VO112" s="1785"/>
      <c r="VP112" s="1785"/>
      <c r="VQ112" s="1785"/>
      <c r="VR112" s="1785"/>
      <c r="VS112" s="1785"/>
      <c r="VT112" s="1785"/>
    </row>
    <row r="113" spans="1:592" s="628" customFormat="1" ht="15" customHeight="1" x14ac:dyDescent="0.25">
      <c r="A113" s="3889" t="s">
        <v>631</v>
      </c>
      <c r="B113" s="3890"/>
      <c r="C113" s="2789"/>
      <c r="D113" s="3123" t="s">
        <v>618</v>
      </c>
      <c r="E113" s="3119"/>
      <c r="F113" s="2775"/>
      <c r="G113" s="2776"/>
      <c r="H113" s="2777"/>
      <c r="I113" s="2778"/>
      <c r="J113" s="2778"/>
      <c r="K113" s="2779"/>
      <c r="L113" s="2775"/>
      <c r="M113" s="3039"/>
      <c r="N113" s="2099"/>
      <c r="O113" s="2582"/>
      <c r="P113" s="1964"/>
      <c r="Q113" s="1964"/>
      <c r="R113" s="1964"/>
      <c r="S113" s="1964"/>
      <c r="T113" s="1964"/>
      <c r="U113" s="2774"/>
      <c r="V113" s="2774"/>
      <c r="W113" s="2780"/>
      <c r="X113" s="2774"/>
      <c r="Y113" s="2774"/>
      <c r="Z113" s="3200"/>
      <c r="AA113" s="3046"/>
      <c r="AB113" s="2781"/>
      <c r="AC113" s="2781"/>
      <c r="AD113" s="2781"/>
      <c r="AE113" s="2781"/>
      <c r="AF113" s="2781"/>
      <c r="AG113" s="2781"/>
      <c r="AH113" s="2781"/>
      <c r="AI113" s="3232"/>
      <c r="AJ113" s="1964"/>
      <c r="AK113" s="2782"/>
      <c r="AL113" s="1964"/>
      <c r="AM113" s="3035">
        <v>0</v>
      </c>
      <c r="AN113" s="3036"/>
      <c r="AO113" s="2785">
        <v>0</v>
      </c>
      <c r="AP113" s="3304">
        <f t="shared" si="193"/>
        <v>0</v>
      </c>
      <c r="AQ113" s="3037">
        <f>AM113+AO113</f>
        <v>0</v>
      </c>
      <c r="AR113" s="3288"/>
      <c r="AS113" s="2794">
        <v>0</v>
      </c>
      <c r="AT113" s="2998">
        <v>0</v>
      </c>
      <c r="AU113" s="3233">
        <f>AS113+AT113</f>
        <v>0</v>
      </c>
      <c r="AV113" s="2784"/>
      <c r="AW113" s="2782"/>
      <c r="AX113" s="2782"/>
      <c r="AY113" s="2782"/>
      <c r="AZ113" s="2782"/>
      <c r="BA113" s="2782"/>
      <c r="BB113" s="2782"/>
      <c r="BC113" s="2782"/>
      <c r="BD113" s="2782"/>
      <c r="BE113" s="2782"/>
      <c r="BF113" s="2782"/>
      <c r="BG113" s="2877"/>
      <c r="BH113" s="2783"/>
      <c r="EW113" s="1785"/>
      <c r="EX113" s="1785"/>
      <c r="EY113" s="1785"/>
      <c r="EZ113" s="1785"/>
      <c r="FA113" s="1785"/>
      <c r="FB113" s="1785"/>
      <c r="FC113" s="1785"/>
      <c r="FD113" s="1785"/>
      <c r="FE113" s="1785"/>
      <c r="FF113" s="1785"/>
      <c r="FG113" s="1785"/>
      <c r="FH113" s="1785"/>
      <c r="FI113" s="1785"/>
      <c r="FJ113" s="1785"/>
      <c r="FK113" s="1785"/>
      <c r="FL113" s="1785"/>
      <c r="FM113" s="1785"/>
      <c r="FN113" s="1785"/>
      <c r="FO113" s="1785"/>
      <c r="FP113" s="1785"/>
      <c r="FQ113" s="1785"/>
      <c r="FR113" s="1785"/>
      <c r="FS113" s="1785"/>
      <c r="FT113" s="1785"/>
      <c r="FU113" s="1785"/>
      <c r="FV113" s="1785"/>
      <c r="FW113" s="1785"/>
      <c r="FX113" s="1785"/>
      <c r="FY113" s="1785"/>
      <c r="FZ113" s="1785"/>
      <c r="GA113" s="1785"/>
      <c r="GB113" s="1785"/>
      <c r="GC113" s="1785"/>
      <c r="GD113" s="1785"/>
      <c r="GE113" s="1785"/>
      <c r="GF113" s="1785"/>
      <c r="GG113" s="1785"/>
      <c r="GH113" s="1785"/>
      <c r="GI113" s="1785"/>
      <c r="GJ113" s="1785"/>
      <c r="GK113" s="1785"/>
      <c r="GL113" s="1785"/>
      <c r="GM113" s="1785"/>
      <c r="GN113" s="1785"/>
      <c r="GO113" s="1785"/>
      <c r="GP113" s="1785"/>
      <c r="GQ113" s="1785"/>
      <c r="GR113" s="1785"/>
      <c r="GS113" s="1785"/>
      <c r="GT113" s="1785"/>
      <c r="GU113" s="1785"/>
      <c r="GV113" s="1785"/>
      <c r="GW113" s="1785"/>
      <c r="GX113" s="1785"/>
      <c r="GY113" s="1785"/>
      <c r="GZ113" s="1785"/>
      <c r="HA113" s="1785"/>
      <c r="HB113" s="1785"/>
      <c r="HC113" s="1785"/>
      <c r="HD113" s="1785"/>
      <c r="HE113" s="1785"/>
      <c r="HF113" s="1785"/>
      <c r="HG113" s="1785"/>
      <c r="HH113" s="1785"/>
      <c r="HI113" s="1785"/>
      <c r="HJ113" s="1785"/>
      <c r="HK113" s="1785"/>
      <c r="HL113" s="1785"/>
      <c r="HM113" s="1785"/>
      <c r="HN113" s="1785"/>
      <c r="HO113" s="1785"/>
      <c r="HP113" s="1785"/>
      <c r="HQ113" s="1785"/>
      <c r="HR113" s="1785"/>
      <c r="HS113" s="1785"/>
      <c r="HT113" s="1785"/>
      <c r="HU113" s="1785"/>
      <c r="HV113" s="1785"/>
      <c r="HW113" s="1785"/>
      <c r="HX113" s="1785"/>
      <c r="HY113" s="1785"/>
      <c r="HZ113" s="1785"/>
      <c r="IA113" s="1785"/>
      <c r="IB113" s="1785"/>
      <c r="IC113" s="1785"/>
      <c r="ID113" s="1785"/>
      <c r="IE113" s="1785"/>
      <c r="IF113" s="1785"/>
      <c r="IG113" s="1785"/>
      <c r="IH113" s="1785"/>
      <c r="II113" s="1785"/>
      <c r="IJ113" s="1785"/>
      <c r="IK113" s="1785"/>
      <c r="IL113" s="1785"/>
      <c r="IM113" s="1785"/>
      <c r="IN113" s="1785"/>
      <c r="IO113" s="1785"/>
      <c r="IP113" s="1785"/>
      <c r="IQ113" s="1785"/>
      <c r="IR113" s="1785"/>
      <c r="IS113" s="1785"/>
      <c r="IT113" s="1785"/>
      <c r="IU113" s="1785"/>
      <c r="IV113" s="1785"/>
      <c r="IW113" s="1785"/>
      <c r="IX113" s="1785"/>
      <c r="IY113" s="1785"/>
      <c r="IZ113" s="1785"/>
      <c r="JA113" s="1785"/>
      <c r="JB113" s="1785"/>
      <c r="JC113" s="1785"/>
      <c r="JD113" s="1785"/>
      <c r="JE113" s="1785"/>
      <c r="JF113" s="1785"/>
      <c r="JG113" s="1785"/>
      <c r="JH113" s="1785"/>
      <c r="JI113" s="1785"/>
      <c r="JJ113" s="1785"/>
      <c r="JK113" s="1785"/>
      <c r="JL113" s="1785"/>
      <c r="JM113" s="1785"/>
      <c r="JN113" s="1785"/>
      <c r="JO113" s="1785"/>
      <c r="JP113" s="1785"/>
      <c r="JQ113" s="1785"/>
      <c r="JR113" s="1785"/>
      <c r="JS113" s="1785"/>
      <c r="JT113" s="1785"/>
      <c r="JU113" s="1785"/>
      <c r="JV113" s="1785"/>
      <c r="JW113" s="1785"/>
      <c r="JX113" s="1785"/>
      <c r="JY113" s="1785"/>
      <c r="JZ113" s="1785"/>
      <c r="KA113" s="1785"/>
      <c r="KB113" s="1785"/>
      <c r="KC113" s="1785"/>
      <c r="KD113" s="1785"/>
      <c r="KE113" s="1785"/>
      <c r="KF113" s="1785"/>
      <c r="KG113" s="1785"/>
      <c r="KH113" s="1785"/>
      <c r="KI113" s="1785"/>
      <c r="KJ113" s="1785"/>
      <c r="KK113" s="1785"/>
      <c r="KL113" s="1785"/>
      <c r="KM113" s="1785"/>
      <c r="KN113" s="1785"/>
      <c r="KO113" s="1785"/>
      <c r="KP113" s="1785"/>
      <c r="KQ113" s="1785"/>
      <c r="KR113" s="1785"/>
      <c r="KS113" s="1785"/>
      <c r="KT113" s="1785"/>
      <c r="KU113" s="1785"/>
      <c r="KV113" s="1785"/>
      <c r="KW113" s="1785"/>
      <c r="KX113" s="1785"/>
      <c r="KY113" s="1785"/>
      <c r="KZ113" s="1785"/>
      <c r="LA113" s="1785"/>
      <c r="LB113" s="1785"/>
      <c r="LC113" s="1785"/>
      <c r="LD113" s="1785"/>
      <c r="LE113" s="1785"/>
      <c r="LF113" s="1785"/>
      <c r="LG113" s="1785"/>
      <c r="LH113" s="1785"/>
      <c r="LI113" s="1785"/>
      <c r="LJ113" s="1785"/>
      <c r="LK113" s="1785"/>
      <c r="LL113" s="1785"/>
      <c r="LM113" s="1785"/>
      <c r="LN113" s="1785"/>
      <c r="LO113" s="1785"/>
      <c r="LP113" s="1785"/>
      <c r="LQ113" s="1785"/>
      <c r="LR113" s="1785"/>
      <c r="LS113" s="1785"/>
      <c r="LT113" s="1785"/>
      <c r="LU113" s="1785"/>
      <c r="LV113" s="1785"/>
      <c r="LW113" s="1785"/>
      <c r="LX113" s="1785"/>
      <c r="LY113" s="1785"/>
      <c r="LZ113" s="1785"/>
      <c r="MA113" s="1785"/>
      <c r="MB113" s="1785"/>
      <c r="MC113" s="1785"/>
      <c r="MD113" s="1785"/>
      <c r="ME113" s="1785"/>
      <c r="MF113" s="1785"/>
      <c r="MG113" s="1785"/>
      <c r="MH113" s="1785"/>
      <c r="MI113" s="1785"/>
      <c r="MJ113" s="1785"/>
      <c r="MK113" s="1785"/>
      <c r="ML113" s="1785"/>
      <c r="MM113" s="1785"/>
      <c r="MN113" s="1785"/>
      <c r="MO113" s="1785"/>
      <c r="MP113" s="1785"/>
      <c r="MQ113" s="1785"/>
      <c r="MR113" s="1785"/>
      <c r="MS113" s="1785"/>
      <c r="MT113" s="1785"/>
      <c r="MU113" s="1785"/>
      <c r="MV113" s="1785"/>
      <c r="MW113" s="1785"/>
      <c r="MX113" s="1785"/>
      <c r="MY113" s="1785"/>
      <c r="MZ113" s="1785"/>
      <c r="NA113" s="1785"/>
      <c r="NB113" s="1785"/>
      <c r="NC113" s="1785"/>
      <c r="ND113" s="1785"/>
      <c r="NE113" s="1785"/>
      <c r="NF113" s="1785"/>
      <c r="NG113" s="1785"/>
      <c r="NH113" s="1785"/>
      <c r="NI113" s="1785"/>
      <c r="NJ113" s="1785"/>
      <c r="NK113" s="1785"/>
      <c r="NL113" s="1785"/>
      <c r="NM113" s="1785"/>
      <c r="NN113" s="1785"/>
      <c r="NO113" s="1785"/>
      <c r="NP113" s="1785"/>
      <c r="NQ113" s="1785"/>
      <c r="NR113" s="1785"/>
      <c r="NS113" s="1785"/>
      <c r="NT113" s="1785"/>
      <c r="NU113" s="1785"/>
      <c r="NV113" s="1785"/>
      <c r="NW113" s="1785"/>
      <c r="NX113" s="1785"/>
      <c r="NY113" s="1785"/>
      <c r="NZ113" s="1785"/>
      <c r="OA113" s="1785"/>
      <c r="OB113" s="1785"/>
      <c r="OC113" s="1785"/>
      <c r="OD113" s="1785"/>
      <c r="OE113" s="1785"/>
      <c r="OF113" s="1785"/>
      <c r="OG113" s="1785"/>
      <c r="OH113" s="1785"/>
      <c r="OI113" s="1785"/>
      <c r="OJ113" s="1785"/>
      <c r="OK113" s="1785"/>
      <c r="OL113" s="1785"/>
      <c r="OM113" s="1785"/>
      <c r="ON113" s="1785"/>
      <c r="OO113" s="1785"/>
      <c r="OP113" s="1785"/>
      <c r="OQ113" s="1785"/>
      <c r="OR113" s="1785"/>
      <c r="OS113" s="1785"/>
      <c r="OT113" s="1785"/>
      <c r="OU113" s="1785"/>
      <c r="OV113" s="1785"/>
      <c r="OW113" s="1785"/>
      <c r="OX113" s="1785"/>
      <c r="OY113" s="1785"/>
      <c r="OZ113" s="1785"/>
      <c r="PA113" s="1785"/>
      <c r="PB113" s="1785"/>
      <c r="PC113" s="1785"/>
      <c r="PD113" s="1785"/>
      <c r="PE113" s="1785"/>
      <c r="PF113" s="1785"/>
      <c r="PG113" s="1785"/>
      <c r="PH113" s="1785"/>
      <c r="PI113" s="1785"/>
      <c r="PJ113" s="1785"/>
      <c r="PK113" s="1785"/>
      <c r="PL113" s="1785"/>
      <c r="PM113" s="1785"/>
      <c r="PN113" s="1785"/>
      <c r="PO113" s="1785"/>
      <c r="PP113" s="1785"/>
      <c r="PQ113" s="1785"/>
      <c r="PR113" s="1785"/>
      <c r="PS113" s="1785"/>
      <c r="PT113" s="1785"/>
      <c r="PU113" s="1785"/>
      <c r="PV113" s="1785"/>
      <c r="PW113" s="1785"/>
      <c r="PX113" s="1785"/>
      <c r="PY113" s="1785"/>
      <c r="PZ113" s="1785"/>
      <c r="QA113" s="1785"/>
      <c r="QB113" s="1785"/>
      <c r="QC113" s="1785"/>
      <c r="QD113" s="1785"/>
      <c r="QE113" s="1785"/>
      <c r="QF113" s="1785"/>
      <c r="QG113" s="1785"/>
      <c r="QH113" s="1785"/>
      <c r="QI113" s="1785"/>
      <c r="QJ113" s="1785"/>
      <c r="QK113" s="1785"/>
      <c r="QL113" s="1785"/>
      <c r="QM113" s="1785"/>
      <c r="QN113" s="1785"/>
      <c r="QO113" s="1785"/>
      <c r="QP113" s="1785"/>
      <c r="QQ113" s="1785"/>
      <c r="QR113" s="1785"/>
      <c r="QS113" s="1785"/>
      <c r="QT113" s="1785"/>
      <c r="QU113" s="1785"/>
      <c r="QV113" s="1785"/>
      <c r="QW113" s="1785"/>
      <c r="QX113" s="1785"/>
      <c r="QY113" s="1785"/>
      <c r="QZ113" s="1785"/>
      <c r="RA113" s="1785"/>
      <c r="RB113" s="1785"/>
      <c r="RC113" s="1785"/>
      <c r="RD113" s="1785"/>
      <c r="RE113" s="1785"/>
      <c r="RF113" s="1785"/>
      <c r="RG113" s="1785"/>
      <c r="RH113" s="1785"/>
      <c r="RI113" s="1785"/>
      <c r="RJ113" s="1785"/>
      <c r="RK113" s="1785"/>
      <c r="RL113" s="1785"/>
      <c r="RM113" s="1785"/>
      <c r="RN113" s="1785"/>
      <c r="RO113" s="1785"/>
      <c r="RP113" s="1785"/>
      <c r="RQ113" s="1785"/>
      <c r="RR113" s="1785"/>
      <c r="RS113" s="1785"/>
      <c r="RT113" s="1785"/>
      <c r="RU113" s="1785"/>
      <c r="RV113" s="1785"/>
      <c r="RW113" s="1785"/>
      <c r="RX113" s="1785"/>
      <c r="RY113" s="1785"/>
      <c r="RZ113" s="1785"/>
      <c r="SA113" s="1785"/>
      <c r="SB113" s="1785"/>
      <c r="SC113" s="1785"/>
      <c r="SD113" s="1785"/>
      <c r="SE113" s="1785"/>
      <c r="SF113" s="1785"/>
      <c r="SG113" s="1785"/>
      <c r="SH113" s="1785"/>
      <c r="SI113" s="1785"/>
      <c r="SJ113" s="1785"/>
      <c r="SK113" s="1785"/>
      <c r="SL113" s="1785"/>
      <c r="SM113" s="1785"/>
      <c r="SN113" s="1785"/>
      <c r="SO113" s="1785"/>
      <c r="SP113" s="1785"/>
      <c r="SQ113" s="1785"/>
      <c r="SR113" s="1785"/>
      <c r="SS113" s="1785"/>
      <c r="ST113" s="1785"/>
      <c r="SU113" s="1785"/>
      <c r="SV113" s="1785"/>
      <c r="SW113" s="1785"/>
      <c r="SX113" s="1785"/>
      <c r="SY113" s="1785"/>
      <c r="SZ113" s="1785"/>
      <c r="TA113" s="1785"/>
      <c r="TB113" s="1785"/>
      <c r="TC113" s="1785"/>
      <c r="TD113" s="1785"/>
      <c r="TE113" s="1785"/>
      <c r="TF113" s="1785"/>
      <c r="TG113" s="1785"/>
      <c r="TH113" s="1785"/>
      <c r="TI113" s="1785"/>
      <c r="TJ113" s="1785"/>
      <c r="TK113" s="1785"/>
      <c r="TL113" s="1785"/>
      <c r="TM113" s="1785"/>
      <c r="TN113" s="1785"/>
      <c r="TO113" s="1785"/>
      <c r="TP113" s="1785"/>
      <c r="TQ113" s="1785"/>
      <c r="TR113" s="1785"/>
      <c r="TS113" s="1785"/>
      <c r="TT113" s="1785"/>
      <c r="TU113" s="1785"/>
      <c r="TV113" s="1785"/>
      <c r="TW113" s="1785"/>
      <c r="TX113" s="1785"/>
      <c r="TY113" s="1785"/>
      <c r="TZ113" s="1785"/>
      <c r="UA113" s="1785"/>
      <c r="UB113" s="1785"/>
      <c r="UC113" s="1785"/>
      <c r="UD113" s="1785"/>
      <c r="UE113" s="1785"/>
      <c r="UF113" s="1785"/>
      <c r="UG113" s="1785"/>
      <c r="UH113" s="1785"/>
      <c r="UI113" s="1785"/>
      <c r="UJ113" s="1785"/>
      <c r="UK113" s="1785"/>
      <c r="UL113" s="1785"/>
      <c r="UM113" s="1785"/>
      <c r="UN113" s="1785"/>
      <c r="UO113" s="1785"/>
      <c r="UP113" s="1785"/>
      <c r="UQ113" s="1785"/>
      <c r="UR113" s="1785"/>
      <c r="US113" s="1785"/>
      <c r="UT113" s="1785"/>
      <c r="UU113" s="1785"/>
      <c r="UV113" s="1785"/>
      <c r="UW113" s="1785"/>
      <c r="UX113" s="1785"/>
      <c r="UY113" s="1785"/>
      <c r="UZ113" s="1785"/>
      <c r="VA113" s="1785"/>
      <c r="VB113" s="1785"/>
      <c r="VC113" s="1785"/>
      <c r="VD113" s="1785"/>
      <c r="VE113" s="1785"/>
      <c r="VF113" s="1785"/>
      <c r="VG113" s="1785"/>
      <c r="VH113" s="1785"/>
      <c r="VI113" s="1785"/>
      <c r="VJ113" s="1785"/>
      <c r="VK113" s="1785"/>
      <c r="VL113" s="1785"/>
      <c r="VM113" s="1785"/>
      <c r="VN113" s="1785"/>
      <c r="VO113" s="1785"/>
      <c r="VP113" s="1785"/>
      <c r="VQ113" s="1785"/>
      <c r="VR113" s="1785"/>
      <c r="VS113" s="1785"/>
      <c r="VT113" s="1785"/>
    </row>
    <row r="114" spans="1:592" s="628" customFormat="1" ht="15" customHeight="1" x14ac:dyDescent="0.25">
      <c r="A114" s="2336"/>
      <c r="B114" s="2337"/>
      <c r="C114" s="1795"/>
      <c r="D114" s="3096"/>
      <c r="E114" s="3120"/>
      <c r="F114" s="2772"/>
      <c r="G114" s="2772"/>
      <c r="H114" s="2773"/>
      <c r="I114" s="2388"/>
      <c r="J114" s="2388"/>
      <c r="K114" s="2387"/>
      <c r="L114" s="2388"/>
      <c r="M114" s="3040"/>
      <c r="N114" s="2389"/>
      <c r="O114" s="3191"/>
      <c r="P114" s="2389"/>
      <c r="Q114" s="2389"/>
      <c r="R114" s="2389"/>
      <c r="S114" s="2389"/>
      <c r="T114" s="2389"/>
      <c r="U114" s="2389"/>
      <c r="V114" s="2389"/>
      <c r="W114" s="2389"/>
      <c r="X114" s="2389"/>
      <c r="Y114" s="2389"/>
      <c r="Z114" s="3202"/>
      <c r="AA114" s="3040"/>
      <c r="AB114" s="2388"/>
      <c r="AC114" s="2388"/>
      <c r="AD114" s="2389"/>
      <c r="AE114" s="2389"/>
      <c r="AF114" s="2389"/>
      <c r="AG114" s="2389"/>
      <c r="AH114" s="2389"/>
      <c r="AI114" s="3191"/>
      <c r="AJ114" s="2389"/>
      <c r="AK114" s="2389"/>
      <c r="AL114" s="2389"/>
      <c r="AM114" s="2389"/>
      <c r="AN114" s="2389"/>
      <c r="AO114" s="2389"/>
      <c r="AP114" s="3552"/>
      <c r="AQ114" s="2389"/>
      <c r="AR114" s="2389"/>
      <c r="AS114" s="2389"/>
      <c r="AT114" s="2389"/>
      <c r="AU114" s="3191"/>
      <c r="AV114" s="3047"/>
      <c r="AW114" s="2389"/>
      <c r="AX114" s="2389"/>
      <c r="AY114" s="2389"/>
      <c r="AZ114" s="2389"/>
      <c r="BA114" s="2389"/>
      <c r="BB114" s="2389"/>
      <c r="BC114" s="2389"/>
      <c r="BD114" s="2389"/>
      <c r="BE114" s="2389"/>
      <c r="BF114" s="2389"/>
      <c r="BG114" s="2389"/>
      <c r="BH114" s="2643"/>
      <c r="EW114" s="1785"/>
      <c r="EX114" s="1785"/>
      <c r="EY114" s="1785"/>
      <c r="EZ114" s="1785"/>
      <c r="FA114" s="1785"/>
      <c r="FB114" s="1785"/>
      <c r="FC114" s="1785"/>
      <c r="FD114" s="1785"/>
      <c r="FE114" s="1785"/>
      <c r="FF114" s="1785"/>
      <c r="FG114" s="1785"/>
      <c r="FH114" s="1785"/>
      <c r="FI114" s="1785"/>
      <c r="FJ114" s="1785"/>
      <c r="FK114" s="1785"/>
      <c r="FL114" s="1785"/>
      <c r="FM114" s="1785"/>
      <c r="FN114" s="1785"/>
      <c r="FO114" s="1785"/>
      <c r="FP114" s="1785"/>
      <c r="FQ114" s="1785"/>
      <c r="FR114" s="1785"/>
      <c r="FS114" s="1785"/>
      <c r="FT114" s="1785"/>
      <c r="FU114" s="1785"/>
      <c r="FV114" s="1785"/>
      <c r="FW114" s="1785"/>
      <c r="FX114" s="1785"/>
      <c r="FY114" s="1785"/>
      <c r="FZ114" s="1785"/>
      <c r="GA114" s="1785"/>
      <c r="GB114" s="1785"/>
      <c r="GC114" s="1785"/>
      <c r="GD114" s="1785"/>
      <c r="GE114" s="1785"/>
      <c r="GF114" s="1785"/>
      <c r="GG114" s="1785"/>
      <c r="GH114" s="1785"/>
      <c r="GI114" s="1785"/>
      <c r="GJ114" s="1785"/>
      <c r="GK114" s="1785"/>
      <c r="GL114" s="1785"/>
      <c r="GM114" s="1785"/>
      <c r="GN114" s="1785"/>
      <c r="GO114" s="1785"/>
      <c r="GP114" s="1785"/>
      <c r="GQ114" s="1785"/>
      <c r="GR114" s="1785"/>
      <c r="GS114" s="1785"/>
      <c r="GT114" s="1785"/>
      <c r="GU114" s="1785"/>
      <c r="GV114" s="1785"/>
      <c r="GW114" s="1785"/>
      <c r="GX114" s="1785"/>
      <c r="GY114" s="1785"/>
      <c r="GZ114" s="1785"/>
      <c r="HA114" s="1785"/>
      <c r="HB114" s="1785"/>
      <c r="HC114" s="1785"/>
      <c r="HD114" s="1785"/>
      <c r="HE114" s="1785"/>
      <c r="HF114" s="1785"/>
      <c r="HG114" s="1785"/>
      <c r="HH114" s="1785"/>
      <c r="HI114" s="1785"/>
      <c r="HJ114" s="1785"/>
      <c r="HK114" s="1785"/>
      <c r="HL114" s="1785"/>
      <c r="HM114" s="1785"/>
      <c r="HN114" s="1785"/>
      <c r="HO114" s="1785"/>
      <c r="HP114" s="1785"/>
      <c r="HQ114" s="1785"/>
      <c r="HR114" s="1785"/>
      <c r="HS114" s="1785"/>
      <c r="HT114" s="1785"/>
      <c r="HU114" s="1785"/>
      <c r="HV114" s="1785"/>
      <c r="HW114" s="1785"/>
      <c r="HX114" s="1785"/>
      <c r="HY114" s="1785"/>
      <c r="HZ114" s="1785"/>
      <c r="IA114" s="1785"/>
      <c r="IB114" s="1785"/>
      <c r="IC114" s="1785"/>
      <c r="ID114" s="1785"/>
      <c r="IE114" s="1785"/>
      <c r="IF114" s="1785"/>
      <c r="IG114" s="1785"/>
      <c r="IH114" s="1785"/>
      <c r="II114" s="1785"/>
      <c r="IJ114" s="1785"/>
      <c r="IK114" s="1785"/>
      <c r="IL114" s="1785"/>
      <c r="IM114" s="1785"/>
      <c r="IN114" s="1785"/>
      <c r="IO114" s="1785"/>
      <c r="IP114" s="1785"/>
      <c r="IQ114" s="1785"/>
      <c r="IR114" s="1785"/>
      <c r="IS114" s="1785"/>
      <c r="IT114" s="1785"/>
      <c r="IU114" s="1785"/>
      <c r="IV114" s="1785"/>
      <c r="IW114" s="1785"/>
      <c r="IX114" s="1785"/>
      <c r="IY114" s="1785"/>
      <c r="IZ114" s="1785"/>
      <c r="JA114" s="1785"/>
      <c r="JB114" s="1785"/>
      <c r="JC114" s="1785"/>
      <c r="JD114" s="1785"/>
      <c r="JE114" s="1785"/>
      <c r="JF114" s="1785"/>
      <c r="JG114" s="1785"/>
      <c r="JH114" s="1785"/>
      <c r="JI114" s="1785"/>
      <c r="JJ114" s="1785"/>
      <c r="JK114" s="1785"/>
      <c r="JL114" s="1785"/>
      <c r="JM114" s="1785"/>
      <c r="JN114" s="1785"/>
      <c r="JO114" s="1785"/>
      <c r="JP114" s="1785"/>
      <c r="JQ114" s="1785"/>
      <c r="JR114" s="1785"/>
      <c r="JS114" s="1785"/>
      <c r="JT114" s="1785"/>
      <c r="JU114" s="1785"/>
      <c r="JV114" s="1785"/>
      <c r="JW114" s="1785"/>
      <c r="JX114" s="1785"/>
      <c r="JY114" s="1785"/>
      <c r="JZ114" s="1785"/>
      <c r="KA114" s="1785"/>
      <c r="KB114" s="1785"/>
      <c r="KC114" s="1785"/>
      <c r="KD114" s="1785"/>
      <c r="KE114" s="1785"/>
      <c r="KF114" s="1785"/>
      <c r="KG114" s="1785"/>
      <c r="KH114" s="1785"/>
      <c r="KI114" s="1785"/>
      <c r="KJ114" s="1785"/>
      <c r="KK114" s="1785"/>
      <c r="KL114" s="1785"/>
      <c r="KM114" s="1785"/>
      <c r="KN114" s="1785"/>
      <c r="KO114" s="1785"/>
      <c r="KP114" s="1785"/>
      <c r="KQ114" s="1785"/>
      <c r="KR114" s="1785"/>
      <c r="KS114" s="1785"/>
      <c r="KT114" s="1785"/>
      <c r="KU114" s="1785"/>
      <c r="KV114" s="1785"/>
      <c r="KW114" s="1785"/>
      <c r="KX114" s="1785"/>
      <c r="KY114" s="1785"/>
      <c r="KZ114" s="1785"/>
      <c r="LA114" s="1785"/>
      <c r="LB114" s="1785"/>
      <c r="LC114" s="1785"/>
      <c r="LD114" s="1785"/>
      <c r="LE114" s="1785"/>
      <c r="LF114" s="1785"/>
      <c r="LG114" s="1785"/>
      <c r="LH114" s="1785"/>
      <c r="LI114" s="1785"/>
      <c r="LJ114" s="1785"/>
      <c r="LK114" s="1785"/>
      <c r="LL114" s="1785"/>
      <c r="LM114" s="1785"/>
      <c r="LN114" s="1785"/>
      <c r="LO114" s="1785"/>
      <c r="LP114" s="1785"/>
      <c r="LQ114" s="1785"/>
      <c r="LR114" s="1785"/>
      <c r="LS114" s="1785"/>
      <c r="LT114" s="1785"/>
      <c r="LU114" s="1785"/>
      <c r="LV114" s="1785"/>
      <c r="LW114" s="1785"/>
      <c r="LX114" s="1785"/>
      <c r="LY114" s="1785"/>
      <c r="LZ114" s="1785"/>
      <c r="MA114" s="1785"/>
      <c r="MB114" s="1785"/>
      <c r="MC114" s="1785"/>
      <c r="MD114" s="1785"/>
      <c r="ME114" s="1785"/>
      <c r="MF114" s="1785"/>
      <c r="MG114" s="1785"/>
      <c r="MH114" s="1785"/>
      <c r="MI114" s="1785"/>
      <c r="MJ114" s="1785"/>
      <c r="MK114" s="1785"/>
      <c r="ML114" s="1785"/>
      <c r="MM114" s="1785"/>
      <c r="MN114" s="1785"/>
      <c r="MO114" s="1785"/>
      <c r="MP114" s="1785"/>
      <c r="MQ114" s="1785"/>
      <c r="MR114" s="1785"/>
      <c r="MS114" s="1785"/>
      <c r="MT114" s="1785"/>
      <c r="MU114" s="1785"/>
      <c r="MV114" s="1785"/>
      <c r="MW114" s="1785"/>
      <c r="MX114" s="1785"/>
      <c r="MY114" s="1785"/>
      <c r="MZ114" s="1785"/>
      <c r="NA114" s="1785"/>
      <c r="NB114" s="1785"/>
      <c r="NC114" s="1785"/>
      <c r="ND114" s="1785"/>
      <c r="NE114" s="1785"/>
      <c r="NF114" s="1785"/>
      <c r="NG114" s="1785"/>
      <c r="NH114" s="1785"/>
      <c r="NI114" s="1785"/>
      <c r="NJ114" s="1785"/>
      <c r="NK114" s="1785"/>
      <c r="NL114" s="1785"/>
      <c r="NM114" s="1785"/>
      <c r="NN114" s="1785"/>
      <c r="NO114" s="1785"/>
      <c r="NP114" s="1785"/>
      <c r="NQ114" s="1785"/>
      <c r="NR114" s="1785"/>
      <c r="NS114" s="1785"/>
      <c r="NT114" s="1785"/>
      <c r="NU114" s="1785"/>
      <c r="NV114" s="1785"/>
      <c r="NW114" s="1785"/>
      <c r="NX114" s="1785"/>
      <c r="NY114" s="1785"/>
      <c r="NZ114" s="1785"/>
      <c r="OA114" s="1785"/>
      <c r="OB114" s="1785"/>
      <c r="OC114" s="1785"/>
      <c r="OD114" s="1785"/>
      <c r="OE114" s="1785"/>
      <c r="OF114" s="1785"/>
      <c r="OG114" s="1785"/>
      <c r="OH114" s="1785"/>
      <c r="OI114" s="1785"/>
      <c r="OJ114" s="1785"/>
      <c r="OK114" s="1785"/>
      <c r="OL114" s="1785"/>
      <c r="OM114" s="1785"/>
      <c r="ON114" s="1785"/>
      <c r="OO114" s="1785"/>
      <c r="OP114" s="1785"/>
      <c r="OQ114" s="1785"/>
      <c r="OR114" s="1785"/>
      <c r="OS114" s="1785"/>
      <c r="OT114" s="1785"/>
      <c r="OU114" s="1785"/>
      <c r="OV114" s="1785"/>
      <c r="OW114" s="1785"/>
      <c r="OX114" s="1785"/>
      <c r="OY114" s="1785"/>
      <c r="OZ114" s="1785"/>
      <c r="PA114" s="1785"/>
      <c r="PB114" s="1785"/>
      <c r="PC114" s="1785"/>
      <c r="PD114" s="1785"/>
      <c r="PE114" s="1785"/>
      <c r="PF114" s="1785"/>
      <c r="PG114" s="1785"/>
      <c r="PH114" s="1785"/>
      <c r="PI114" s="1785"/>
      <c r="PJ114" s="1785"/>
      <c r="PK114" s="1785"/>
      <c r="PL114" s="1785"/>
      <c r="PM114" s="1785"/>
      <c r="PN114" s="1785"/>
      <c r="PO114" s="1785"/>
      <c r="PP114" s="1785"/>
      <c r="PQ114" s="1785"/>
      <c r="PR114" s="1785"/>
      <c r="PS114" s="1785"/>
      <c r="PT114" s="1785"/>
      <c r="PU114" s="1785"/>
      <c r="PV114" s="1785"/>
      <c r="PW114" s="1785"/>
      <c r="PX114" s="1785"/>
      <c r="PY114" s="1785"/>
      <c r="PZ114" s="1785"/>
      <c r="QA114" s="1785"/>
      <c r="QB114" s="1785"/>
      <c r="QC114" s="1785"/>
      <c r="QD114" s="1785"/>
      <c r="QE114" s="1785"/>
      <c r="QF114" s="1785"/>
      <c r="QG114" s="1785"/>
      <c r="QH114" s="1785"/>
      <c r="QI114" s="1785"/>
      <c r="QJ114" s="1785"/>
      <c r="QK114" s="1785"/>
      <c r="QL114" s="1785"/>
      <c r="QM114" s="1785"/>
      <c r="QN114" s="1785"/>
      <c r="QO114" s="1785"/>
      <c r="QP114" s="1785"/>
      <c r="QQ114" s="1785"/>
      <c r="QR114" s="1785"/>
      <c r="QS114" s="1785"/>
      <c r="QT114" s="1785"/>
      <c r="QU114" s="1785"/>
      <c r="QV114" s="1785"/>
      <c r="QW114" s="1785"/>
      <c r="QX114" s="1785"/>
      <c r="QY114" s="1785"/>
      <c r="QZ114" s="1785"/>
      <c r="RA114" s="1785"/>
      <c r="RB114" s="1785"/>
      <c r="RC114" s="1785"/>
      <c r="RD114" s="1785"/>
      <c r="RE114" s="1785"/>
      <c r="RF114" s="1785"/>
      <c r="RG114" s="1785"/>
      <c r="RH114" s="1785"/>
      <c r="RI114" s="1785"/>
      <c r="RJ114" s="1785"/>
      <c r="RK114" s="1785"/>
      <c r="RL114" s="1785"/>
      <c r="RM114" s="1785"/>
      <c r="RN114" s="1785"/>
      <c r="RO114" s="1785"/>
      <c r="RP114" s="1785"/>
      <c r="RQ114" s="1785"/>
      <c r="RR114" s="1785"/>
      <c r="RS114" s="1785"/>
      <c r="RT114" s="1785"/>
      <c r="RU114" s="1785"/>
      <c r="RV114" s="1785"/>
      <c r="RW114" s="1785"/>
      <c r="RX114" s="1785"/>
      <c r="RY114" s="1785"/>
      <c r="RZ114" s="1785"/>
      <c r="SA114" s="1785"/>
      <c r="SB114" s="1785"/>
      <c r="SC114" s="1785"/>
      <c r="SD114" s="1785"/>
      <c r="SE114" s="1785"/>
      <c r="SF114" s="1785"/>
      <c r="SG114" s="1785"/>
      <c r="SH114" s="1785"/>
      <c r="SI114" s="1785"/>
      <c r="SJ114" s="1785"/>
      <c r="SK114" s="1785"/>
      <c r="SL114" s="1785"/>
      <c r="SM114" s="1785"/>
      <c r="SN114" s="1785"/>
      <c r="SO114" s="1785"/>
      <c r="SP114" s="1785"/>
      <c r="SQ114" s="1785"/>
      <c r="SR114" s="1785"/>
      <c r="SS114" s="1785"/>
      <c r="ST114" s="1785"/>
      <c r="SU114" s="1785"/>
      <c r="SV114" s="1785"/>
      <c r="SW114" s="1785"/>
      <c r="SX114" s="1785"/>
      <c r="SY114" s="1785"/>
      <c r="SZ114" s="1785"/>
      <c r="TA114" s="1785"/>
      <c r="TB114" s="1785"/>
      <c r="TC114" s="1785"/>
      <c r="TD114" s="1785"/>
      <c r="TE114" s="1785"/>
      <c r="TF114" s="1785"/>
      <c r="TG114" s="1785"/>
      <c r="TH114" s="1785"/>
      <c r="TI114" s="1785"/>
      <c r="TJ114" s="1785"/>
      <c r="TK114" s="1785"/>
      <c r="TL114" s="1785"/>
      <c r="TM114" s="1785"/>
      <c r="TN114" s="1785"/>
      <c r="TO114" s="1785"/>
      <c r="TP114" s="1785"/>
      <c r="TQ114" s="1785"/>
      <c r="TR114" s="1785"/>
      <c r="TS114" s="1785"/>
      <c r="TT114" s="1785"/>
      <c r="TU114" s="1785"/>
      <c r="TV114" s="1785"/>
      <c r="TW114" s="1785"/>
      <c r="TX114" s="1785"/>
      <c r="TY114" s="1785"/>
      <c r="TZ114" s="1785"/>
      <c r="UA114" s="1785"/>
      <c r="UB114" s="1785"/>
      <c r="UC114" s="1785"/>
      <c r="UD114" s="1785"/>
      <c r="UE114" s="1785"/>
      <c r="UF114" s="1785"/>
      <c r="UG114" s="1785"/>
      <c r="UH114" s="1785"/>
      <c r="UI114" s="1785"/>
      <c r="UJ114" s="1785"/>
      <c r="UK114" s="1785"/>
      <c r="UL114" s="1785"/>
      <c r="UM114" s="1785"/>
      <c r="UN114" s="1785"/>
      <c r="UO114" s="1785"/>
      <c r="UP114" s="1785"/>
      <c r="UQ114" s="1785"/>
      <c r="UR114" s="1785"/>
      <c r="US114" s="1785"/>
      <c r="UT114" s="1785"/>
      <c r="UU114" s="1785"/>
      <c r="UV114" s="1785"/>
      <c r="UW114" s="1785"/>
      <c r="UX114" s="1785"/>
      <c r="UY114" s="1785"/>
      <c r="UZ114" s="1785"/>
      <c r="VA114" s="1785"/>
      <c r="VB114" s="1785"/>
      <c r="VC114" s="1785"/>
      <c r="VD114" s="1785"/>
      <c r="VE114" s="1785"/>
      <c r="VF114" s="1785"/>
      <c r="VG114" s="1785"/>
      <c r="VH114" s="1785"/>
      <c r="VI114" s="1785"/>
      <c r="VJ114" s="1785"/>
      <c r="VK114" s="1785"/>
      <c r="VL114" s="1785"/>
      <c r="VM114" s="1785"/>
      <c r="VN114" s="1785"/>
      <c r="VO114" s="1785"/>
      <c r="VP114" s="1785"/>
      <c r="VQ114" s="1785"/>
      <c r="VR114" s="1785"/>
      <c r="VS114" s="1785"/>
      <c r="VT114" s="1785"/>
    </row>
    <row r="115" spans="1:592" s="628" customFormat="1" ht="15" customHeight="1" x14ac:dyDescent="0.4">
      <c r="A115" s="3869" t="s">
        <v>632</v>
      </c>
      <c r="B115" s="3870"/>
      <c r="C115" s="2140">
        <v>1</v>
      </c>
      <c r="D115" s="2665"/>
      <c r="E115" s="1886" t="s">
        <v>336</v>
      </c>
      <c r="F115" s="1947" t="s">
        <v>336</v>
      </c>
      <c r="G115" s="1807" t="s">
        <v>336</v>
      </c>
      <c r="H115" s="1947" t="s">
        <v>336</v>
      </c>
      <c r="I115" s="1947" t="s">
        <v>336</v>
      </c>
      <c r="J115" s="1947" t="s">
        <v>336</v>
      </c>
      <c r="K115" s="1947" t="s">
        <v>336</v>
      </c>
      <c r="L115" s="1947" t="s">
        <v>336</v>
      </c>
      <c r="M115" s="1947" t="s">
        <v>336</v>
      </c>
      <c r="N115" s="2120" t="s">
        <v>336</v>
      </c>
      <c r="O115" s="2408" t="s">
        <v>336</v>
      </c>
      <c r="P115" s="1946" t="s">
        <v>336</v>
      </c>
      <c r="Q115" s="1947" t="s">
        <v>336</v>
      </c>
      <c r="R115" s="1947" t="s">
        <v>336</v>
      </c>
      <c r="S115" s="1947" t="s">
        <v>336</v>
      </c>
      <c r="T115" s="1947" t="s">
        <v>336</v>
      </c>
      <c r="U115" s="1947" t="s">
        <v>336</v>
      </c>
      <c r="V115" s="2448" t="s">
        <v>336</v>
      </c>
      <c r="W115" s="2448" t="s">
        <v>336</v>
      </c>
      <c r="X115" s="2448"/>
      <c r="Y115" s="2308" t="s">
        <v>336</v>
      </c>
      <c r="Z115" s="2488"/>
      <c r="AA115" s="2967">
        <v>0</v>
      </c>
      <c r="AB115" s="1875">
        <v>0</v>
      </c>
      <c r="AC115" s="1875">
        <f>AA115-AB115</f>
        <v>0</v>
      </c>
      <c r="AD115" s="2094">
        <v>0</v>
      </c>
      <c r="AE115" s="1949">
        <v>0</v>
      </c>
      <c r="AF115" s="2218">
        <f>AD115+AE115</f>
        <v>0</v>
      </c>
      <c r="AG115" s="2527">
        <v>0</v>
      </c>
      <c r="AH115" s="1951">
        <v>0</v>
      </c>
      <c r="AI115" s="2573">
        <v>0</v>
      </c>
      <c r="AJ115" s="2537">
        <v>0</v>
      </c>
      <c r="AK115" s="2537">
        <v>0</v>
      </c>
      <c r="AL115" s="2725">
        <f>AJ115-AK115</f>
        <v>0</v>
      </c>
      <c r="AM115" s="2722">
        <v>0</v>
      </c>
      <c r="AN115" s="2544">
        <v>0</v>
      </c>
      <c r="AO115" s="2544">
        <v>0</v>
      </c>
      <c r="AP115" s="2692">
        <f t="shared" si="193"/>
        <v>0</v>
      </c>
      <c r="AQ115" s="2544">
        <f>AM115+AN115</f>
        <v>0</v>
      </c>
      <c r="AR115" s="2537"/>
      <c r="AS115" s="2624">
        <v>0</v>
      </c>
      <c r="AT115" s="2537">
        <v>0</v>
      </c>
      <c r="AU115" s="2589">
        <f>AS115+AT115</f>
        <v>0</v>
      </c>
      <c r="AV115" s="2528">
        <f>AY115</f>
        <v>0</v>
      </c>
      <c r="AW115" s="2528">
        <f>AV115</f>
        <v>0</v>
      </c>
      <c r="AX115" s="2749">
        <f t="shared" ref="AX115:AX118" si="233">AV115-AW115</f>
        <v>0</v>
      </c>
      <c r="AY115" s="2760">
        <f>AD115+AM115</f>
        <v>0</v>
      </c>
      <c r="AZ115" s="2655">
        <f>AE115+AO115</f>
        <v>0</v>
      </c>
      <c r="BA115" s="2655">
        <f t="shared" ref="BA115:BA118" si="234">AY115-AZ115</f>
        <v>0</v>
      </c>
      <c r="BB115" s="2655">
        <f t="shared" ref="BB115:BB118" si="235">AY115+BA115</f>
        <v>0</v>
      </c>
      <c r="BC115" s="3011">
        <f t="shared" ref="BC115:BC119" si="236">AY115+AZ115</f>
        <v>0</v>
      </c>
      <c r="BD115" s="2552">
        <f t="shared" ref="BD115:BE118" si="237">AG115+AS115</f>
        <v>0</v>
      </c>
      <c r="BE115" s="2528">
        <f t="shared" si="237"/>
        <v>0</v>
      </c>
      <c r="BF115" s="2854">
        <f>BD115+BE115</f>
        <v>0</v>
      </c>
      <c r="BG115" s="3032"/>
      <c r="BH115" s="2636"/>
      <c r="BK115" s="2288"/>
      <c r="BL115" s="2289"/>
      <c r="BM115" s="2289"/>
      <c r="BN115" s="2289"/>
      <c r="EW115" s="1785"/>
      <c r="EX115" s="1785"/>
      <c r="EY115" s="1785"/>
      <c r="EZ115" s="1785"/>
      <c r="FA115" s="1785"/>
      <c r="FB115" s="1785"/>
      <c r="FC115" s="1785"/>
      <c r="FD115" s="1785"/>
      <c r="FE115" s="1785"/>
      <c r="FF115" s="1785"/>
      <c r="FG115" s="1785"/>
      <c r="FH115" s="1785"/>
      <c r="FI115" s="1785"/>
      <c r="FJ115" s="1785"/>
      <c r="FK115" s="1785"/>
      <c r="FL115" s="1785"/>
      <c r="FM115" s="1785"/>
      <c r="FN115" s="1785"/>
      <c r="FO115" s="1785"/>
      <c r="FP115" s="1785"/>
      <c r="FQ115" s="1785"/>
      <c r="FR115" s="1785"/>
      <c r="FS115" s="1785"/>
      <c r="FT115" s="1785"/>
      <c r="FU115" s="1785"/>
      <c r="FV115" s="1785"/>
      <c r="FW115" s="1785"/>
      <c r="FX115" s="1785"/>
      <c r="FY115" s="1785"/>
      <c r="FZ115" s="1785"/>
      <c r="GA115" s="1785"/>
      <c r="GB115" s="1785"/>
      <c r="GC115" s="1785"/>
      <c r="GD115" s="1785"/>
      <c r="GE115" s="1785"/>
      <c r="GF115" s="1785"/>
      <c r="GG115" s="1785"/>
      <c r="GH115" s="1785"/>
      <c r="GI115" s="1785"/>
      <c r="GJ115" s="1785"/>
      <c r="GK115" s="1785"/>
      <c r="GL115" s="1785"/>
      <c r="GM115" s="1785"/>
      <c r="GN115" s="1785"/>
      <c r="GO115" s="1785"/>
      <c r="GP115" s="1785"/>
      <c r="GQ115" s="1785"/>
      <c r="GR115" s="1785"/>
      <c r="GS115" s="1785"/>
      <c r="GT115" s="1785"/>
      <c r="GU115" s="1785"/>
      <c r="GV115" s="1785"/>
      <c r="GW115" s="1785"/>
      <c r="GX115" s="1785"/>
      <c r="GY115" s="1785"/>
      <c r="GZ115" s="1785"/>
      <c r="HA115" s="1785"/>
      <c r="HB115" s="1785"/>
      <c r="HC115" s="1785"/>
      <c r="HD115" s="1785"/>
      <c r="HE115" s="1785"/>
      <c r="HF115" s="1785"/>
      <c r="HG115" s="1785"/>
      <c r="HH115" s="1785"/>
      <c r="HI115" s="1785"/>
      <c r="HJ115" s="1785"/>
      <c r="HK115" s="1785"/>
      <c r="HL115" s="1785"/>
      <c r="HM115" s="1785"/>
      <c r="HN115" s="1785"/>
      <c r="HO115" s="1785"/>
      <c r="HP115" s="1785"/>
      <c r="HQ115" s="1785"/>
      <c r="HR115" s="1785"/>
      <c r="HS115" s="1785"/>
      <c r="HT115" s="1785"/>
      <c r="HU115" s="1785"/>
      <c r="HV115" s="1785"/>
      <c r="HW115" s="1785"/>
      <c r="HX115" s="1785"/>
      <c r="HY115" s="1785"/>
      <c r="HZ115" s="1785"/>
      <c r="IA115" s="1785"/>
      <c r="IB115" s="1785"/>
      <c r="IC115" s="1785"/>
      <c r="ID115" s="1785"/>
      <c r="IE115" s="1785"/>
      <c r="IF115" s="1785"/>
      <c r="IG115" s="1785"/>
      <c r="IH115" s="1785"/>
      <c r="II115" s="1785"/>
      <c r="IJ115" s="1785"/>
      <c r="IK115" s="1785"/>
      <c r="IL115" s="1785"/>
      <c r="IM115" s="1785"/>
      <c r="IN115" s="1785"/>
      <c r="IO115" s="1785"/>
      <c r="IP115" s="1785"/>
      <c r="IQ115" s="1785"/>
      <c r="IR115" s="1785"/>
      <c r="IS115" s="1785"/>
      <c r="IT115" s="1785"/>
      <c r="IU115" s="1785"/>
      <c r="IV115" s="1785"/>
      <c r="IW115" s="1785"/>
      <c r="IX115" s="1785"/>
      <c r="IY115" s="1785"/>
      <c r="IZ115" s="1785"/>
      <c r="JA115" s="1785"/>
      <c r="JB115" s="1785"/>
      <c r="JC115" s="1785"/>
      <c r="JD115" s="1785"/>
      <c r="JE115" s="1785"/>
      <c r="JF115" s="1785"/>
      <c r="JG115" s="1785"/>
      <c r="JH115" s="1785"/>
      <c r="JI115" s="1785"/>
      <c r="JJ115" s="1785"/>
      <c r="JK115" s="1785"/>
      <c r="JL115" s="1785"/>
      <c r="JM115" s="1785"/>
      <c r="JN115" s="1785"/>
      <c r="JO115" s="1785"/>
      <c r="JP115" s="1785"/>
      <c r="JQ115" s="1785"/>
      <c r="JR115" s="1785"/>
      <c r="JS115" s="1785"/>
      <c r="JT115" s="1785"/>
      <c r="JU115" s="1785"/>
      <c r="JV115" s="1785"/>
      <c r="JW115" s="1785"/>
      <c r="JX115" s="1785"/>
      <c r="JY115" s="1785"/>
      <c r="JZ115" s="1785"/>
      <c r="KA115" s="1785"/>
      <c r="KB115" s="1785"/>
      <c r="KC115" s="1785"/>
      <c r="KD115" s="1785"/>
      <c r="KE115" s="1785"/>
      <c r="KF115" s="1785"/>
      <c r="KG115" s="1785"/>
      <c r="KH115" s="1785"/>
      <c r="KI115" s="1785"/>
      <c r="KJ115" s="1785"/>
      <c r="KK115" s="1785"/>
      <c r="KL115" s="1785"/>
      <c r="KM115" s="1785"/>
      <c r="KN115" s="1785"/>
      <c r="KO115" s="1785"/>
      <c r="KP115" s="1785"/>
      <c r="KQ115" s="1785"/>
      <c r="KR115" s="1785"/>
      <c r="KS115" s="1785"/>
      <c r="KT115" s="1785"/>
      <c r="KU115" s="1785"/>
      <c r="KV115" s="1785"/>
      <c r="KW115" s="1785"/>
      <c r="KX115" s="1785"/>
      <c r="KY115" s="1785"/>
      <c r="KZ115" s="1785"/>
      <c r="LA115" s="1785"/>
      <c r="LB115" s="1785"/>
      <c r="LC115" s="1785"/>
      <c r="LD115" s="1785"/>
      <c r="LE115" s="1785"/>
      <c r="LF115" s="1785"/>
      <c r="LG115" s="1785"/>
      <c r="LH115" s="1785"/>
      <c r="LI115" s="1785"/>
      <c r="LJ115" s="1785"/>
      <c r="LK115" s="1785"/>
      <c r="LL115" s="1785"/>
      <c r="LM115" s="1785"/>
      <c r="LN115" s="1785"/>
      <c r="LO115" s="1785"/>
      <c r="LP115" s="1785"/>
      <c r="LQ115" s="1785"/>
      <c r="LR115" s="1785"/>
      <c r="LS115" s="1785"/>
      <c r="LT115" s="1785"/>
      <c r="LU115" s="1785"/>
      <c r="LV115" s="1785"/>
      <c r="LW115" s="1785"/>
      <c r="LX115" s="1785"/>
      <c r="LY115" s="1785"/>
      <c r="LZ115" s="1785"/>
      <c r="MA115" s="1785"/>
      <c r="MB115" s="1785"/>
      <c r="MC115" s="1785"/>
      <c r="MD115" s="1785"/>
      <c r="ME115" s="1785"/>
      <c r="MF115" s="1785"/>
      <c r="MG115" s="1785"/>
      <c r="MH115" s="1785"/>
      <c r="MI115" s="1785"/>
      <c r="MJ115" s="1785"/>
      <c r="MK115" s="1785"/>
      <c r="ML115" s="1785"/>
      <c r="MM115" s="1785"/>
      <c r="MN115" s="1785"/>
      <c r="MO115" s="1785"/>
      <c r="MP115" s="1785"/>
      <c r="MQ115" s="1785"/>
      <c r="MR115" s="1785"/>
      <c r="MS115" s="1785"/>
      <c r="MT115" s="1785"/>
      <c r="MU115" s="1785"/>
      <c r="MV115" s="1785"/>
      <c r="MW115" s="1785"/>
      <c r="MX115" s="1785"/>
      <c r="MY115" s="1785"/>
      <c r="MZ115" s="1785"/>
      <c r="NA115" s="1785"/>
      <c r="NB115" s="1785"/>
      <c r="NC115" s="1785"/>
      <c r="ND115" s="1785"/>
      <c r="NE115" s="1785"/>
      <c r="NF115" s="1785"/>
      <c r="NG115" s="1785"/>
      <c r="NH115" s="1785"/>
      <c r="NI115" s="1785"/>
      <c r="NJ115" s="1785"/>
      <c r="NK115" s="1785"/>
      <c r="NL115" s="1785"/>
      <c r="NM115" s="1785"/>
      <c r="NN115" s="1785"/>
      <c r="NO115" s="1785"/>
      <c r="NP115" s="1785"/>
      <c r="NQ115" s="1785"/>
      <c r="NR115" s="1785"/>
      <c r="NS115" s="1785"/>
      <c r="NT115" s="1785"/>
      <c r="NU115" s="1785"/>
      <c r="NV115" s="1785"/>
      <c r="NW115" s="1785"/>
      <c r="NX115" s="1785"/>
      <c r="NY115" s="1785"/>
      <c r="NZ115" s="1785"/>
      <c r="OA115" s="1785"/>
      <c r="OB115" s="1785"/>
      <c r="OC115" s="1785"/>
      <c r="OD115" s="1785"/>
      <c r="OE115" s="1785"/>
      <c r="OF115" s="1785"/>
      <c r="OG115" s="1785"/>
      <c r="OH115" s="1785"/>
      <c r="OI115" s="1785"/>
      <c r="OJ115" s="1785"/>
      <c r="OK115" s="1785"/>
      <c r="OL115" s="1785"/>
      <c r="OM115" s="1785"/>
      <c r="ON115" s="1785"/>
      <c r="OO115" s="1785"/>
      <c r="OP115" s="1785"/>
      <c r="OQ115" s="1785"/>
      <c r="OR115" s="1785"/>
      <c r="OS115" s="1785"/>
      <c r="OT115" s="1785"/>
      <c r="OU115" s="1785"/>
      <c r="OV115" s="1785"/>
      <c r="OW115" s="1785"/>
      <c r="OX115" s="1785"/>
      <c r="OY115" s="1785"/>
      <c r="OZ115" s="1785"/>
      <c r="PA115" s="1785"/>
      <c r="PB115" s="1785"/>
      <c r="PC115" s="1785"/>
      <c r="PD115" s="1785"/>
      <c r="PE115" s="1785"/>
      <c r="PF115" s="1785"/>
      <c r="PG115" s="1785"/>
      <c r="PH115" s="1785"/>
      <c r="PI115" s="1785"/>
      <c r="PJ115" s="1785"/>
      <c r="PK115" s="1785"/>
      <c r="PL115" s="1785"/>
      <c r="PM115" s="1785"/>
      <c r="PN115" s="1785"/>
      <c r="PO115" s="1785"/>
      <c r="PP115" s="1785"/>
      <c r="PQ115" s="1785"/>
      <c r="PR115" s="1785"/>
      <c r="PS115" s="1785"/>
      <c r="PT115" s="1785"/>
      <c r="PU115" s="1785"/>
      <c r="PV115" s="1785"/>
      <c r="PW115" s="1785"/>
      <c r="PX115" s="1785"/>
      <c r="PY115" s="1785"/>
      <c r="PZ115" s="1785"/>
      <c r="QA115" s="1785"/>
      <c r="QB115" s="1785"/>
      <c r="QC115" s="1785"/>
      <c r="QD115" s="1785"/>
      <c r="QE115" s="1785"/>
      <c r="QF115" s="1785"/>
      <c r="QG115" s="1785"/>
      <c r="QH115" s="1785"/>
      <c r="QI115" s="1785"/>
      <c r="QJ115" s="1785"/>
      <c r="QK115" s="1785"/>
      <c r="QL115" s="1785"/>
      <c r="QM115" s="1785"/>
      <c r="QN115" s="1785"/>
      <c r="QO115" s="1785"/>
      <c r="QP115" s="1785"/>
      <c r="QQ115" s="1785"/>
      <c r="QR115" s="1785"/>
      <c r="QS115" s="1785"/>
      <c r="QT115" s="1785"/>
      <c r="QU115" s="1785"/>
      <c r="QV115" s="1785"/>
      <c r="QW115" s="1785"/>
      <c r="QX115" s="1785"/>
      <c r="QY115" s="1785"/>
      <c r="QZ115" s="1785"/>
      <c r="RA115" s="1785"/>
      <c r="RB115" s="1785"/>
      <c r="RC115" s="1785"/>
      <c r="RD115" s="1785"/>
      <c r="RE115" s="1785"/>
      <c r="RF115" s="1785"/>
      <c r="RG115" s="1785"/>
      <c r="RH115" s="1785"/>
      <c r="RI115" s="1785"/>
      <c r="RJ115" s="1785"/>
      <c r="RK115" s="1785"/>
      <c r="RL115" s="1785"/>
      <c r="RM115" s="1785"/>
      <c r="RN115" s="1785"/>
      <c r="RO115" s="1785"/>
      <c r="RP115" s="1785"/>
      <c r="RQ115" s="1785"/>
      <c r="RR115" s="1785"/>
      <c r="RS115" s="1785"/>
      <c r="RT115" s="1785"/>
      <c r="RU115" s="1785"/>
      <c r="RV115" s="1785"/>
      <c r="RW115" s="1785"/>
      <c r="RX115" s="1785"/>
      <c r="RY115" s="1785"/>
      <c r="RZ115" s="1785"/>
      <c r="SA115" s="1785"/>
      <c r="SB115" s="1785"/>
      <c r="SC115" s="1785"/>
      <c r="SD115" s="1785"/>
      <c r="SE115" s="1785"/>
      <c r="SF115" s="1785"/>
      <c r="SG115" s="1785"/>
      <c r="SH115" s="1785"/>
      <c r="SI115" s="1785"/>
      <c r="SJ115" s="1785"/>
      <c r="SK115" s="1785"/>
      <c r="SL115" s="1785"/>
      <c r="SM115" s="1785"/>
      <c r="SN115" s="1785"/>
      <c r="SO115" s="1785"/>
      <c r="SP115" s="1785"/>
      <c r="SQ115" s="1785"/>
      <c r="SR115" s="1785"/>
      <c r="SS115" s="1785"/>
      <c r="ST115" s="1785"/>
      <c r="SU115" s="1785"/>
      <c r="SV115" s="1785"/>
      <c r="SW115" s="1785"/>
      <c r="SX115" s="1785"/>
      <c r="SY115" s="1785"/>
      <c r="SZ115" s="1785"/>
      <c r="TA115" s="1785"/>
      <c r="TB115" s="1785"/>
      <c r="TC115" s="1785"/>
      <c r="TD115" s="1785"/>
      <c r="TE115" s="1785"/>
      <c r="TF115" s="1785"/>
      <c r="TG115" s="1785"/>
      <c r="TH115" s="1785"/>
      <c r="TI115" s="1785"/>
      <c r="TJ115" s="1785"/>
      <c r="TK115" s="1785"/>
      <c r="TL115" s="1785"/>
      <c r="TM115" s="1785"/>
      <c r="TN115" s="1785"/>
      <c r="TO115" s="1785"/>
      <c r="TP115" s="1785"/>
      <c r="TQ115" s="1785"/>
      <c r="TR115" s="1785"/>
      <c r="TS115" s="1785"/>
      <c r="TT115" s="1785"/>
      <c r="TU115" s="1785"/>
      <c r="TV115" s="1785"/>
      <c r="TW115" s="1785"/>
      <c r="TX115" s="1785"/>
      <c r="TY115" s="1785"/>
      <c r="TZ115" s="1785"/>
      <c r="UA115" s="1785"/>
      <c r="UB115" s="1785"/>
      <c r="UC115" s="1785"/>
      <c r="UD115" s="1785"/>
      <c r="UE115" s="1785"/>
      <c r="UF115" s="1785"/>
      <c r="UG115" s="1785"/>
      <c r="UH115" s="1785"/>
      <c r="UI115" s="1785"/>
      <c r="UJ115" s="1785"/>
      <c r="UK115" s="1785"/>
      <c r="UL115" s="1785"/>
      <c r="UM115" s="1785"/>
      <c r="UN115" s="1785"/>
      <c r="UO115" s="1785"/>
      <c r="UP115" s="1785"/>
      <c r="UQ115" s="1785"/>
      <c r="UR115" s="1785"/>
      <c r="US115" s="1785"/>
      <c r="UT115" s="1785"/>
      <c r="UU115" s="1785"/>
      <c r="UV115" s="1785"/>
      <c r="UW115" s="1785"/>
      <c r="UX115" s="1785"/>
      <c r="UY115" s="1785"/>
      <c r="UZ115" s="1785"/>
      <c r="VA115" s="1785"/>
      <c r="VB115" s="1785"/>
      <c r="VC115" s="1785"/>
      <c r="VD115" s="1785"/>
      <c r="VE115" s="1785"/>
      <c r="VF115" s="1785"/>
      <c r="VG115" s="1785"/>
      <c r="VH115" s="1785"/>
      <c r="VI115" s="1785"/>
      <c r="VJ115" s="1785"/>
      <c r="VK115" s="1785"/>
      <c r="VL115" s="1785"/>
      <c r="VM115" s="1785"/>
      <c r="VN115" s="1785"/>
      <c r="VO115" s="1785"/>
      <c r="VP115" s="1785"/>
      <c r="VQ115" s="1785"/>
      <c r="VR115" s="1785"/>
      <c r="VS115" s="1785"/>
      <c r="VT115" s="1785"/>
    </row>
    <row r="116" spans="1:592" s="101" customFormat="1" ht="15" customHeight="1" x14ac:dyDescent="0.35">
      <c r="A116" s="3871"/>
      <c r="B116" s="3872"/>
      <c r="C116" s="1798">
        <v>2</v>
      </c>
      <c r="D116" s="2736"/>
      <c r="E116" s="1886" t="s">
        <v>336</v>
      </c>
      <c r="F116" s="1947" t="s">
        <v>336</v>
      </c>
      <c r="G116" s="1807" t="s">
        <v>336</v>
      </c>
      <c r="H116" s="1807" t="s">
        <v>336</v>
      </c>
      <c r="I116" s="1807" t="s">
        <v>336</v>
      </c>
      <c r="J116" s="1807" t="s">
        <v>336</v>
      </c>
      <c r="K116" s="1807" t="s">
        <v>336</v>
      </c>
      <c r="L116" s="1807" t="s">
        <v>336</v>
      </c>
      <c r="M116" s="1807" t="s">
        <v>336</v>
      </c>
      <c r="N116" s="2390" t="s">
        <v>336</v>
      </c>
      <c r="O116" s="2409" t="s">
        <v>336</v>
      </c>
      <c r="P116" s="1886" t="s">
        <v>336</v>
      </c>
      <c r="Q116" s="1807" t="s">
        <v>336</v>
      </c>
      <c r="R116" s="1807" t="s">
        <v>336</v>
      </c>
      <c r="S116" s="1807" t="s">
        <v>336</v>
      </c>
      <c r="T116" s="1807" t="s">
        <v>336</v>
      </c>
      <c r="U116" s="1807" t="s">
        <v>336</v>
      </c>
      <c r="V116" s="2449" t="s">
        <v>336</v>
      </c>
      <c r="W116" s="2449" t="s">
        <v>336</v>
      </c>
      <c r="X116" s="2449"/>
      <c r="Y116" s="3450" t="s">
        <v>336</v>
      </c>
      <c r="Z116" s="2488"/>
      <c r="AA116" s="2968">
        <v>0</v>
      </c>
      <c r="AB116" s="1875">
        <v>0</v>
      </c>
      <c r="AC116" s="2010">
        <f>AA116-AB116</f>
        <v>0</v>
      </c>
      <c r="AD116" s="1827">
        <v>0</v>
      </c>
      <c r="AE116" s="1828">
        <v>0</v>
      </c>
      <c r="AF116" s="2219">
        <f>AD116+AE116</f>
        <v>0</v>
      </c>
      <c r="AG116" s="1844">
        <v>0</v>
      </c>
      <c r="AH116" s="1829">
        <v>0</v>
      </c>
      <c r="AI116" s="2574">
        <v>0</v>
      </c>
      <c r="AJ116" s="2538">
        <v>0</v>
      </c>
      <c r="AK116" s="2538">
        <v>0</v>
      </c>
      <c r="AL116" s="2726">
        <f t="shared" ref="AL116:AL119" si="238">AJ116-AK116</f>
        <v>0</v>
      </c>
      <c r="AM116" s="2723">
        <v>0</v>
      </c>
      <c r="AN116" s="2545">
        <v>0</v>
      </c>
      <c r="AO116" s="2545">
        <v>0</v>
      </c>
      <c r="AP116" s="2982">
        <f t="shared" si="193"/>
        <v>0</v>
      </c>
      <c r="AQ116" s="2544">
        <f>AM116+AN116</f>
        <v>0</v>
      </c>
      <c r="AR116" s="2538"/>
      <c r="AS116" s="2625">
        <v>0</v>
      </c>
      <c r="AT116" s="2538">
        <v>0</v>
      </c>
      <c r="AU116" s="2590">
        <f>AS116+AT116</f>
        <v>0</v>
      </c>
      <c r="AV116" s="2528">
        <f t="shared" ref="AV116:AV118" si="239">AY116</f>
        <v>0</v>
      </c>
      <c r="AW116" s="2528">
        <f t="shared" ref="AW116:AW118" si="240">AV116</f>
        <v>0</v>
      </c>
      <c r="AX116" s="2529">
        <f t="shared" si="233"/>
        <v>0</v>
      </c>
      <c r="AY116" s="2761">
        <f>AD116+AM116</f>
        <v>0</v>
      </c>
      <c r="AZ116" s="2656">
        <f>AE116+AO116</f>
        <v>0</v>
      </c>
      <c r="BA116" s="2656">
        <f t="shared" si="234"/>
        <v>0</v>
      </c>
      <c r="BB116" s="2656">
        <f t="shared" si="235"/>
        <v>0</v>
      </c>
      <c r="BC116" s="1828">
        <f t="shared" si="236"/>
        <v>0</v>
      </c>
      <c r="BD116" s="2553">
        <f t="shared" si="237"/>
        <v>0</v>
      </c>
      <c r="BE116" s="2529">
        <f t="shared" si="237"/>
        <v>0</v>
      </c>
      <c r="BF116" s="2856">
        <f t="shared" ref="BF116:BF118" si="241">BD116+BE116</f>
        <v>0</v>
      </c>
      <c r="BG116" s="3033"/>
      <c r="BH116" s="2637"/>
      <c r="BI116" s="628"/>
      <c r="BJ116" s="628"/>
      <c r="BK116" s="2289"/>
      <c r="BL116" s="2289"/>
      <c r="BM116" s="2289"/>
      <c r="BN116" s="2289"/>
      <c r="BO116" s="628"/>
      <c r="EW116" s="152"/>
      <c r="EX116" s="152"/>
      <c r="EY116" s="152"/>
      <c r="EZ116" s="152"/>
      <c r="FA116" s="152"/>
      <c r="FB116" s="152"/>
      <c r="FC116" s="152"/>
      <c r="FD116" s="152"/>
      <c r="FE116" s="152"/>
      <c r="FF116" s="152"/>
      <c r="FG116" s="152"/>
      <c r="FH116" s="152"/>
      <c r="FI116" s="152"/>
      <c r="FJ116" s="152"/>
      <c r="FK116" s="152"/>
      <c r="FL116" s="152"/>
      <c r="FM116" s="152"/>
      <c r="FN116" s="152"/>
      <c r="FO116" s="152"/>
      <c r="FP116" s="152"/>
      <c r="FQ116" s="152"/>
      <c r="FR116" s="152"/>
      <c r="FS116" s="152"/>
      <c r="FT116" s="152"/>
      <c r="FU116" s="152"/>
      <c r="FV116" s="152"/>
      <c r="FW116" s="152"/>
      <c r="FX116" s="152"/>
      <c r="FY116" s="152"/>
      <c r="FZ116" s="152"/>
      <c r="GA116" s="152"/>
      <c r="GB116" s="152"/>
      <c r="GC116" s="152"/>
      <c r="GD116" s="152"/>
      <c r="GE116" s="152"/>
      <c r="GF116" s="152"/>
      <c r="GG116" s="152"/>
      <c r="GH116" s="152"/>
      <c r="GI116" s="152"/>
      <c r="GJ116" s="152"/>
      <c r="GK116" s="152"/>
      <c r="GL116" s="152"/>
      <c r="GM116" s="152"/>
      <c r="GN116" s="152"/>
      <c r="GO116" s="152"/>
      <c r="GP116" s="152"/>
      <c r="GQ116" s="152"/>
      <c r="GR116" s="152"/>
      <c r="GS116" s="152"/>
      <c r="GT116" s="152"/>
      <c r="GU116" s="152"/>
      <c r="GV116" s="152"/>
      <c r="GW116" s="152"/>
      <c r="GX116" s="152"/>
      <c r="GY116" s="152"/>
      <c r="GZ116" s="152"/>
      <c r="HA116" s="152"/>
      <c r="HB116" s="152"/>
      <c r="HC116" s="152"/>
      <c r="HD116" s="152"/>
      <c r="HE116" s="152"/>
      <c r="HF116" s="152"/>
      <c r="HG116" s="152"/>
      <c r="HH116" s="152"/>
      <c r="HI116" s="152"/>
      <c r="HJ116" s="152"/>
      <c r="HK116" s="152"/>
      <c r="HL116" s="152"/>
      <c r="HM116" s="152"/>
      <c r="HN116" s="152"/>
      <c r="HO116" s="152"/>
      <c r="HP116" s="152"/>
      <c r="HQ116" s="152"/>
      <c r="HR116" s="152"/>
      <c r="HS116" s="152"/>
      <c r="HT116" s="152"/>
      <c r="HU116" s="152"/>
      <c r="HV116" s="152"/>
      <c r="HW116" s="152"/>
      <c r="HX116" s="152"/>
      <c r="HY116" s="152"/>
      <c r="HZ116" s="152"/>
      <c r="IA116" s="152"/>
      <c r="IB116" s="152"/>
      <c r="IC116" s="152"/>
      <c r="ID116" s="152"/>
      <c r="IE116" s="152"/>
      <c r="IF116" s="152"/>
      <c r="IG116" s="152"/>
      <c r="IH116" s="152"/>
      <c r="II116" s="152"/>
      <c r="IJ116" s="152"/>
      <c r="IK116" s="152"/>
      <c r="IL116" s="152"/>
      <c r="IM116" s="152"/>
      <c r="IN116" s="152"/>
      <c r="IO116" s="152"/>
      <c r="IP116" s="152"/>
      <c r="IQ116" s="152"/>
      <c r="IR116" s="152"/>
      <c r="IS116" s="152"/>
      <c r="IT116" s="152"/>
      <c r="IU116" s="152"/>
      <c r="IV116" s="152"/>
      <c r="IW116" s="152"/>
      <c r="IX116" s="152"/>
      <c r="IY116" s="152"/>
      <c r="IZ116" s="152"/>
      <c r="JA116" s="152"/>
      <c r="JB116" s="152"/>
      <c r="JC116" s="152"/>
      <c r="JD116" s="152"/>
      <c r="JE116" s="152"/>
      <c r="JF116" s="152"/>
      <c r="JG116" s="152"/>
      <c r="JH116" s="152"/>
      <c r="JI116" s="152"/>
      <c r="JJ116" s="152"/>
      <c r="JK116" s="152"/>
      <c r="JL116" s="152"/>
      <c r="JM116" s="152"/>
      <c r="JN116" s="152"/>
      <c r="JO116" s="152"/>
      <c r="JP116" s="152"/>
      <c r="JQ116" s="152"/>
      <c r="JR116" s="152"/>
      <c r="JS116" s="152"/>
      <c r="JT116" s="152"/>
      <c r="JU116" s="152"/>
      <c r="JV116" s="152"/>
      <c r="JW116" s="152"/>
      <c r="JX116" s="152"/>
      <c r="JY116" s="152"/>
      <c r="JZ116" s="152"/>
      <c r="KA116" s="152"/>
      <c r="KB116" s="152"/>
      <c r="KC116" s="152"/>
      <c r="KD116" s="152"/>
      <c r="KE116" s="152"/>
      <c r="KF116" s="152"/>
      <c r="KG116" s="152"/>
      <c r="KH116" s="152"/>
      <c r="KI116" s="152"/>
      <c r="KJ116" s="152"/>
      <c r="KK116" s="152"/>
      <c r="KL116" s="152"/>
      <c r="KM116" s="152"/>
      <c r="KN116" s="152"/>
      <c r="KO116" s="152"/>
      <c r="KP116" s="152"/>
      <c r="KQ116" s="152"/>
      <c r="KR116" s="152"/>
      <c r="KS116" s="152"/>
      <c r="KT116" s="152"/>
      <c r="KU116" s="152"/>
      <c r="KV116" s="152"/>
      <c r="KW116" s="152"/>
      <c r="KX116" s="152"/>
      <c r="KY116" s="152"/>
      <c r="KZ116" s="152"/>
      <c r="LA116" s="152"/>
      <c r="LB116" s="152"/>
      <c r="LC116" s="152"/>
      <c r="LD116" s="152"/>
      <c r="LE116" s="152"/>
      <c r="LF116" s="152"/>
      <c r="LG116" s="152"/>
      <c r="LH116" s="152"/>
      <c r="LI116" s="152"/>
      <c r="LJ116" s="152"/>
      <c r="LK116" s="152"/>
      <c r="LL116" s="152"/>
      <c r="LM116" s="152"/>
      <c r="LN116" s="152"/>
      <c r="LO116" s="152"/>
      <c r="LP116" s="152"/>
      <c r="LQ116" s="152"/>
      <c r="LR116" s="152"/>
      <c r="LS116" s="152"/>
      <c r="LT116" s="152"/>
      <c r="LU116" s="152"/>
      <c r="LV116" s="152"/>
      <c r="LW116" s="152"/>
      <c r="LX116" s="152"/>
      <c r="LY116" s="152"/>
      <c r="LZ116" s="152"/>
      <c r="MA116" s="152"/>
      <c r="MB116" s="152"/>
      <c r="MC116" s="152"/>
      <c r="MD116" s="152"/>
      <c r="ME116" s="152"/>
      <c r="MF116" s="152"/>
      <c r="MG116" s="152"/>
      <c r="MH116" s="152"/>
      <c r="MI116" s="152"/>
      <c r="MJ116" s="152"/>
      <c r="MK116" s="152"/>
      <c r="ML116" s="152"/>
      <c r="MM116" s="152"/>
      <c r="MN116" s="152"/>
      <c r="MO116" s="152"/>
      <c r="MP116" s="152"/>
      <c r="MQ116" s="152"/>
      <c r="MR116" s="152"/>
      <c r="MS116" s="152"/>
      <c r="MT116" s="152"/>
      <c r="MU116" s="152"/>
      <c r="MV116" s="152"/>
      <c r="MW116" s="152"/>
      <c r="MX116" s="152"/>
      <c r="MY116" s="152"/>
      <c r="MZ116" s="152"/>
      <c r="NA116" s="152"/>
      <c r="NB116" s="152"/>
      <c r="NC116" s="152"/>
      <c r="ND116" s="152"/>
      <c r="NE116" s="152"/>
      <c r="NF116" s="152"/>
      <c r="NG116" s="152"/>
      <c r="NH116" s="152"/>
      <c r="NI116" s="152"/>
      <c r="NJ116" s="152"/>
      <c r="NK116" s="152"/>
      <c r="NL116" s="152"/>
      <c r="NM116" s="152"/>
      <c r="NN116" s="152"/>
      <c r="NO116" s="152"/>
      <c r="NP116" s="152"/>
      <c r="NQ116" s="152"/>
      <c r="NR116" s="152"/>
      <c r="NS116" s="152"/>
      <c r="NT116" s="152"/>
      <c r="NU116" s="152"/>
      <c r="NV116" s="152"/>
      <c r="NW116" s="152"/>
      <c r="NX116" s="152"/>
      <c r="NY116" s="152"/>
      <c r="NZ116" s="152"/>
      <c r="OA116" s="152"/>
      <c r="OB116" s="152"/>
      <c r="OC116" s="152"/>
      <c r="OD116" s="152"/>
      <c r="OE116" s="152"/>
      <c r="OF116" s="152"/>
      <c r="OG116" s="152"/>
      <c r="OH116" s="152"/>
      <c r="OI116" s="152"/>
      <c r="OJ116" s="152"/>
      <c r="OK116" s="152"/>
      <c r="OL116" s="152"/>
      <c r="OM116" s="152"/>
      <c r="ON116" s="152"/>
      <c r="OO116" s="152"/>
      <c r="OP116" s="152"/>
      <c r="OQ116" s="152"/>
      <c r="OR116" s="152"/>
      <c r="OS116" s="152"/>
      <c r="OT116" s="152"/>
      <c r="OU116" s="152"/>
      <c r="OV116" s="152"/>
      <c r="OW116" s="152"/>
      <c r="OX116" s="152"/>
      <c r="OY116" s="152"/>
      <c r="OZ116" s="152"/>
      <c r="PA116" s="152"/>
      <c r="PB116" s="152"/>
      <c r="PC116" s="152"/>
      <c r="PD116" s="152"/>
      <c r="PE116" s="152"/>
      <c r="PF116" s="152"/>
      <c r="PG116" s="152"/>
      <c r="PH116" s="152"/>
      <c r="PI116" s="152"/>
      <c r="PJ116" s="152"/>
      <c r="PK116" s="152"/>
      <c r="PL116" s="152"/>
      <c r="PM116" s="152"/>
      <c r="PN116" s="152"/>
      <c r="PO116" s="152"/>
      <c r="PP116" s="152"/>
      <c r="PQ116" s="152"/>
      <c r="PR116" s="152"/>
      <c r="PS116" s="152"/>
      <c r="PT116" s="152"/>
      <c r="PU116" s="152"/>
      <c r="PV116" s="152"/>
      <c r="PW116" s="152"/>
      <c r="PX116" s="152"/>
      <c r="PY116" s="152"/>
      <c r="PZ116" s="152"/>
      <c r="QA116" s="152"/>
      <c r="QB116" s="152"/>
      <c r="QC116" s="152"/>
      <c r="QD116" s="152"/>
      <c r="QE116" s="152"/>
      <c r="QF116" s="152"/>
      <c r="QG116" s="152"/>
      <c r="QH116" s="152"/>
      <c r="QI116" s="152"/>
      <c r="QJ116" s="152"/>
      <c r="QK116" s="152"/>
      <c r="QL116" s="152"/>
      <c r="QM116" s="152"/>
      <c r="QN116" s="152"/>
      <c r="QO116" s="152"/>
      <c r="QP116" s="152"/>
      <c r="QQ116" s="152"/>
      <c r="QR116" s="152"/>
      <c r="QS116" s="152"/>
      <c r="QT116" s="152"/>
      <c r="QU116" s="152"/>
      <c r="QV116" s="152"/>
      <c r="QW116" s="152"/>
      <c r="QX116" s="152"/>
      <c r="QY116" s="152"/>
      <c r="QZ116" s="152"/>
      <c r="RA116" s="152"/>
      <c r="RB116" s="152"/>
      <c r="RC116" s="152"/>
      <c r="RD116" s="152"/>
      <c r="RE116" s="152"/>
      <c r="RF116" s="152"/>
      <c r="RG116" s="152"/>
      <c r="RH116" s="152"/>
      <c r="RI116" s="152"/>
      <c r="RJ116" s="152"/>
      <c r="RK116" s="152"/>
      <c r="RL116" s="152"/>
      <c r="RM116" s="152"/>
      <c r="RN116" s="152"/>
      <c r="RO116" s="152"/>
      <c r="RP116" s="152"/>
      <c r="RQ116" s="152"/>
      <c r="RR116" s="152"/>
      <c r="RS116" s="152"/>
      <c r="RT116" s="152"/>
      <c r="RU116" s="152"/>
      <c r="RV116" s="152"/>
      <c r="RW116" s="152"/>
      <c r="RX116" s="152"/>
      <c r="RY116" s="152"/>
      <c r="RZ116" s="152"/>
      <c r="SA116" s="152"/>
      <c r="SB116" s="152"/>
      <c r="SC116" s="152"/>
      <c r="SD116" s="152"/>
      <c r="SE116" s="152"/>
      <c r="SF116" s="152"/>
      <c r="SG116" s="152"/>
      <c r="SH116" s="152"/>
      <c r="SI116" s="152"/>
      <c r="SJ116" s="152"/>
      <c r="SK116" s="152"/>
      <c r="SL116" s="152"/>
      <c r="SM116" s="152"/>
      <c r="SN116" s="152"/>
      <c r="SO116" s="152"/>
      <c r="SP116" s="152"/>
      <c r="SQ116" s="152"/>
      <c r="SR116" s="152"/>
      <c r="SS116" s="152"/>
      <c r="ST116" s="152"/>
      <c r="SU116" s="152"/>
      <c r="SV116" s="152"/>
      <c r="SW116" s="152"/>
      <c r="SX116" s="152"/>
      <c r="SY116" s="152"/>
      <c r="SZ116" s="152"/>
      <c r="TA116" s="152"/>
      <c r="TB116" s="152"/>
      <c r="TC116" s="152"/>
      <c r="TD116" s="152"/>
      <c r="TE116" s="152"/>
      <c r="TF116" s="152"/>
      <c r="TG116" s="152"/>
      <c r="TH116" s="152"/>
      <c r="TI116" s="152"/>
      <c r="TJ116" s="152"/>
      <c r="TK116" s="152"/>
      <c r="TL116" s="152"/>
      <c r="TM116" s="152"/>
      <c r="TN116" s="152"/>
      <c r="TO116" s="152"/>
      <c r="TP116" s="152"/>
      <c r="TQ116" s="152"/>
      <c r="TR116" s="152"/>
      <c r="TS116" s="152"/>
      <c r="TT116" s="152"/>
      <c r="TU116" s="152"/>
      <c r="TV116" s="152"/>
      <c r="TW116" s="152"/>
      <c r="TX116" s="152"/>
      <c r="TY116" s="152"/>
      <c r="TZ116" s="152"/>
      <c r="UA116" s="152"/>
      <c r="UB116" s="152"/>
      <c r="UC116" s="152"/>
      <c r="UD116" s="152"/>
      <c r="UE116" s="152"/>
      <c r="UF116" s="152"/>
      <c r="UG116" s="152"/>
      <c r="UH116" s="152"/>
      <c r="UI116" s="152"/>
      <c r="UJ116" s="152"/>
      <c r="UK116" s="152"/>
      <c r="UL116" s="152"/>
      <c r="UM116" s="152"/>
      <c r="UN116" s="152"/>
      <c r="UO116" s="152"/>
      <c r="UP116" s="152"/>
      <c r="UQ116" s="152"/>
      <c r="UR116" s="152"/>
      <c r="US116" s="152"/>
      <c r="UT116" s="152"/>
      <c r="UU116" s="152"/>
      <c r="UV116" s="152"/>
      <c r="UW116" s="152"/>
      <c r="UX116" s="152"/>
      <c r="UY116" s="152"/>
      <c r="UZ116" s="152"/>
      <c r="VA116" s="152"/>
      <c r="VB116" s="152"/>
      <c r="VC116" s="152"/>
      <c r="VD116" s="152"/>
      <c r="VE116" s="152"/>
      <c r="VF116" s="152"/>
      <c r="VG116" s="152"/>
      <c r="VH116" s="152"/>
      <c r="VI116" s="152"/>
      <c r="VJ116" s="152"/>
      <c r="VK116" s="152"/>
      <c r="VL116" s="152"/>
      <c r="VM116" s="152"/>
      <c r="VN116" s="152"/>
      <c r="VO116" s="152"/>
      <c r="VP116" s="152"/>
      <c r="VQ116" s="152"/>
      <c r="VR116" s="152"/>
      <c r="VS116" s="152"/>
      <c r="VT116" s="152"/>
    </row>
    <row r="117" spans="1:592" s="101" customFormat="1" ht="15" customHeight="1" x14ac:dyDescent="0.35">
      <c r="A117" s="3871"/>
      <c r="B117" s="3872"/>
      <c r="C117" s="1798">
        <v>3</v>
      </c>
      <c r="D117" s="2736"/>
      <c r="E117" s="1886" t="s">
        <v>336</v>
      </c>
      <c r="F117" s="1807" t="s">
        <v>336</v>
      </c>
      <c r="G117" s="1807" t="s">
        <v>336</v>
      </c>
      <c r="H117" s="1807" t="s">
        <v>336</v>
      </c>
      <c r="I117" s="1807" t="s">
        <v>336</v>
      </c>
      <c r="J117" s="1807" t="s">
        <v>336</v>
      </c>
      <c r="K117" s="1807" t="s">
        <v>336</v>
      </c>
      <c r="L117" s="1807" t="s">
        <v>336</v>
      </c>
      <c r="M117" s="1807" t="s">
        <v>336</v>
      </c>
      <c r="N117" s="1807" t="s">
        <v>336</v>
      </c>
      <c r="O117" s="2409" t="s">
        <v>336</v>
      </c>
      <c r="P117" s="1886" t="s">
        <v>336</v>
      </c>
      <c r="Q117" s="2120" t="s">
        <v>336</v>
      </c>
      <c r="R117" s="1807" t="s">
        <v>336</v>
      </c>
      <c r="S117" s="1807" t="s">
        <v>336</v>
      </c>
      <c r="T117" s="1807" t="s">
        <v>336</v>
      </c>
      <c r="U117" s="1807" t="s">
        <v>336</v>
      </c>
      <c r="V117" s="2449" t="s">
        <v>336</v>
      </c>
      <c r="W117" s="2449" t="s">
        <v>336</v>
      </c>
      <c r="X117" s="2449"/>
      <c r="Y117" s="3450" t="s">
        <v>336</v>
      </c>
      <c r="Z117" s="2489"/>
      <c r="AA117" s="2970">
        <v>0</v>
      </c>
      <c r="AB117" s="1875">
        <v>0</v>
      </c>
      <c r="AC117" s="2010">
        <f>AA117-AB117</f>
        <v>0</v>
      </c>
      <c r="AD117" s="1827">
        <v>0</v>
      </c>
      <c r="AE117" s="1828">
        <v>0</v>
      </c>
      <c r="AF117" s="2219">
        <f>AD117+AE117</f>
        <v>0</v>
      </c>
      <c r="AG117" s="1844">
        <v>0</v>
      </c>
      <c r="AH117" s="1829">
        <v>0</v>
      </c>
      <c r="AI117" s="2574">
        <v>0</v>
      </c>
      <c r="AJ117" s="2538">
        <v>0</v>
      </c>
      <c r="AK117" s="2538">
        <v>0</v>
      </c>
      <c r="AL117" s="2726">
        <f t="shared" si="238"/>
        <v>0</v>
      </c>
      <c r="AM117" s="2723">
        <v>0</v>
      </c>
      <c r="AN117" s="2545">
        <v>0</v>
      </c>
      <c r="AO117" s="2545">
        <v>0</v>
      </c>
      <c r="AP117" s="2992">
        <f t="shared" si="193"/>
        <v>0</v>
      </c>
      <c r="AQ117" s="2544">
        <f>AM117+AN117</f>
        <v>0</v>
      </c>
      <c r="AR117" s="2538"/>
      <c r="AS117" s="2625">
        <v>0</v>
      </c>
      <c r="AT117" s="2538">
        <v>0</v>
      </c>
      <c r="AU117" s="2590">
        <f>AS117+AT117</f>
        <v>0</v>
      </c>
      <c r="AV117" s="2528">
        <f t="shared" si="239"/>
        <v>0</v>
      </c>
      <c r="AW117" s="2528">
        <f t="shared" si="240"/>
        <v>0</v>
      </c>
      <c r="AX117" s="2529">
        <f t="shared" si="233"/>
        <v>0</v>
      </c>
      <c r="AY117" s="2761">
        <f>AD117+AM117</f>
        <v>0</v>
      </c>
      <c r="AZ117" s="2656">
        <f>AE117+AO117</f>
        <v>0</v>
      </c>
      <c r="BA117" s="2656">
        <f t="shared" si="234"/>
        <v>0</v>
      </c>
      <c r="BB117" s="2656">
        <f t="shared" si="235"/>
        <v>0</v>
      </c>
      <c r="BC117" s="1828">
        <f t="shared" si="236"/>
        <v>0</v>
      </c>
      <c r="BD117" s="2553">
        <f t="shared" si="237"/>
        <v>0</v>
      </c>
      <c r="BE117" s="2529">
        <f t="shared" si="237"/>
        <v>0</v>
      </c>
      <c r="BF117" s="2856">
        <f t="shared" si="241"/>
        <v>0</v>
      </c>
      <c r="BG117" s="3033"/>
      <c r="BH117" s="2637"/>
      <c r="BK117" s="2289"/>
      <c r="BL117" s="2289"/>
      <c r="BM117" s="2289"/>
      <c r="BN117" s="2289"/>
      <c r="EW117" s="152"/>
      <c r="EX117" s="152"/>
      <c r="EY117" s="152"/>
      <c r="EZ117" s="152"/>
      <c r="FA117" s="152"/>
      <c r="FB117" s="152"/>
      <c r="FC117" s="152"/>
      <c r="FD117" s="152"/>
      <c r="FE117" s="152"/>
      <c r="FF117" s="152"/>
      <c r="FG117" s="152"/>
      <c r="FH117" s="152"/>
      <c r="FI117" s="152"/>
      <c r="FJ117" s="152"/>
      <c r="FK117" s="152"/>
      <c r="FL117" s="152"/>
      <c r="FM117" s="152"/>
      <c r="FN117" s="152"/>
      <c r="FO117" s="152"/>
      <c r="FP117" s="152"/>
      <c r="FQ117" s="152"/>
      <c r="FR117" s="152"/>
      <c r="FS117" s="152"/>
      <c r="FT117" s="152"/>
      <c r="FU117" s="152"/>
      <c r="FV117" s="152"/>
      <c r="FW117" s="152"/>
      <c r="FX117" s="152"/>
      <c r="FY117" s="152"/>
      <c r="FZ117" s="152"/>
      <c r="GA117" s="152"/>
      <c r="GB117" s="152"/>
      <c r="GC117" s="152"/>
      <c r="GD117" s="152"/>
      <c r="GE117" s="152"/>
      <c r="GF117" s="152"/>
      <c r="GG117" s="152"/>
      <c r="GH117" s="152"/>
      <c r="GI117" s="152"/>
      <c r="GJ117" s="152"/>
      <c r="GK117" s="152"/>
      <c r="GL117" s="152"/>
      <c r="GM117" s="152"/>
      <c r="GN117" s="152"/>
      <c r="GO117" s="152"/>
      <c r="GP117" s="152"/>
      <c r="GQ117" s="152"/>
      <c r="GR117" s="152"/>
      <c r="GS117" s="152"/>
      <c r="GT117" s="152"/>
      <c r="GU117" s="152"/>
      <c r="GV117" s="152"/>
      <c r="GW117" s="152"/>
      <c r="GX117" s="152"/>
      <c r="GY117" s="152"/>
      <c r="GZ117" s="152"/>
      <c r="HA117" s="152"/>
      <c r="HB117" s="152"/>
      <c r="HC117" s="152"/>
      <c r="HD117" s="152"/>
      <c r="HE117" s="152"/>
      <c r="HF117" s="152"/>
      <c r="HG117" s="152"/>
      <c r="HH117" s="152"/>
      <c r="HI117" s="152"/>
      <c r="HJ117" s="152"/>
      <c r="HK117" s="152"/>
      <c r="HL117" s="152"/>
      <c r="HM117" s="152"/>
      <c r="HN117" s="152"/>
      <c r="HO117" s="152"/>
      <c r="HP117" s="152"/>
      <c r="HQ117" s="152"/>
      <c r="HR117" s="152"/>
      <c r="HS117" s="152"/>
      <c r="HT117" s="152"/>
      <c r="HU117" s="152"/>
      <c r="HV117" s="152"/>
      <c r="HW117" s="152"/>
      <c r="HX117" s="152"/>
      <c r="HY117" s="152"/>
      <c r="HZ117" s="152"/>
      <c r="IA117" s="152"/>
      <c r="IB117" s="152"/>
      <c r="IC117" s="152"/>
      <c r="ID117" s="152"/>
      <c r="IE117" s="152"/>
      <c r="IF117" s="152"/>
      <c r="IG117" s="152"/>
      <c r="IH117" s="152"/>
      <c r="II117" s="152"/>
      <c r="IJ117" s="152"/>
      <c r="IK117" s="152"/>
      <c r="IL117" s="152"/>
      <c r="IM117" s="152"/>
      <c r="IN117" s="152"/>
      <c r="IO117" s="152"/>
      <c r="IP117" s="152"/>
      <c r="IQ117" s="152"/>
      <c r="IR117" s="152"/>
      <c r="IS117" s="152"/>
      <c r="IT117" s="152"/>
      <c r="IU117" s="152"/>
      <c r="IV117" s="152"/>
      <c r="IW117" s="152"/>
      <c r="IX117" s="152"/>
      <c r="IY117" s="152"/>
      <c r="IZ117" s="152"/>
      <c r="JA117" s="152"/>
      <c r="JB117" s="152"/>
      <c r="JC117" s="152"/>
      <c r="JD117" s="152"/>
      <c r="JE117" s="152"/>
      <c r="JF117" s="152"/>
      <c r="JG117" s="152"/>
      <c r="JH117" s="152"/>
      <c r="JI117" s="152"/>
      <c r="JJ117" s="152"/>
      <c r="JK117" s="152"/>
      <c r="JL117" s="152"/>
      <c r="JM117" s="152"/>
      <c r="JN117" s="152"/>
      <c r="JO117" s="152"/>
      <c r="JP117" s="152"/>
      <c r="JQ117" s="152"/>
      <c r="JR117" s="152"/>
      <c r="JS117" s="152"/>
      <c r="JT117" s="152"/>
      <c r="JU117" s="152"/>
      <c r="JV117" s="152"/>
      <c r="JW117" s="152"/>
      <c r="JX117" s="152"/>
      <c r="JY117" s="152"/>
      <c r="JZ117" s="152"/>
      <c r="KA117" s="152"/>
      <c r="KB117" s="152"/>
      <c r="KC117" s="152"/>
      <c r="KD117" s="152"/>
      <c r="KE117" s="152"/>
      <c r="KF117" s="152"/>
      <c r="KG117" s="152"/>
      <c r="KH117" s="152"/>
      <c r="KI117" s="152"/>
      <c r="KJ117" s="152"/>
      <c r="KK117" s="152"/>
      <c r="KL117" s="152"/>
      <c r="KM117" s="152"/>
      <c r="KN117" s="152"/>
      <c r="KO117" s="152"/>
      <c r="KP117" s="152"/>
      <c r="KQ117" s="152"/>
      <c r="KR117" s="152"/>
      <c r="KS117" s="152"/>
      <c r="KT117" s="152"/>
      <c r="KU117" s="152"/>
      <c r="KV117" s="152"/>
      <c r="KW117" s="152"/>
      <c r="KX117" s="152"/>
      <c r="KY117" s="152"/>
      <c r="KZ117" s="152"/>
      <c r="LA117" s="152"/>
      <c r="LB117" s="152"/>
      <c r="LC117" s="152"/>
      <c r="LD117" s="152"/>
      <c r="LE117" s="152"/>
      <c r="LF117" s="152"/>
      <c r="LG117" s="152"/>
      <c r="LH117" s="152"/>
      <c r="LI117" s="152"/>
      <c r="LJ117" s="152"/>
      <c r="LK117" s="152"/>
      <c r="LL117" s="152"/>
      <c r="LM117" s="152"/>
      <c r="LN117" s="152"/>
      <c r="LO117" s="152"/>
      <c r="LP117" s="152"/>
      <c r="LQ117" s="152"/>
      <c r="LR117" s="152"/>
      <c r="LS117" s="152"/>
      <c r="LT117" s="152"/>
      <c r="LU117" s="152"/>
      <c r="LV117" s="152"/>
      <c r="LW117" s="152"/>
      <c r="LX117" s="152"/>
      <c r="LY117" s="152"/>
      <c r="LZ117" s="152"/>
      <c r="MA117" s="152"/>
      <c r="MB117" s="152"/>
      <c r="MC117" s="152"/>
      <c r="MD117" s="152"/>
      <c r="ME117" s="152"/>
      <c r="MF117" s="152"/>
      <c r="MG117" s="152"/>
      <c r="MH117" s="152"/>
      <c r="MI117" s="152"/>
      <c r="MJ117" s="152"/>
      <c r="MK117" s="152"/>
      <c r="ML117" s="152"/>
      <c r="MM117" s="152"/>
      <c r="MN117" s="152"/>
      <c r="MO117" s="152"/>
      <c r="MP117" s="152"/>
      <c r="MQ117" s="152"/>
      <c r="MR117" s="152"/>
      <c r="MS117" s="152"/>
      <c r="MT117" s="152"/>
      <c r="MU117" s="152"/>
      <c r="MV117" s="152"/>
      <c r="MW117" s="152"/>
      <c r="MX117" s="152"/>
      <c r="MY117" s="152"/>
      <c r="MZ117" s="152"/>
      <c r="NA117" s="152"/>
      <c r="NB117" s="152"/>
      <c r="NC117" s="152"/>
      <c r="ND117" s="152"/>
      <c r="NE117" s="152"/>
      <c r="NF117" s="152"/>
      <c r="NG117" s="152"/>
      <c r="NH117" s="152"/>
      <c r="NI117" s="152"/>
      <c r="NJ117" s="152"/>
      <c r="NK117" s="152"/>
      <c r="NL117" s="152"/>
      <c r="NM117" s="152"/>
      <c r="NN117" s="152"/>
      <c r="NO117" s="152"/>
      <c r="NP117" s="152"/>
      <c r="NQ117" s="152"/>
      <c r="NR117" s="152"/>
      <c r="NS117" s="152"/>
      <c r="NT117" s="152"/>
      <c r="NU117" s="152"/>
      <c r="NV117" s="152"/>
      <c r="NW117" s="152"/>
      <c r="NX117" s="152"/>
      <c r="NY117" s="152"/>
      <c r="NZ117" s="152"/>
      <c r="OA117" s="152"/>
      <c r="OB117" s="152"/>
      <c r="OC117" s="152"/>
      <c r="OD117" s="152"/>
      <c r="OE117" s="152"/>
      <c r="OF117" s="152"/>
      <c r="OG117" s="152"/>
      <c r="OH117" s="152"/>
      <c r="OI117" s="152"/>
      <c r="OJ117" s="152"/>
      <c r="OK117" s="152"/>
      <c r="OL117" s="152"/>
      <c r="OM117" s="152"/>
      <c r="ON117" s="152"/>
      <c r="OO117" s="152"/>
      <c r="OP117" s="152"/>
      <c r="OQ117" s="152"/>
      <c r="OR117" s="152"/>
      <c r="OS117" s="152"/>
      <c r="OT117" s="152"/>
      <c r="OU117" s="152"/>
      <c r="OV117" s="152"/>
      <c r="OW117" s="152"/>
      <c r="OX117" s="152"/>
      <c r="OY117" s="152"/>
      <c r="OZ117" s="152"/>
      <c r="PA117" s="152"/>
      <c r="PB117" s="152"/>
      <c r="PC117" s="152"/>
      <c r="PD117" s="152"/>
      <c r="PE117" s="152"/>
      <c r="PF117" s="152"/>
      <c r="PG117" s="152"/>
      <c r="PH117" s="152"/>
      <c r="PI117" s="152"/>
      <c r="PJ117" s="152"/>
      <c r="PK117" s="152"/>
      <c r="PL117" s="152"/>
      <c r="PM117" s="152"/>
      <c r="PN117" s="152"/>
      <c r="PO117" s="152"/>
      <c r="PP117" s="152"/>
      <c r="PQ117" s="152"/>
      <c r="PR117" s="152"/>
      <c r="PS117" s="152"/>
      <c r="PT117" s="152"/>
      <c r="PU117" s="152"/>
      <c r="PV117" s="152"/>
      <c r="PW117" s="152"/>
      <c r="PX117" s="152"/>
      <c r="PY117" s="152"/>
      <c r="PZ117" s="152"/>
      <c r="QA117" s="152"/>
      <c r="QB117" s="152"/>
      <c r="QC117" s="152"/>
      <c r="QD117" s="152"/>
      <c r="QE117" s="152"/>
      <c r="QF117" s="152"/>
      <c r="QG117" s="152"/>
      <c r="QH117" s="152"/>
      <c r="QI117" s="152"/>
      <c r="QJ117" s="152"/>
      <c r="QK117" s="152"/>
      <c r="QL117" s="152"/>
      <c r="QM117" s="152"/>
      <c r="QN117" s="152"/>
      <c r="QO117" s="152"/>
      <c r="QP117" s="152"/>
      <c r="QQ117" s="152"/>
      <c r="QR117" s="152"/>
      <c r="QS117" s="152"/>
      <c r="QT117" s="152"/>
      <c r="QU117" s="152"/>
      <c r="QV117" s="152"/>
      <c r="QW117" s="152"/>
      <c r="QX117" s="152"/>
      <c r="QY117" s="152"/>
      <c r="QZ117" s="152"/>
      <c r="RA117" s="152"/>
      <c r="RB117" s="152"/>
      <c r="RC117" s="152"/>
      <c r="RD117" s="152"/>
      <c r="RE117" s="152"/>
      <c r="RF117" s="152"/>
      <c r="RG117" s="152"/>
      <c r="RH117" s="152"/>
      <c r="RI117" s="152"/>
      <c r="RJ117" s="152"/>
      <c r="RK117" s="152"/>
      <c r="RL117" s="152"/>
      <c r="RM117" s="152"/>
      <c r="RN117" s="152"/>
      <c r="RO117" s="152"/>
      <c r="RP117" s="152"/>
      <c r="RQ117" s="152"/>
      <c r="RR117" s="152"/>
      <c r="RS117" s="152"/>
      <c r="RT117" s="152"/>
      <c r="RU117" s="152"/>
      <c r="RV117" s="152"/>
      <c r="RW117" s="152"/>
      <c r="RX117" s="152"/>
      <c r="RY117" s="152"/>
      <c r="RZ117" s="152"/>
      <c r="SA117" s="152"/>
      <c r="SB117" s="152"/>
      <c r="SC117" s="152"/>
      <c r="SD117" s="152"/>
      <c r="SE117" s="152"/>
      <c r="SF117" s="152"/>
      <c r="SG117" s="152"/>
      <c r="SH117" s="152"/>
      <c r="SI117" s="152"/>
      <c r="SJ117" s="152"/>
      <c r="SK117" s="152"/>
      <c r="SL117" s="152"/>
      <c r="SM117" s="152"/>
      <c r="SN117" s="152"/>
      <c r="SO117" s="152"/>
      <c r="SP117" s="152"/>
      <c r="SQ117" s="152"/>
      <c r="SR117" s="152"/>
      <c r="SS117" s="152"/>
      <c r="ST117" s="152"/>
      <c r="SU117" s="152"/>
      <c r="SV117" s="152"/>
      <c r="SW117" s="152"/>
      <c r="SX117" s="152"/>
      <c r="SY117" s="152"/>
      <c r="SZ117" s="152"/>
      <c r="TA117" s="152"/>
      <c r="TB117" s="152"/>
      <c r="TC117" s="152"/>
      <c r="TD117" s="152"/>
      <c r="TE117" s="152"/>
      <c r="TF117" s="152"/>
      <c r="TG117" s="152"/>
      <c r="TH117" s="152"/>
      <c r="TI117" s="152"/>
      <c r="TJ117" s="152"/>
      <c r="TK117" s="152"/>
      <c r="TL117" s="152"/>
      <c r="TM117" s="152"/>
      <c r="TN117" s="152"/>
      <c r="TO117" s="152"/>
      <c r="TP117" s="152"/>
      <c r="TQ117" s="152"/>
      <c r="TR117" s="152"/>
      <c r="TS117" s="152"/>
      <c r="TT117" s="152"/>
      <c r="TU117" s="152"/>
      <c r="TV117" s="152"/>
      <c r="TW117" s="152"/>
      <c r="TX117" s="152"/>
      <c r="TY117" s="152"/>
      <c r="TZ117" s="152"/>
      <c r="UA117" s="152"/>
      <c r="UB117" s="152"/>
      <c r="UC117" s="152"/>
      <c r="UD117" s="152"/>
      <c r="UE117" s="152"/>
      <c r="UF117" s="152"/>
      <c r="UG117" s="152"/>
      <c r="UH117" s="152"/>
      <c r="UI117" s="152"/>
      <c r="UJ117" s="152"/>
      <c r="UK117" s="152"/>
      <c r="UL117" s="152"/>
      <c r="UM117" s="152"/>
      <c r="UN117" s="152"/>
      <c r="UO117" s="152"/>
      <c r="UP117" s="152"/>
      <c r="UQ117" s="152"/>
      <c r="UR117" s="152"/>
      <c r="US117" s="152"/>
      <c r="UT117" s="152"/>
      <c r="UU117" s="152"/>
      <c r="UV117" s="152"/>
      <c r="UW117" s="152"/>
      <c r="UX117" s="152"/>
      <c r="UY117" s="152"/>
      <c r="UZ117" s="152"/>
      <c r="VA117" s="152"/>
      <c r="VB117" s="152"/>
      <c r="VC117" s="152"/>
      <c r="VD117" s="152"/>
      <c r="VE117" s="152"/>
      <c r="VF117" s="152"/>
      <c r="VG117" s="152"/>
      <c r="VH117" s="152"/>
      <c r="VI117" s="152"/>
      <c r="VJ117" s="152"/>
      <c r="VK117" s="152"/>
      <c r="VL117" s="152"/>
      <c r="VM117" s="152"/>
      <c r="VN117" s="152"/>
      <c r="VO117" s="152"/>
      <c r="VP117" s="152"/>
      <c r="VQ117" s="152"/>
      <c r="VR117" s="152"/>
      <c r="VS117" s="152"/>
      <c r="VT117" s="152"/>
    </row>
    <row r="118" spans="1:592" ht="15" customHeight="1" x14ac:dyDescent="0.25">
      <c r="A118" s="3871"/>
      <c r="B118" s="3872"/>
      <c r="C118" s="1799">
        <v>4</v>
      </c>
      <c r="D118" s="2737"/>
      <c r="E118" s="1885" t="s">
        <v>336</v>
      </c>
      <c r="F118" s="1810" t="s">
        <v>336</v>
      </c>
      <c r="G118" s="1810" t="s">
        <v>336</v>
      </c>
      <c r="H118" s="1810" t="s">
        <v>336</v>
      </c>
      <c r="I118" s="1810" t="s">
        <v>336</v>
      </c>
      <c r="J118" s="1810" t="s">
        <v>336</v>
      </c>
      <c r="K118" s="1810" t="s">
        <v>336</v>
      </c>
      <c r="L118" s="1810" t="s">
        <v>336</v>
      </c>
      <c r="M118" s="1810" t="s">
        <v>336</v>
      </c>
      <c r="N118" s="1810" t="s">
        <v>336</v>
      </c>
      <c r="O118" s="2410" t="s">
        <v>336</v>
      </c>
      <c r="P118" s="1885" t="s">
        <v>336</v>
      </c>
      <c r="Q118" s="1810" t="s">
        <v>336</v>
      </c>
      <c r="R118" s="1810" t="s">
        <v>336</v>
      </c>
      <c r="S118" s="1947" t="s">
        <v>336</v>
      </c>
      <c r="T118" s="1947" t="s">
        <v>336</v>
      </c>
      <c r="U118" s="1810" t="s">
        <v>336</v>
      </c>
      <c r="V118" s="2450" t="s">
        <v>336</v>
      </c>
      <c r="W118" s="2450" t="s">
        <v>336</v>
      </c>
      <c r="X118" s="2450"/>
      <c r="Y118" s="3451" t="s">
        <v>336</v>
      </c>
      <c r="Z118" s="2490"/>
      <c r="AA118" s="2969">
        <v>0</v>
      </c>
      <c r="AB118" s="1875">
        <v>0</v>
      </c>
      <c r="AC118" s="1944">
        <f>AA118-AB118</f>
        <v>0</v>
      </c>
      <c r="AD118" s="1835">
        <v>0</v>
      </c>
      <c r="AE118" s="1836">
        <v>0</v>
      </c>
      <c r="AF118" s="2220">
        <f>AD118+AE118</f>
        <v>0</v>
      </c>
      <c r="AG118" s="2530">
        <v>0</v>
      </c>
      <c r="AH118" s="1837">
        <v>0</v>
      </c>
      <c r="AI118" s="2575">
        <v>0</v>
      </c>
      <c r="AJ118" s="2539">
        <v>0</v>
      </c>
      <c r="AK118" s="2539">
        <v>0</v>
      </c>
      <c r="AL118" s="2727">
        <f t="shared" si="238"/>
        <v>0</v>
      </c>
      <c r="AM118" s="2724">
        <v>0</v>
      </c>
      <c r="AN118" s="2546">
        <v>0</v>
      </c>
      <c r="AO118" s="2546">
        <v>0</v>
      </c>
      <c r="AP118" s="3128">
        <f t="shared" si="193"/>
        <v>0</v>
      </c>
      <c r="AQ118" s="2544">
        <f>AM118+AN118</f>
        <v>0</v>
      </c>
      <c r="AR118" s="2539"/>
      <c r="AS118" s="2626">
        <v>0</v>
      </c>
      <c r="AT118" s="2539">
        <v>0</v>
      </c>
      <c r="AU118" s="2591">
        <f>AS118+AT118</f>
        <v>0</v>
      </c>
      <c r="AV118" s="2528">
        <f t="shared" si="239"/>
        <v>0</v>
      </c>
      <c r="AW118" s="2528">
        <f t="shared" si="240"/>
        <v>0</v>
      </c>
      <c r="AX118" s="2531">
        <f t="shared" si="233"/>
        <v>0</v>
      </c>
      <c r="AY118" s="2762">
        <f>AD118+AM118</f>
        <v>0</v>
      </c>
      <c r="AZ118" s="2657">
        <f>AE118+AO118</f>
        <v>0</v>
      </c>
      <c r="BA118" s="2657">
        <f t="shared" si="234"/>
        <v>0</v>
      </c>
      <c r="BB118" s="2657">
        <f t="shared" si="235"/>
        <v>0</v>
      </c>
      <c r="BC118" s="1836">
        <f t="shared" si="236"/>
        <v>0</v>
      </c>
      <c r="BD118" s="2554">
        <f t="shared" si="237"/>
        <v>0</v>
      </c>
      <c r="BE118" s="2531">
        <f t="shared" si="237"/>
        <v>0</v>
      </c>
      <c r="BF118" s="2855">
        <f t="shared" si="241"/>
        <v>0</v>
      </c>
      <c r="BG118" s="3034"/>
      <c r="BH118" s="2638"/>
      <c r="BI118" s="101"/>
      <c r="BJ118" s="101"/>
      <c r="BK118" s="101"/>
      <c r="BL118" s="101"/>
      <c r="BM118" s="101"/>
      <c r="BN118" s="101"/>
      <c r="BO118" s="101"/>
      <c r="EW118" s="1882"/>
      <c r="EX118" s="1882"/>
      <c r="EY118" s="1882"/>
      <c r="EZ118" s="1882"/>
      <c r="FA118" s="1882"/>
      <c r="FB118" s="1882"/>
      <c r="FC118" s="1882"/>
      <c r="FD118" s="1882"/>
      <c r="FE118" s="1882"/>
      <c r="FF118" s="1882"/>
      <c r="FG118" s="1882"/>
      <c r="FH118" s="1882"/>
      <c r="FI118" s="1882"/>
      <c r="FJ118" s="1882"/>
      <c r="FK118" s="1882"/>
      <c r="FL118" s="1882"/>
      <c r="FM118" s="1882"/>
      <c r="FN118" s="1882"/>
      <c r="FO118" s="1882"/>
      <c r="FP118" s="1882"/>
      <c r="FQ118" s="1882"/>
      <c r="FR118" s="1882"/>
      <c r="FS118" s="1882"/>
      <c r="FT118" s="1882"/>
      <c r="FU118" s="1882"/>
      <c r="FV118" s="1882"/>
      <c r="FW118" s="1882"/>
      <c r="FX118" s="1882"/>
      <c r="FY118" s="1882"/>
      <c r="FZ118" s="1882"/>
      <c r="GA118" s="1882"/>
      <c r="GB118" s="1882"/>
      <c r="GC118" s="1882"/>
      <c r="GD118" s="1882"/>
      <c r="GE118" s="1882"/>
      <c r="GF118" s="1882"/>
      <c r="GG118" s="1882"/>
      <c r="GH118" s="1882"/>
      <c r="GI118" s="1882"/>
      <c r="GJ118" s="1882"/>
      <c r="GK118" s="1882"/>
      <c r="GL118" s="1882"/>
      <c r="GM118" s="1882"/>
      <c r="GN118" s="1882"/>
      <c r="GO118" s="1882"/>
      <c r="GP118" s="1882"/>
      <c r="GQ118" s="1882"/>
      <c r="GR118" s="1882"/>
      <c r="GS118" s="1882"/>
      <c r="GT118" s="1882"/>
      <c r="GU118" s="1882"/>
      <c r="GV118" s="1882"/>
      <c r="GW118" s="1882"/>
      <c r="GX118" s="1882"/>
      <c r="GY118" s="1882"/>
      <c r="GZ118" s="1882"/>
      <c r="HA118" s="1882"/>
      <c r="HB118" s="1882"/>
      <c r="HC118" s="1882"/>
      <c r="HD118" s="1882"/>
      <c r="HE118" s="1882"/>
      <c r="HF118" s="1882"/>
      <c r="HG118" s="1882"/>
      <c r="HH118" s="1882"/>
      <c r="HI118" s="1882"/>
      <c r="HJ118" s="1882"/>
      <c r="HK118" s="1882"/>
      <c r="HL118" s="1882"/>
      <c r="HM118" s="1882"/>
      <c r="HN118" s="1882"/>
      <c r="HO118" s="1882"/>
      <c r="HP118" s="1882"/>
      <c r="HQ118" s="1882"/>
      <c r="HR118" s="1882"/>
      <c r="HS118" s="1882"/>
      <c r="HT118" s="1882"/>
      <c r="HU118" s="1882"/>
      <c r="HV118" s="1882"/>
      <c r="HW118" s="1882"/>
      <c r="HX118" s="1882"/>
      <c r="HY118" s="1882"/>
      <c r="HZ118" s="1882"/>
      <c r="IA118" s="1882"/>
      <c r="IB118" s="1882"/>
      <c r="IC118" s="1882"/>
      <c r="ID118" s="1882"/>
      <c r="IE118" s="1882"/>
      <c r="IF118" s="1882"/>
      <c r="IG118" s="1882"/>
      <c r="IH118" s="1882"/>
      <c r="II118" s="1882"/>
      <c r="IJ118" s="1882"/>
      <c r="IK118" s="1882"/>
      <c r="IL118" s="1882"/>
      <c r="IM118" s="1882"/>
      <c r="IN118" s="1882"/>
      <c r="IO118" s="1882"/>
      <c r="IP118" s="1882"/>
      <c r="IQ118" s="1882"/>
      <c r="IR118" s="1882"/>
      <c r="IS118" s="1882"/>
      <c r="IT118" s="1882"/>
      <c r="IU118" s="1882"/>
      <c r="IV118" s="1882"/>
      <c r="IW118" s="1882"/>
      <c r="IX118" s="1882"/>
      <c r="IY118" s="1882"/>
      <c r="IZ118" s="1882"/>
      <c r="JA118" s="1882"/>
      <c r="JB118" s="1882"/>
      <c r="JC118" s="1882"/>
      <c r="JD118" s="1882"/>
      <c r="JE118" s="1882"/>
      <c r="JF118" s="1882"/>
      <c r="JG118" s="1882"/>
      <c r="JH118" s="1882"/>
      <c r="JI118" s="1882"/>
      <c r="JJ118" s="1882"/>
      <c r="JK118" s="1882"/>
      <c r="JL118" s="1882"/>
      <c r="JM118" s="1882"/>
      <c r="JN118" s="1882"/>
      <c r="JO118" s="1882"/>
      <c r="JP118" s="1882"/>
      <c r="JQ118" s="1882"/>
      <c r="JR118" s="1882"/>
      <c r="JS118" s="1882"/>
      <c r="JT118" s="1882"/>
      <c r="JU118" s="1882"/>
      <c r="JV118" s="1882"/>
      <c r="JW118" s="1882"/>
      <c r="JX118" s="1882"/>
      <c r="JY118" s="1882"/>
      <c r="JZ118" s="1882"/>
      <c r="KA118" s="1882"/>
      <c r="KB118" s="1882"/>
      <c r="KC118" s="1882"/>
      <c r="KD118" s="1882"/>
      <c r="KE118" s="1882"/>
      <c r="KF118" s="1882"/>
      <c r="KG118" s="1882"/>
      <c r="KH118" s="1882"/>
      <c r="KI118" s="1882"/>
      <c r="KJ118" s="1882"/>
      <c r="KK118" s="1882"/>
      <c r="KL118" s="1882"/>
      <c r="KM118" s="1882"/>
      <c r="KN118" s="1882"/>
      <c r="KO118" s="1882"/>
      <c r="KP118" s="1882"/>
      <c r="KQ118" s="1882"/>
      <c r="KR118" s="1882"/>
      <c r="KS118" s="1882"/>
      <c r="KT118" s="1882"/>
      <c r="KU118" s="1882"/>
      <c r="KV118" s="1882"/>
      <c r="KW118" s="1882"/>
      <c r="KX118" s="1882"/>
      <c r="KY118" s="1882"/>
      <c r="KZ118" s="1882"/>
      <c r="LA118" s="1882"/>
      <c r="LB118" s="1882"/>
      <c r="LC118" s="1882"/>
      <c r="LD118" s="1882"/>
      <c r="LE118" s="1882"/>
      <c r="LF118" s="1882"/>
      <c r="LG118" s="1882"/>
      <c r="LH118" s="1882"/>
      <c r="LI118" s="1882"/>
      <c r="LJ118" s="1882"/>
      <c r="LK118" s="1882"/>
      <c r="LL118" s="1882"/>
      <c r="LM118" s="1882"/>
      <c r="LN118" s="1882"/>
      <c r="LO118" s="1882"/>
      <c r="LP118" s="1882"/>
      <c r="LQ118" s="1882"/>
      <c r="LR118" s="1882"/>
      <c r="LS118" s="1882"/>
      <c r="LT118" s="1882"/>
      <c r="LU118" s="1882"/>
      <c r="LV118" s="1882"/>
      <c r="LW118" s="1882"/>
      <c r="LX118" s="1882"/>
      <c r="LY118" s="1882"/>
      <c r="LZ118" s="1882"/>
      <c r="MA118" s="1882"/>
      <c r="MB118" s="1882"/>
      <c r="MC118" s="1882"/>
      <c r="MD118" s="1882"/>
      <c r="ME118" s="1882"/>
      <c r="MF118" s="1882"/>
      <c r="MG118" s="1882"/>
      <c r="MH118" s="1882"/>
      <c r="MI118" s="1882"/>
      <c r="MJ118" s="1882"/>
      <c r="MK118" s="1882"/>
      <c r="ML118" s="1882"/>
      <c r="MM118" s="1882"/>
      <c r="MN118" s="1882"/>
      <c r="MO118" s="1882"/>
      <c r="MP118" s="1882"/>
      <c r="MQ118" s="1882"/>
      <c r="MR118" s="1882"/>
      <c r="MS118" s="1882"/>
      <c r="MT118" s="1882"/>
      <c r="MU118" s="1882"/>
      <c r="MV118" s="1882"/>
      <c r="MW118" s="1882"/>
      <c r="MX118" s="1882"/>
      <c r="MY118" s="1882"/>
      <c r="MZ118" s="1882"/>
      <c r="NA118" s="1882"/>
      <c r="NB118" s="1882"/>
      <c r="NC118" s="1882"/>
      <c r="ND118" s="1882"/>
      <c r="NE118" s="1882"/>
      <c r="NF118" s="1882"/>
      <c r="NG118" s="1882"/>
      <c r="NH118" s="1882"/>
      <c r="NI118" s="1882"/>
      <c r="NJ118" s="1882"/>
      <c r="NK118" s="1882"/>
      <c r="NL118" s="1882"/>
      <c r="NM118" s="1882"/>
      <c r="NN118" s="1882"/>
      <c r="NO118" s="1882"/>
      <c r="NP118" s="1882"/>
      <c r="NQ118" s="1882"/>
      <c r="NR118" s="1882"/>
      <c r="NS118" s="1882"/>
      <c r="NT118" s="1882"/>
      <c r="NU118" s="1882"/>
      <c r="NV118" s="1882"/>
      <c r="NW118" s="1882"/>
      <c r="NX118" s="1882"/>
      <c r="NY118" s="1882"/>
      <c r="NZ118" s="1882"/>
      <c r="OA118" s="1882"/>
      <c r="OB118" s="1882"/>
      <c r="OC118" s="1882"/>
      <c r="OD118" s="1882"/>
      <c r="OE118" s="1882"/>
      <c r="OF118" s="1882"/>
      <c r="OG118" s="1882"/>
      <c r="OH118" s="1882"/>
      <c r="OI118" s="1882"/>
      <c r="OJ118" s="1882"/>
      <c r="OK118" s="1882"/>
      <c r="OL118" s="1882"/>
      <c r="OM118" s="1882"/>
      <c r="ON118" s="1882"/>
      <c r="OO118" s="1882"/>
      <c r="OP118" s="1882"/>
      <c r="OQ118" s="1882"/>
      <c r="OR118" s="1882"/>
      <c r="OS118" s="1882"/>
      <c r="OT118" s="1882"/>
      <c r="OU118" s="1882"/>
      <c r="OV118" s="1882"/>
      <c r="OW118" s="1882"/>
      <c r="OX118" s="1882"/>
      <c r="OY118" s="1882"/>
      <c r="OZ118" s="1882"/>
      <c r="PA118" s="1882"/>
      <c r="PB118" s="1882"/>
      <c r="PC118" s="1882"/>
      <c r="PD118" s="1882"/>
      <c r="PE118" s="1882"/>
      <c r="PF118" s="1882"/>
      <c r="PG118" s="1882"/>
      <c r="PH118" s="1882"/>
      <c r="PI118" s="1882"/>
      <c r="PJ118" s="1882"/>
      <c r="PK118" s="1882"/>
      <c r="PL118" s="1882"/>
      <c r="PM118" s="1882"/>
      <c r="PN118" s="1882"/>
      <c r="PO118" s="1882"/>
      <c r="PP118" s="1882"/>
      <c r="PQ118" s="1882"/>
      <c r="PR118" s="1882"/>
      <c r="PS118" s="1882"/>
      <c r="PT118" s="1882"/>
      <c r="PU118" s="1882"/>
      <c r="PV118" s="1882"/>
      <c r="PW118" s="1882"/>
      <c r="PX118" s="1882"/>
      <c r="PY118" s="1882"/>
      <c r="PZ118" s="1882"/>
      <c r="QA118" s="1882"/>
      <c r="QB118" s="1882"/>
      <c r="QC118" s="1882"/>
      <c r="QD118" s="1882"/>
      <c r="QE118" s="1882"/>
      <c r="QF118" s="1882"/>
      <c r="QG118" s="1882"/>
      <c r="QH118" s="1882"/>
      <c r="QI118" s="1882"/>
      <c r="QJ118" s="1882"/>
      <c r="QK118" s="1882"/>
      <c r="QL118" s="1882"/>
      <c r="QM118" s="1882"/>
      <c r="QN118" s="1882"/>
      <c r="QO118" s="1882"/>
      <c r="QP118" s="1882"/>
      <c r="QQ118" s="1882"/>
      <c r="QR118" s="1882"/>
      <c r="QS118" s="1882"/>
      <c r="QT118" s="1882"/>
      <c r="QU118" s="1882"/>
      <c r="QV118" s="1882"/>
      <c r="QW118" s="1882"/>
      <c r="QX118" s="1882"/>
      <c r="QY118" s="1882"/>
      <c r="QZ118" s="1882"/>
      <c r="RA118" s="1882"/>
      <c r="RB118" s="1882"/>
      <c r="RC118" s="1882"/>
      <c r="RD118" s="1882"/>
      <c r="RE118" s="1882"/>
      <c r="RF118" s="1882"/>
      <c r="RG118" s="1882"/>
      <c r="RH118" s="1882"/>
      <c r="RI118" s="1882"/>
      <c r="RJ118" s="1882"/>
      <c r="RK118" s="1882"/>
      <c r="RL118" s="1882"/>
      <c r="RM118" s="1882"/>
      <c r="RN118" s="1882"/>
      <c r="RO118" s="1882"/>
      <c r="RP118" s="1882"/>
      <c r="RQ118" s="1882"/>
      <c r="RR118" s="1882"/>
      <c r="RS118" s="1882"/>
      <c r="RT118" s="1882"/>
      <c r="RU118" s="1882"/>
      <c r="RV118" s="1882"/>
      <c r="RW118" s="1882"/>
      <c r="RX118" s="1882"/>
      <c r="RY118" s="1882"/>
      <c r="RZ118" s="1882"/>
      <c r="SA118" s="1882"/>
      <c r="SB118" s="1882"/>
      <c r="SC118" s="1882"/>
      <c r="SD118" s="1882"/>
      <c r="SE118" s="1882"/>
      <c r="SF118" s="1882"/>
      <c r="SG118" s="1882"/>
      <c r="SH118" s="1882"/>
      <c r="SI118" s="1882"/>
      <c r="SJ118" s="1882"/>
      <c r="SK118" s="1882"/>
      <c r="SL118" s="1882"/>
      <c r="SM118" s="1882"/>
      <c r="SN118" s="1882"/>
      <c r="SO118" s="1882"/>
      <c r="SP118" s="1882"/>
      <c r="SQ118" s="1882"/>
      <c r="SR118" s="1882"/>
      <c r="SS118" s="1882"/>
      <c r="ST118" s="1882"/>
      <c r="SU118" s="1882"/>
      <c r="SV118" s="1882"/>
      <c r="SW118" s="1882"/>
      <c r="SX118" s="1882"/>
      <c r="SY118" s="1882"/>
      <c r="SZ118" s="1882"/>
      <c r="TA118" s="1882"/>
      <c r="TB118" s="1882"/>
      <c r="TC118" s="1882"/>
      <c r="TD118" s="1882"/>
      <c r="TE118" s="1882"/>
      <c r="TF118" s="1882"/>
      <c r="TG118" s="1882"/>
      <c r="TH118" s="1882"/>
      <c r="TI118" s="1882"/>
      <c r="TJ118" s="1882"/>
      <c r="TK118" s="1882"/>
      <c r="TL118" s="1882"/>
      <c r="TM118" s="1882"/>
      <c r="TN118" s="1882"/>
      <c r="TO118" s="1882"/>
      <c r="TP118" s="1882"/>
      <c r="TQ118" s="1882"/>
      <c r="TR118" s="1882"/>
      <c r="TS118" s="1882"/>
      <c r="TT118" s="1882"/>
      <c r="TU118" s="1882"/>
      <c r="TV118" s="1882"/>
      <c r="TW118" s="1882"/>
      <c r="TX118" s="1882"/>
      <c r="TY118" s="1882"/>
      <c r="TZ118" s="1882"/>
      <c r="UA118" s="1882"/>
      <c r="UB118" s="1882"/>
      <c r="UC118" s="1882"/>
      <c r="UD118" s="1882"/>
      <c r="UE118" s="1882"/>
      <c r="UF118" s="1882"/>
      <c r="UG118" s="1882"/>
      <c r="UH118" s="1882"/>
      <c r="UI118" s="1882"/>
      <c r="UJ118" s="1882"/>
      <c r="UK118" s="1882"/>
      <c r="UL118" s="1882"/>
      <c r="UM118" s="1882"/>
      <c r="UN118" s="1882"/>
      <c r="UO118" s="1882"/>
      <c r="UP118" s="1882"/>
      <c r="UQ118" s="1882"/>
      <c r="UR118" s="1882"/>
      <c r="US118" s="1882"/>
      <c r="UT118" s="1882"/>
      <c r="UU118" s="1882"/>
      <c r="UV118" s="1882"/>
      <c r="UW118" s="1882"/>
      <c r="UX118" s="1882"/>
      <c r="UY118" s="1882"/>
      <c r="UZ118" s="1882"/>
      <c r="VA118" s="1882"/>
      <c r="VB118" s="1882"/>
      <c r="VC118" s="1882"/>
      <c r="VD118" s="1882"/>
      <c r="VE118" s="1882"/>
      <c r="VF118" s="1882"/>
      <c r="VG118" s="1882"/>
      <c r="VH118" s="1882"/>
      <c r="VI118" s="1882"/>
      <c r="VJ118" s="1882"/>
      <c r="VK118" s="1882"/>
      <c r="VL118" s="1882"/>
      <c r="VM118" s="1882"/>
      <c r="VN118" s="1882"/>
      <c r="VO118" s="1882"/>
      <c r="VP118" s="1882"/>
      <c r="VQ118" s="1882"/>
      <c r="VR118" s="1882"/>
      <c r="VS118" s="1882"/>
      <c r="VT118" s="1882"/>
    </row>
    <row r="119" spans="1:592" ht="15" customHeight="1" x14ac:dyDescent="0.25">
      <c r="A119" s="3873"/>
      <c r="B119" s="3874"/>
      <c r="C119" s="1989"/>
      <c r="D119" s="2338" t="s">
        <v>622</v>
      </c>
      <c r="E119" s="2391" t="s">
        <v>336</v>
      </c>
      <c r="F119" s="2119" t="s">
        <v>336</v>
      </c>
      <c r="G119" s="2119" t="s">
        <v>336</v>
      </c>
      <c r="H119" s="2392"/>
      <c r="I119" s="1974"/>
      <c r="J119" s="1974"/>
      <c r="K119" s="2392"/>
      <c r="L119" s="1974"/>
      <c r="M119" s="1974"/>
      <c r="N119" s="2018"/>
      <c r="O119" s="2411"/>
      <c r="P119" s="2018"/>
      <c r="Q119" s="2018"/>
      <c r="R119" s="2018"/>
      <c r="S119" s="2018"/>
      <c r="T119" s="2018"/>
      <c r="U119" s="2018"/>
      <c r="V119" s="2018"/>
      <c r="W119" s="2018"/>
      <c r="X119" s="2018"/>
      <c r="Y119" s="2018"/>
      <c r="Z119" s="2491">
        <f>Z115+Z116+Z117+Z118</f>
        <v>0</v>
      </c>
      <c r="AA119" s="1916">
        <f>SUM(AA115:AA118)</f>
        <v>0</v>
      </c>
      <c r="AB119" s="1916">
        <f>SUM(AB115:AB118)</f>
        <v>0</v>
      </c>
      <c r="AC119" s="1916">
        <f>SUM(AC115:AC118)</f>
        <v>0</v>
      </c>
      <c r="AD119" s="1913">
        <f>SUM(AD115:AD118)</f>
        <v>0</v>
      </c>
      <c r="AE119" s="1913">
        <f>SUM(AE115:AE118)</f>
        <v>0</v>
      </c>
      <c r="AF119" s="1913">
        <f>AD119+AE119</f>
        <v>0</v>
      </c>
      <c r="AG119" s="1913">
        <f>SUM(AG115:AG118)</f>
        <v>0</v>
      </c>
      <c r="AH119" s="1913">
        <f>SUM(AH115:AH118)</f>
        <v>0</v>
      </c>
      <c r="AI119" s="2232">
        <f>SUM(AI115:AI118)</f>
        <v>0</v>
      </c>
      <c r="AJ119" s="1913">
        <f>SUM(AJ115:AJ118)</f>
        <v>0</v>
      </c>
      <c r="AK119" s="1913">
        <f>SUM(AK115:AK118)</f>
        <v>0</v>
      </c>
      <c r="AL119" s="1913">
        <f t="shared" si="238"/>
        <v>0</v>
      </c>
      <c r="AM119" s="1913">
        <f>SUM(AM115:AM118)</f>
        <v>0</v>
      </c>
      <c r="AN119" s="1913"/>
      <c r="AO119" s="1913">
        <f>SUM(AO115:AO118)</f>
        <v>0</v>
      </c>
      <c r="AP119" s="3551">
        <f t="shared" si="193"/>
        <v>0</v>
      </c>
      <c r="AQ119" s="1913">
        <f>AM119+AO119</f>
        <v>0</v>
      </c>
      <c r="AR119" s="1913"/>
      <c r="AS119" s="1913">
        <f>SUM(AS115:AS118)</f>
        <v>0</v>
      </c>
      <c r="AT119" s="1913">
        <f>SUM(AT115:AT118)</f>
        <v>0</v>
      </c>
      <c r="AU119" s="2232">
        <f>AS119+AT119</f>
        <v>0</v>
      </c>
      <c r="AV119" s="1913">
        <f>SUM(AV115:AV118)</f>
        <v>0</v>
      </c>
      <c r="AW119" s="1913">
        <f>SUM(AW115:AW118)</f>
        <v>0</v>
      </c>
      <c r="AX119" s="1913">
        <f>SUM(AX115:AX118)</f>
        <v>0</v>
      </c>
      <c r="AY119" s="2763">
        <f>SUM(AY115:AY118)</f>
        <v>0</v>
      </c>
      <c r="AZ119" s="1913">
        <f>SUM(AZ115:AZ118)</f>
        <v>0</v>
      </c>
      <c r="BA119" s="1913">
        <f t="shared" ref="BA119:BB119" si="242">SUM(BA115:BA118)</f>
        <v>0</v>
      </c>
      <c r="BB119" s="1913">
        <f t="shared" si="242"/>
        <v>0</v>
      </c>
      <c r="BC119" s="2036">
        <f t="shared" si="236"/>
        <v>0</v>
      </c>
      <c r="BD119" s="1913">
        <f>SUM(BD115:BD118)</f>
        <v>0</v>
      </c>
      <c r="BE119" s="1913">
        <f>SUM(BE115:BE118)</f>
        <v>0</v>
      </c>
      <c r="BF119" s="2689">
        <f t="shared" ref="BF119" si="243">BD119+BE119</f>
        <v>0</v>
      </c>
      <c r="BG119" s="1913"/>
      <c r="BH119" s="2232"/>
      <c r="EW119" s="1882"/>
      <c r="EX119" s="1882"/>
      <c r="EY119" s="1882"/>
      <c r="EZ119" s="1882"/>
      <c r="FA119" s="1882"/>
      <c r="FB119" s="1882"/>
      <c r="FC119" s="1882"/>
      <c r="FD119" s="1882"/>
      <c r="FE119" s="1882"/>
      <c r="FF119" s="1882"/>
      <c r="FG119" s="1882"/>
      <c r="FH119" s="1882"/>
      <c r="FI119" s="1882"/>
      <c r="FJ119" s="1882"/>
      <c r="FK119" s="1882"/>
      <c r="FL119" s="1882"/>
      <c r="FM119" s="1882"/>
      <c r="FN119" s="1882"/>
      <c r="FO119" s="1882"/>
      <c r="FP119" s="1882"/>
      <c r="FQ119" s="1882"/>
      <c r="FR119" s="1882"/>
      <c r="FS119" s="1882"/>
      <c r="FT119" s="1882"/>
      <c r="FU119" s="1882"/>
      <c r="FV119" s="1882"/>
      <c r="FW119" s="1882"/>
      <c r="FX119" s="1882"/>
      <c r="FY119" s="1882"/>
      <c r="FZ119" s="1882"/>
      <c r="GA119" s="1882"/>
      <c r="GB119" s="1882"/>
      <c r="GC119" s="1882"/>
      <c r="GD119" s="1882"/>
      <c r="GE119" s="1882"/>
      <c r="GF119" s="1882"/>
      <c r="GG119" s="1882"/>
      <c r="GH119" s="1882"/>
      <c r="GI119" s="1882"/>
      <c r="GJ119" s="1882"/>
      <c r="GK119" s="1882"/>
      <c r="GL119" s="1882"/>
      <c r="GM119" s="1882"/>
      <c r="GN119" s="1882"/>
      <c r="GO119" s="1882"/>
      <c r="GP119" s="1882"/>
      <c r="GQ119" s="1882"/>
      <c r="GR119" s="1882"/>
      <c r="GS119" s="1882"/>
      <c r="GT119" s="1882"/>
      <c r="GU119" s="1882"/>
      <c r="GV119" s="1882"/>
      <c r="GW119" s="1882"/>
      <c r="GX119" s="1882"/>
      <c r="GY119" s="1882"/>
      <c r="GZ119" s="1882"/>
      <c r="HA119" s="1882"/>
      <c r="HB119" s="1882"/>
      <c r="HC119" s="1882"/>
      <c r="HD119" s="1882"/>
      <c r="HE119" s="1882"/>
      <c r="HF119" s="1882"/>
      <c r="HG119" s="1882"/>
      <c r="HH119" s="1882"/>
      <c r="HI119" s="1882"/>
      <c r="HJ119" s="1882"/>
      <c r="HK119" s="1882"/>
      <c r="HL119" s="1882"/>
      <c r="HM119" s="1882"/>
      <c r="HN119" s="1882"/>
      <c r="HO119" s="1882"/>
      <c r="HP119" s="1882"/>
      <c r="HQ119" s="1882"/>
      <c r="HR119" s="1882"/>
      <c r="HS119" s="1882"/>
      <c r="HT119" s="1882"/>
      <c r="HU119" s="1882"/>
      <c r="HV119" s="1882"/>
      <c r="HW119" s="1882"/>
      <c r="HX119" s="1882"/>
      <c r="HY119" s="1882"/>
      <c r="HZ119" s="1882"/>
      <c r="IA119" s="1882"/>
      <c r="IB119" s="1882"/>
      <c r="IC119" s="1882"/>
      <c r="ID119" s="1882"/>
      <c r="IE119" s="1882"/>
      <c r="IF119" s="1882"/>
      <c r="IG119" s="1882"/>
      <c r="IH119" s="1882"/>
      <c r="II119" s="1882"/>
      <c r="IJ119" s="1882"/>
      <c r="IK119" s="1882"/>
      <c r="IL119" s="1882"/>
      <c r="IM119" s="1882"/>
      <c r="IN119" s="1882"/>
      <c r="IO119" s="1882"/>
      <c r="IP119" s="1882"/>
      <c r="IQ119" s="1882"/>
      <c r="IR119" s="1882"/>
      <c r="IS119" s="1882"/>
      <c r="IT119" s="1882"/>
      <c r="IU119" s="1882"/>
      <c r="IV119" s="1882"/>
      <c r="IW119" s="1882"/>
      <c r="IX119" s="1882"/>
      <c r="IY119" s="1882"/>
      <c r="IZ119" s="1882"/>
      <c r="JA119" s="1882"/>
      <c r="JB119" s="1882"/>
      <c r="JC119" s="1882"/>
      <c r="JD119" s="1882"/>
      <c r="JE119" s="1882"/>
      <c r="JF119" s="1882"/>
      <c r="JG119" s="1882"/>
      <c r="JH119" s="1882"/>
      <c r="JI119" s="1882"/>
      <c r="JJ119" s="1882"/>
      <c r="JK119" s="1882"/>
      <c r="JL119" s="1882"/>
      <c r="JM119" s="1882"/>
      <c r="JN119" s="1882"/>
      <c r="JO119" s="1882"/>
      <c r="JP119" s="1882"/>
      <c r="JQ119" s="1882"/>
      <c r="JR119" s="1882"/>
      <c r="JS119" s="1882"/>
      <c r="JT119" s="1882"/>
      <c r="JU119" s="1882"/>
      <c r="JV119" s="1882"/>
      <c r="JW119" s="1882"/>
      <c r="JX119" s="1882"/>
      <c r="JY119" s="1882"/>
      <c r="JZ119" s="1882"/>
      <c r="KA119" s="1882"/>
      <c r="KB119" s="1882"/>
      <c r="KC119" s="1882"/>
      <c r="KD119" s="1882"/>
      <c r="KE119" s="1882"/>
      <c r="KF119" s="1882"/>
      <c r="KG119" s="1882"/>
      <c r="KH119" s="1882"/>
      <c r="KI119" s="1882"/>
      <c r="KJ119" s="1882"/>
      <c r="KK119" s="1882"/>
      <c r="KL119" s="1882"/>
      <c r="KM119" s="1882"/>
      <c r="KN119" s="1882"/>
      <c r="KO119" s="1882"/>
      <c r="KP119" s="1882"/>
      <c r="KQ119" s="1882"/>
      <c r="KR119" s="1882"/>
      <c r="KS119" s="1882"/>
      <c r="KT119" s="1882"/>
      <c r="KU119" s="1882"/>
      <c r="KV119" s="1882"/>
      <c r="KW119" s="1882"/>
      <c r="KX119" s="1882"/>
      <c r="KY119" s="1882"/>
      <c r="KZ119" s="1882"/>
      <c r="LA119" s="1882"/>
      <c r="LB119" s="1882"/>
      <c r="LC119" s="1882"/>
      <c r="LD119" s="1882"/>
      <c r="LE119" s="1882"/>
      <c r="LF119" s="1882"/>
      <c r="LG119" s="1882"/>
      <c r="LH119" s="1882"/>
      <c r="LI119" s="1882"/>
      <c r="LJ119" s="1882"/>
      <c r="LK119" s="1882"/>
      <c r="LL119" s="1882"/>
      <c r="LM119" s="1882"/>
      <c r="LN119" s="1882"/>
      <c r="LO119" s="1882"/>
      <c r="LP119" s="1882"/>
      <c r="LQ119" s="1882"/>
      <c r="LR119" s="1882"/>
      <c r="LS119" s="1882"/>
      <c r="LT119" s="1882"/>
      <c r="LU119" s="1882"/>
      <c r="LV119" s="1882"/>
      <c r="LW119" s="1882"/>
      <c r="LX119" s="1882"/>
      <c r="LY119" s="1882"/>
      <c r="LZ119" s="1882"/>
      <c r="MA119" s="1882"/>
      <c r="MB119" s="1882"/>
      <c r="MC119" s="1882"/>
      <c r="MD119" s="1882"/>
      <c r="ME119" s="1882"/>
      <c r="MF119" s="1882"/>
      <c r="MG119" s="1882"/>
      <c r="MH119" s="1882"/>
      <c r="MI119" s="1882"/>
      <c r="MJ119" s="1882"/>
      <c r="MK119" s="1882"/>
      <c r="ML119" s="1882"/>
      <c r="MM119" s="1882"/>
      <c r="MN119" s="1882"/>
      <c r="MO119" s="1882"/>
      <c r="MP119" s="1882"/>
      <c r="MQ119" s="1882"/>
      <c r="MR119" s="1882"/>
      <c r="MS119" s="1882"/>
      <c r="MT119" s="1882"/>
      <c r="MU119" s="1882"/>
      <c r="MV119" s="1882"/>
      <c r="MW119" s="1882"/>
      <c r="MX119" s="1882"/>
      <c r="MY119" s="1882"/>
      <c r="MZ119" s="1882"/>
      <c r="NA119" s="1882"/>
      <c r="NB119" s="1882"/>
      <c r="NC119" s="1882"/>
      <c r="ND119" s="1882"/>
      <c r="NE119" s="1882"/>
      <c r="NF119" s="1882"/>
      <c r="NG119" s="1882"/>
      <c r="NH119" s="1882"/>
      <c r="NI119" s="1882"/>
      <c r="NJ119" s="1882"/>
      <c r="NK119" s="1882"/>
      <c r="NL119" s="1882"/>
      <c r="NM119" s="1882"/>
      <c r="NN119" s="1882"/>
      <c r="NO119" s="1882"/>
      <c r="NP119" s="1882"/>
      <c r="NQ119" s="1882"/>
      <c r="NR119" s="1882"/>
      <c r="NS119" s="1882"/>
      <c r="NT119" s="1882"/>
      <c r="NU119" s="1882"/>
      <c r="NV119" s="1882"/>
      <c r="NW119" s="1882"/>
      <c r="NX119" s="1882"/>
      <c r="NY119" s="1882"/>
      <c r="NZ119" s="1882"/>
      <c r="OA119" s="1882"/>
      <c r="OB119" s="1882"/>
      <c r="OC119" s="1882"/>
      <c r="OD119" s="1882"/>
      <c r="OE119" s="1882"/>
      <c r="OF119" s="1882"/>
      <c r="OG119" s="1882"/>
      <c r="OH119" s="1882"/>
      <c r="OI119" s="1882"/>
      <c r="OJ119" s="1882"/>
      <c r="OK119" s="1882"/>
      <c r="OL119" s="1882"/>
      <c r="OM119" s="1882"/>
      <c r="ON119" s="1882"/>
      <c r="OO119" s="1882"/>
      <c r="OP119" s="1882"/>
      <c r="OQ119" s="1882"/>
      <c r="OR119" s="1882"/>
      <c r="OS119" s="1882"/>
      <c r="OT119" s="1882"/>
      <c r="OU119" s="1882"/>
      <c r="OV119" s="1882"/>
      <c r="OW119" s="1882"/>
      <c r="OX119" s="1882"/>
      <c r="OY119" s="1882"/>
      <c r="OZ119" s="1882"/>
      <c r="PA119" s="1882"/>
      <c r="PB119" s="1882"/>
      <c r="PC119" s="1882"/>
      <c r="PD119" s="1882"/>
      <c r="PE119" s="1882"/>
      <c r="PF119" s="1882"/>
      <c r="PG119" s="1882"/>
      <c r="PH119" s="1882"/>
      <c r="PI119" s="1882"/>
      <c r="PJ119" s="1882"/>
      <c r="PK119" s="1882"/>
      <c r="PL119" s="1882"/>
      <c r="PM119" s="1882"/>
      <c r="PN119" s="1882"/>
      <c r="PO119" s="1882"/>
      <c r="PP119" s="1882"/>
      <c r="PQ119" s="1882"/>
      <c r="PR119" s="1882"/>
      <c r="PS119" s="1882"/>
      <c r="PT119" s="1882"/>
      <c r="PU119" s="1882"/>
      <c r="PV119" s="1882"/>
      <c r="PW119" s="1882"/>
      <c r="PX119" s="1882"/>
      <c r="PY119" s="1882"/>
      <c r="PZ119" s="1882"/>
      <c r="QA119" s="1882"/>
      <c r="QB119" s="1882"/>
      <c r="QC119" s="1882"/>
      <c r="QD119" s="1882"/>
      <c r="QE119" s="1882"/>
      <c r="QF119" s="1882"/>
      <c r="QG119" s="1882"/>
      <c r="QH119" s="1882"/>
      <c r="QI119" s="1882"/>
      <c r="QJ119" s="1882"/>
      <c r="QK119" s="1882"/>
      <c r="QL119" s="1882"/>
      <c r="QM119" s="1882"/>
      <c r="QN119" s="1882"/>
      <c r="QO119" s="1882"/>
      <c r="QP119" s="1882"/>
      <c r="QQ119" s="1882"/>
      <c r="QR119" s="1882"/>
      <c r="QS119" s="1882"/>
      <c r="QT119" s="1882"/>
      <c r="QU119" s="1882"/>
      <c r="QV119" s="1882"/>
      <c r="QW119" s="1882"/>
      <c r="QX119" s="1882"/>
      <c r="QY119" s="1882"/>
      <c r="QZ119" s="1882"/>
      <c r="RA119" s="1882"/>
      <c r="RB119" s="1882"/>
      <c r="RC119" s="1882"/>
      <c r="RD119" s="1882"/>
      <c r="RE119" s="1882"/>
      <c r="RF119" s="1882"/>
      <c r="RG119" s="1882"/>
      <c r="RH119" s="1882"/>
      <c r="RI119" s="1882"/>
      <c r="RJ119" s="1882"/>
      <c r="RK119" s="1882"/>
      <c r="RL119" s="1882"/>
      <c r="RM119" s="1882"/>
      <c r="RN119" s="1882"/>
      <c r="RO119" s="1882"/>
      <c r="RP119" s="1882"/>
      <c r="RQ119" s="1882"/>
      <c r="RR119" s="1882"/>
      <c r="RS119" s="1882"/>
      <c r="RT119" s="1882"/>
      <c r="RU119" s="1882"/>
      <c r="RV119" s="1882"/>
      <c r="RW119" s="1882"/>
      <c r="RX119" s="1882"/>
      <c r="RY119" s="1882"/>
      <c r="RZ119" s="1882"/>
      <c r="SA119" s="1882"/>
      <c r="SB119" s="1882"/>
      <c r="SC119" s="1882"/>
      <c r="SD119" s="1882"/>
      <c r="SE119" s="1882"/>
      <c r="SF119" s="1882"/>
      <c r="SG119" s="1882"/>
      <c r="SH119" s="1882"/>
      <c r="SI119" s="1882"/>
      <c r="SJ119" s="1882"/>
      <c r="SK119" s="1882"/>
      <c r="SL119" s="1882"/>
      <c r="SM119" s="1882"/>
      <c r="SN119" s="1882"/>
      <c r="SO119" s="1882"/>
      <c r="SP119" s="1882"/>
      <c r="SQ119" s="1882"/>
      <c r="SR119" s="1882"/>
      <c r="SS119" s="1882"/>
      <c r="ST119" s="1882"/>
      <c r="SU119" s="1882"/>
      <c r="SV119" s="1882"/>
      <c r="SW119" s="1882"/>
      <c r="SX119" s="1882"/>
      <c r="SY119" s="1882"/>
      <c r="SZ119" s="1882"/>
      <c r="TA119" s="1882"/>
      <c r="TB119" s="1882"/>
      <c r="TC119" s="1882"/>
      <c r="TD119" s="1882"/>
      <c r="TE119" s="1882"/>
      <c r="TF119" s="1882"/>
      <c r="TG119" s="1882"/>
      <c r="TH119" s="1882"/>
      <c r="TI119" s="1882"/>
      <c r="TJ119" s="1882"/>
      <c r="TK119" s="1882"/>
      <c r="TL119" s="1882"/>
      <c r="TM119" s="1882"/>
      <c r="TN119" s="1882"/>
      <c r="TO119" s="1882"/>
      <c r="TP119" s="1882"/>
      <c r="TQ119" s="1882"/>
      <c r="TR119" s="1882"/>
      <c r="TS119" s="1882"/>
      <c r="TT119" s="1882"/>
      <c r="TU119" s="1882"/>
      <c r="TV119" s="1882"/>
      <c r="TW119" s="1882"/>
      <c r="TX119" s="1882"/>
      <c r="TY119" s="1882"/>
      <c r="TZ119" s="1882"/>
      <c r="UA119" s="1882"/>
      <c r="UB119" s="1882"/>
      <c r="UC119" s="1882"/>
      <c r="UD119" s="1882"/>
      <c r="UE119" s="1882"/>
      <c r="UF119" s="1882"/>
      <c r="UG119" s="1882"/>
      <c r="UH119" s="1882"/>
      <c r="UI119" s="1882"/>
      <c r="UJ119" s="1882"/>
      <c r="UK119" s="1882"/>
      <c r="UL119" s="1882"/>
      <c r="UM119" s="1882"/>
      <c r="UN119" s="1882"/>
      <c r="UO119" s="1882"/>
      <c r="UP119" s="1882"/>
      <c r="UQ119" s="1882"/>
      <c r="UR119" s="1882"/>
      <c r="US119" s="1882"/>
      <c r="UT119" s="1882"/>
      <c r="UU119" s="1882"/>
      <c r="UV119" s="1882"/>
      <c r="UW119" s="1882"/>
      <c r="UX119" s="1882"/>
      <c r="UY119" s="1882"/>
      <c r="UZ119" s="1882"/>
      <c r="VA119" s="1882"/>
      <c r="VB119" s="1882"/>
      <c r="VC119" s="1882"/>
      <c r="VD119" s="1882"/>
      <c r="VE119" s="1882"/>
      <c r="VF119" s="1882"/>
      <c r="VG119" s="1882"/>
      <c r="VH119" s="1882"/>
      <c r="VI119" s="1882"/>
      <c r="VJ119" s="1882"/>
      <c r="VK119" s="1882"/>
      <c r="VL119" s="1882"/>
      <c r="VM119" s="1882"/>
      <c r="VN119" s="1882"/>
      <c r="VO119" s="1882"/>
      <c r="VP119" s="1882"/>
      <c r="VQ119" s="1882"/>
      <c r="VR119" s="1882"/>
      <c r="VS119" s="1882"/>
      <c r="VT119" s="1882"/>
    </row>
    <row r="120" spans="1:592" s="112" customFormat="1" ht="15" hidden="1" customHeight="1" x14ac:dyDescent="0.25">
      <c r="A120" s="2745" t="s">
        <v>614</v>
      </c>
      <c r="B120" s="2339"/>
      <c r="C120" s="2340"/>
      <c r="D120" s="2341" t="s">
        <v>617</v>
      </c>
      <c r="E120" s="2393"/>
      <c r="F120" s="2394"/>
      <c r="G120" s="2395"/>
      <c r="H120" s="2396"/>
      <c r="I120" s="2397"/>
      <c r="J120" s="2397"/>
      <c r="K120" s="2396"/>
      <c r="L120" s="2397"/>
      <c r="M120" s="2397"/>
      <c r="N120" s="2349"/>
      <c r="O120" s="2349"/>
      <c r="P120" s="2349"/>
      <c r="Q120" s="2349"/>
      <c r="R120" s="2349"/>
      <c r="S120" s="2349"/>
      <c r="T120" s="2349"/>
      <c r="U120" s="2349"/>
      <c r="V120" s="2451"/>
      <c r="W120" s="2493"/>
      <c r="X120" s="2349"/>
      <c r="Y120" s="2349"/>
      <c r="Z120" s="2492">
        <f>Z119+Z91+Z80</f>
        <v>13773271.040000003</v>
      </c>
      <c r="AA120" s="2471">
        <f>AA119+AA90+AA80</f>
        <v>14505699.690000001</v>
      </c>
      <c r="AB120" s="2471">
        <f>AB119+AB90+AB80</f>
        <v>14505699.690000001</v>
      </c>
      <c r="AC120" s="2471">
        <f>AC119+AC90+AC80</f>
        <v>0</v>
      </c>
      <c r="AD120" s="1871"/>
      <c r="AE120" s="1871"/>
      <c r="AF120" s="1871"/>
      <c r="AG120" s="1871"/>
      <c r="AH120" s="1871"/>
      <c r="AI120" s="2532"/>
      <c r="AJ120" s="1871"/>
      <c r="AK120" s="1871"/>
      <c r="AL120" s="1871"/>
      <c r="AM120" s="1871"/>
      <c r="AN120" s="1871"/>
      <c r="AO120" s="1871"/>
      <c r="AP120" s="3304">
        <f t="shared" si="193"/>
        <v>0</v>
      </c>
      <c r="AQ120" s="1871"/>
      <c r="AR120" s="1871"/>
      <c r="AS120" s="1871"/>
      <c r="AT120" s="1871"/>
      <c r="AU120" s="2532"/>
      <c r="AV120" s="2659">
        <f>AV119+AV90+AV80</f>
        <v>14505699.690000001</v>
      </c>
      <c r="AW120" s="2659">
        <f>AW119+AW90+AW80</f>
        <v>15518720.310000002</v>
      </c>
      <c r="AX120" s="2659">
        <f>AX119+AX90+AX80</f>
        <v>0</v>
      </c>
      <c r="AY120" s="2744"/>
      <c r="AZ120" s="1871"/>
      <c r="BA120" s="2734"/>
      <c r="BB120" s="2734"/>
      <c r="BC120" s="1871"/>
      <c r="BD120" s="1871"/>
      <c r="BE120" s="1871"/>
      <c r="BF120" s="1871"/>
      <c r="BG120" s="2734"/>
      <c r="BH120" s="2644"/>
      <c r="BI120" s="99"/>
      <c r="BJ120" s="99"/>
      <c r="BK120" s="99"/>
      <c r="BL120" s="99"/>
      <c r="BM120" s="99"/>
      <c r="BN120" s="99"/>
      <c r="BO120" s="99"/>
    </row>
    <row r="121" spans="1:592" s="112" customFormat="1" x14ac:dyDescent="0.2">
      <c r="A121" s="99"/>
      <c r="B121" s="99"/>
      <c r="C121" s="99"/>
      <c r="D121" s="2116"/>
      <c r="E121" s="2287"/>
      <c r="G121" s="99"/>
      <c r="H121" s="174"/>
      <c r="K121" s="174"/>
      <c r="N121" s="99"/>
      <c r="O121" s="99"/>
      <c r="P121" s="99"/>
      <c r="Q121" s="99"/>
      <c r="R121" s="99"/>
      <c r="S121" s="99"/>
      <c r="T121" s="99"/>
      <c r="U121" s="99"/>
      <c r="V121" s="99"/>
      <c r="AA121" s="99"/>
      <c r="AD121" s="99"/>
      <c r="AE121" s="99"/>
      <c r="AF121" s="99"/>
      <c r="AG121" s="2533"/>
      <c r="AH121" s="99"/>
      <c r="AI121" s="3822"/>
      <c r="AJ121" s="3822"/>
      <c r="AK121" s="3822"/>
      <c r="AL121" s="3822"/>
      <c r="AP121" s="112" t="s">
        <v>681</v>
      </c>
      <c r="AQ121" s="112">
        <f>+AQ69+AQ95+AQ101+AQ105+AQ111</f>
        <v>659348.11</v>
      </c>
      <c r="AT121" s="112" t="s">
        <v>682</v>
      </c>
      <c r="AU121" s="3287">
        <f>+AU104+AU101+AU95+AU66+AS40+AN40</f>
        <v>659348.11</v>
      </c>
    </row>
    <row r="122" spans="1:592" s="112" customFormat="1" x14ac:dyDescent="0.2">
      <c r="D122" s="312"/>
      <c r="E122" s="99"/>
      <c r="G122" s="99"/>
      <c r="AA122" s="2472"/>
      <c r="AG122" s="2533"/>
      <c r="AI122" s="3827"/>
      <c r="AJ122" s="3827"/>
      <c r="AK122" s="3827"/>
      <c r="AL122" s="3827"/>
      <c r="AU122" s="3311"/>
    </row>
    <row r="123" spans="1:592" s="112" customFormat="1" x14ac:dyDescent="0.2">
      <c r="A123" s="2118"/>
      <c r="D123" s="312"/>
    </row>
    <row r="124" spans="1:592" s="112" customFormat="1" x14ac:dyDescent="0.2">
      <c r="A124" s="1125"/>
      <c r="D124" s="312"/>
    </row>
    <row r="125" spans="1:592" x14ac:dyDescent="0.2">
      <c r="B125" s="112"/>
      <c r="C125" s="112"/>
      <c r="D125" s="312"/>
      <c r="E125" s="112"/>
      <c r="G125" s="112"/>
      <c r="H125" s="112"/>
      <c r="K125" s="112"/>
      <c r="N125" s="112"/>
      <c r="O125" s="112"/>
      <c r="P125" s="112"/>
      <c r="Q125" s="112"/>
      <c r="R125" s="112"/>
      <c r="S125" s="112"/>
      <c r="T125" s="112"/>
      <c r="U125" s="112"/>
      <c r="V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</row>
    <row r="126" spans="1:592" x14ac:dyDescent="0.2">
      <c r="A126" s="112"/>
      <c r="B126" s="112"/>
      <c r="C126" s="112"/>
      <c r="D126" s="312"/>
      <c r="E126" s="112"/>
      <c r="G126" s="112"/>
      <c r="H126" s="112"/>
      <c r="K126" s="112"/>
      <c r="N126" s="112"/>
      <c r="O126" s="112"/>
      <c r="P126" s="112"/>
      <c r="Q126" s="112"/>
      <c r="R126" s="112"/>
      <c r="S126" s="112"/>
      <c r="T126" s="112"/>
      <c r="U126" s="112"/>
      <c r="V126" s="112"/>
      <c r="Y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</row>
    <row r="127" spans="1:592" x14ac:dyDescent="0.2">
      <c r="A127" s="112"/>
      <c r="D127" s="2287"/>
      <c r="E127" s="112"/>
      <c r="G127" s="112"/>
      <c r="Q127" s="112"/>
      <c r="R127" s="112"/>
      <c r="S127" s="112"/>
      <c r="AA127" s="112"/>
      <c r="AB127" s="112"/>
      <c r="AC127" s="112"/>
      <c r="AG127" s="2533"/>
      <c r="AI127" s="112"/>
    </row>
    <row r="128" spans="1:592" x14ac:dyDescent="0.2">
      <c r="A128" s="112"/>
      <c r="D128" s="2287"/>
      <c r="Q128" s="112"/>
      <c r="R128" s="112"/>
      <c r="S128" s="112"/>
      <c r="AA128" s="112"/>
      <c r="AB128" s="112"/>
      <c r="AC128" s="112"/>
      <c r="AG128" s="2533"/>
    </row>
    <row r="129" spans="1:69" x14ac:dyDescent="0.2">
      <c r="A129" s="112"/>
      <c r="D129" s="2287"/>
      <c r="H129" s="112"/>
      <c r="Q129" s="112"/>
      <c r="R129" s="112"/>
      <c r="S129" s="112"/>
      <c r="Y129" s="141"/>
      <c r="AA129" s="112"/>
      <c r="AB129" s="112"/>
      <c r="AC129" s="112"/>
      <c r="AG129" s="2533"/>
    </row>
    <row r="130" spans="1:69" x14ac:dyDescent="0.2">
      <c r="A130" s="112"/>
      <c r="D130" s="2287"/>
      <c r="H130" s="112"/>
      <c r="Q130" s="112"/>
      <c r="R130" s="112"/>
      <c r="S130" s="112"/>
      <c r="AA130" s="112"/>
      <c r="AB130" s="112"/>
      <c r="AC130" s="112"/>
      <c r="AG130" s="2452"/>
    </row>
    <row r="131" spans="1:69" x14ac:dyDescent="0.2">
      <c r="D131" s="2287"/>
      <c r="H131" s="112"/>
      <c r="Q131" s="112"/>
      <c r="R131" s="112"/>
      <c r="S131" s="112"/>
      <c r="AA131" s="112"/>
      <c r="AB131" s="112"/>
      <c r="AC131" s="112"/>
    </row>
    <row r="132" spans="1:69" s="141" customFormat="1" x14ac:dyDescent="0.2">
      <c r="A132" s="99"/>
      <c r="B132" s="99"/>
      <c r="C132" s="99"/>
      <c r="D132" s="2287"/>
      <c r="E132" s="99"/>
      <c r="F132" s="112"/>
      <c r="G132" s="99"/>
      <c r="H132" s="2164"/>
      <c r="I132" s="112"/>
      <c r="J132" s="112"/>
      <c r="K132" s="174"/>
      <c r="L132" s="112"/>
      <c r="M132" s="112"/>
      <c r="N132" s="99"/>
      <c r="O132" s="99"/>
      <c r="P132" s="99"/>
      <c r="Q132" s="112"/>
      <c r="R132" s="112"/>
      <c r="S132" s="112"/>
      <c r="T132" s="99"/>
      <c r="U132" s="99"/>
      <c r="V132" s="99"/>
      <c r="W132" s="99"/>
      <c r="X132" s="99"/>
      <c r="Y132" s="99"/>
      <c r="Z132" s="112"/>
      <c r="AA132" s="112"/>
      <c r="AB132" s="112"/>
      <c r="AC132" s="112"/>
      <c r="AD132" s="99"/>
      <c r="AE132" s="99"/>
      <c r="AF132" s="99"/>
      <c r="AG132" s="99"/>
      <c r="AH132" s="99"/>
      <c r="AI132" s="99"/>
      <c r="BH132" s="112"/>
    </row>
    <row r="133" spans="1:69" s="141" customFormat="1" x14ac:dyDescent="0.2">
      <c r="A133" s="99"/>
      <c r="B133" s="99"/>
      <c r="C133" s="99"/>
      <c r="D133" s="2287"/>
      <c r="E133" s="99"/>
      <c r="F133" s="112"/>
      <c r="G133" s="99"/>
      <c r="H133" s="2165"/>
      <c r="I133" s="112"/>
      <c r="J133" s="112"/>
      <c r="K133" s="174"/>
      <c r="L133" s="112"/>
      <c r="M133" s="112"/>
      <c r="N133" s="99"/>
      <c r="O133" s="99"/>
      <c r="P133" s="99"/>
      <c r="Q133" s="112"/>
      <c r="R133" s="112"/>
      <c r="S133" s="112"/>
      <c r="T133" s="99"/>
      <c r="U133" s="99"/>
      <c r="V133" s="99"/>
      <c r="W133" s="99"/>
      <c r="X133" s="99"/>
      <c r="Y133" s="99"/>
      <c r="Z133" s="112"/>
      <c r="AA133" s="112"/>
      <c r="AB133" s="112"/>
      <c r="AC133" s="112"/>
      <c r="AD133" s="99"/>
      <c r="AE133" s="99"/>
      <c r="AF133" s="99"/>
      <c r="AG133" s="99"/>
      <c r="AH133" s="99"/>
      <c r="AI133" s="99"/>
      <c r="BH133" s="112"/>
    </row>
    <row r="134" spans="1:69" x14ac:dyDescent="0.2">
      <c r="D134" s="2287"/>
      <c r="AA134" s="112"/>
      <c r="AB134" s="112"/>
      <c r="AC134" s="112"/>
      <c r="AD134" s="141"/>
      <c r="AE134" s="141"/>
      <c r="AF134" s="141"/>
      <c r="AG134" s="141"/>
      <c r="AH134" s="141"/>
      <c r="AI134" s="141"/>
    </row>
    <row r="135" spans="1:69" x14ac:dyDescent="0.2">
      <c r="D135" s="2287"/>
      <c r="AA135" s="112"/>
      <c r="AB135" s="112"/>
      <c r="AC135" s="112"/>
      <c r="AD135" s="141"/>
      <c r="AE135" s="141"/>
      <c r="AF135" s="141"/>
      <c r="AG135" s="141"/>
      <c r="AH135" s="141"/>
      <c r="AI135" s="141"/>
      <c r="BQ135" s="99" t="s">
        <v>577</v>
      </c>
    </row>
    <row r="136" spans="1:69" x14ac:dyDescent="0.2">
      <c r="D136" s="2287"/>
    </row>
    <row r="137" spans="1:69" x14ac:dyDescent="0.2">
      <c r="D137" s="2287"/>
    </row>
    <row r="138" spans="1:69" x14ac:dyDescent="0.2">
      <c r="D138" s="2287"/>
    </row>
    <row r="139" spans="1:69" x14ac:dyDescent="0.2">
      <c r="D139" s="2287"/>
    </row>
    <row r="140" spans="1:69" x14ac:dyDescent="0.2">
      <c r="D140" s="2287"/>
    </row>
    <row r="141" spans="1:69" x14ac:dyDescent="0.2">
      <c r="D141" s="2287"/>
    </row>
    <row r="142" spans="1:69" x14ac:dyDescent="0.2">
      <c r="D142" s="2287"/>
    </row>
    <row r="143" spans="1:69" x14ac:dyDescent="0.2">
      <c r="D143" s="2287"/>
    </row>
    <row r="144" spans="1:69" x14ac:dyDescent="0.2">
      <c r="D144" s="2287"/>
    </row>
    <row r="145" spans="4:4" x14ac:dyDescent="0.2">
      <c r="D145" s="2287"/>
    </row>
    <row r="146" spans="4:4" x14ac:dyDescent="0.2">
      <c r="D146" s="2287"/>
    </row>
    <row r="147" spans="4:4" x14ac:dyDescent="0.2">
      <c r="D147" s="2287"/>
    </row>
    <row r="148" spans="4:4" x14ac:dyDescent="0.2">
      <c r="D148" s="2287"/>
    </row>
    <row r="149" spans="4:4" x14ac:dyDescent="0.2">
      <c r="D149" s="2287"/>
    </row>
    <row r="150" spans="4:4" x14ac:dyDescent="0.2">
      <c r="D150" s="2287"/>
    </row>
    <row r="151" spans="4:4" x14ac:dyDescent="0.2">
      <c r="D151" s="2287"/>
    </row>
    <row r="152" spans="4:4" x14ac:dyDescent="0.2">
      <c r="D152" s="2287"/>
    </row>
    <row r="153" spans="4:4" x14ac:dyDescent="0.2">
      <c r="D153" s="2287"/>
    </row>
    <row r="154" spans="4:4" x14ac:dyDescent="0.2">
      <c r="D154" s="2287"/>
    </row>
    <row r="155" spans="4:4" x14ac:dyDescent="0.2">
      <c r="D155" s="2287"/>
    </row>
    <row r="156" spans="4:4" x14ac:dyDescent="0.2">
      <c r="D156" s="2287"/>
    </row>
    <row r="157" spans="4:4" x14ac:dyDescent="0.2">
      <c r="D157" s="2287"/>
    </row>
    <row r="158" spans="4:4" x14ac:dyDescent="0.2">
      <c r="D158" s="2287"/>
    </row>
    <row r="159" spans="4:4" x14ac:dyDescent="0.2">
      <c r="D159" s="2287"/>
    </row>
    <row r="160" spans="4:4" x14ac:dyDescent="0.2">
      <c r="D160" s="2287"/>
    </row>
    <row r="161" spans="4:4" x14ac:dyDescent="0.2">
      <c r="D161" s="2287"/>
    </row>
    <row r="162" spans="4:4" x14ac:dyDescent="0.2">
      <c r="D162" s="2287"/>
    </row>
    <row r="163" spans="4:4" x14ac:dyDescent="0.2">
      <c r="D163" s="2287"/>
    </row>
    <row r="164" spans="4:4" x14ac:dyDescent="0.2">
      <c r="D164" s="2287"/>
    </row>
    <row r="165" spans="4:4" x14ac:dyDescent="0.2">
      <c r="D165" s="2287"/>
    </row>
    <row r="166" spans="4:4" x14ac:dyDescent="0.2">
      <c r="D166" s="2287"/>
    </row>
    <row r="167" spans="4:4" x14ac:dyDescent="0.2">
      <c r="D167" s="2287"/>
    </row>
    <row r="168" spans="4:4" x14ac:dyDescent="0.2">
      <c r="D168" s="2287"/>
    </row>
    <row r="169" spans="4:4" x14ac:dyDescent="0.2">
      <c r="D169" s="2287"/>
    </row>
    <row r="170" spans="4:4" x14ac:dyDescent="0.2">
      <c r="D170" s="2287"/>
    </row>
    <row r="171" spans="4:4" x14ac:dyDescent="0.2">
      <c r="D171" s="2287"/>
    </row>
    <row r="172" spans="4:4" x14ac:dyDescent="0.2">
      <c r="D172" s="2287"/>
    </row>
    <row r="173" spans="4:4" x14ac:dyDescent="0.2">
      <c r="D173" s="2287"/>
    </row>
    <row r="174" spans="4:4" x14ac:dyDescent="0.2">
      <c r="D174" s="2287"/>
    </row>
    <row r="175" spans="4:4" x14ac:dyDescent="0.2">
      <c r="D175" s="2287"/>
    </row>
    <row r="176" spans="4:4" x14ac:dyDescent="0.2">
      <c r="D176" s="2287"/>
    </row>
    <row r="177" spans="4:4" x14ac:dyDescent="0.2">
      <c r="D177" s="2287"/>
    </row>
    <row r="178" spans="4:4" x14ac:dyDescent="0.2">
      <c r="D178" s="2287"/>
    </row>
    <row r="179" spans="4:4" x14ac:dyDescent="0.2">
      <c r="D179" s="2287"/>
    </row>
    <row r="180" spans="4:4" x14ac:dyDescent="0.2">
      <c r="D180" s="2287"/>
    </row>
    <row r="181" spans="4:4" x14ac:dyDescent="0.2">
      <c r="D181" s="2287"/>
    </row>
    <row r="182" spans="4:4" x14ac:dyDescent="0.2">
      <c r="D182" s="2287"/>
    </row>
    <row r="183" spans="4:4" x14ac:dyDescent="0.2">
      <c r="D183" s="2287"/>
    </row>
    <row r="184" spans="4:4" x14ac:dyDescent="0.2">
      <c r="D184" s="2287"/>
    </row>
    <row r="185" spans="4:4" x14ac:dyDescent="0.2">
      <c r="D185" s="2287"/>
    </row>
    <row r="186" spans="4:4" x14ac:dyDescent="0.2">
      <c r="D186" s="2287"/>
    </row>
    <row r="187" spans="4:4" x14ac:dyDescent="0.2">
      <c r="D187" s="2287"/>
    </row>
    <row r="188" spans="4:4" x14ac:dyDescent="0.2">
      <c r="D188" s="2287"/>
    </row>
    <row r="189" spans="4:4" x14ac:dyDescent="0.2">
      <c r="D189" s="2287"/>
    </row>
    <row r="190" spans="4:4" x14ac:dyDescent="0.2">
      <c r="D190" s="2287"/>
    </row>
    <row r="191" spans="4:4" x14ac:dyDescent="0.2">
      <c r="D191" s="2287"/>
    </row>
    <row r="192" spans="4:4" x14ac:dyDescent="0.2">
      <c r="D192" s="2287"/>
    </row>
    <row r="193" spans="4:4" x14ac:dyDescent="0.2">
      <c r="D193" s="2287"/>
    </row>
    <row r="194" spans="4:4" x14ac:dyDescent="0.2">
      <c r="D194" s="2287"/>
    </row>
    <row r="195" spans="4:4" x14ac:dyDescent="0.2">
      <c r="D195" s="2287"/>
    </row>
    <row r="196" spans="4:4" x14ac:dyDescent="0.2">
      <c r="D196" s="2287"/>
    </row>
    <row r="197" spans="4:4" x14ac:dyDescent="0.2">
      <c r="D197" s="2287"/>
    </row>
    <row r="198" spans="4:4" x14ac:dyDescent="0.2">
      <c r="D198" s="2287"/>
    </row>
    <row r="199" spans="4:4" x14ac:dyDescent="0.2">
      <c r="D199" s="2287"/>
    </row>
    <row r="200" spans="4:4" x14ac:dyDescent="0.2">
      <c r="D200" s="2287"/>
    </row>
    <row r="201" spans="4:4" x14ac:dyDescent="0.2">
      <c r="D201" s="2287"/>
    </row>
    <row r="202" spans="4:4" x14ac:dyDescent="0.2">
      <c r="D202" s="2287"/>
    </row>
    <row r="203" spans="4:4" x14ac:dyDescent="0.2">
      <c r="D203" s="2287"/>
    </row>
    <row r="204" spans="4:4" x14ac:dyDescent="0.2">
      <c r="D204" s="2287"/>
    </row>
    <row r="205" spans="4:4" x14ac:dyDescent="0.2">
      <c r="D205" s="2287"/>
    </row>
    <row r="206" spans="4:4" x14ac:dyDescent="0.2">
      <c r="D206" s="2287"/>
    </row>
    <row r="207" spans="4:4" x14ac:dyDescent="0.2">
      <c r="D207" s="2287"/>
    </row>
    <row r="208" spans="4:4" x14ac:dyDescent="0.2">
      <c r="D208" s="2287"/>
    </row>
    <row r="209" spans="4:4" x14ac:dyDescent="0.2">
      <c r="D209" s="2287"/>
    </row>
  </sheetData>
  <mergeCells count="69">
    <mergeCell ref="S6:S7"/>
    <mergeCell ref="T6:T7"/>
    <mergeCell ref="E5:N5"/>
    <mergeCell ref="E6:G7"/>
    <mergeCell ref="H6:J7"/>
    <mergeCell ref="K6:M7"/>
    <mergeCell ref="N6:N7"/>
    <mergeCell ref="A115:B119"/>
    <mergeCell ref="A92:B95"/>
    <mergeCell ref="A96:B97"/>
    <mergeCell ref="A99:B99"/>
    <mergeCell ref="A101:B101"/>
    <mergeCell ref="A103:B105"/>
    <mergeCell ref="A112:B112"/>
    <mergeCell ref="A113:B113"/>
    <mergeCell ref="A107:B110"/>
    <mergeCell ref="AI121:AL121"/>
    <mergeCell ref="U6:U7"/>
    <mergeCell ref="V6:V7"/>
    <mergeCell ref="AI122:AL122"/>
    <mergeCell ref="TJ8:UD69"/>
    <mergeCell ref="BG5:BG7"/>
    <mergeCell ref="AO6:AP6"/>
    <mergeCell ref="AV5:AX6"/>
    <mergeCell ref="BJ1:BO24"/>
    <mergeCell ref="BH5:BH7"/>
    <mergeCell ref="AT6:AU6"/>
    <mergeCell ref="AY5:BC5"/>
    <mergeCell ref="BD5:BF5"/>
    <mergeCell ref="AV2:BH4"/>
    <mergeCell ref="AJ2:AU4"/>
    <mergeCell ref="AJ5:AL6"/>
    <mergeCell ref="A87:B90"/>
    <mergeCell ref="B70:B76"/>
    <mergeCell ref="A10:A43"/>
    <mergeCell ref="B10:B22"/>
    <mergeCell ref="B23:B25"/>
    <mergeCell ref="B26:B36"/>
    <mergeCell ref="A44:A66"/>
    <mergeCell ref="B53:B66"/>
    <mergeCell ref="B40:B42"/>
    <mergeCell ref="B44:B49"/>
    <mergeCell ref="B50:B52"/>
    <mergeCell ref="B37:B39"/>
    <mergeCell ref="A70:A79"/>
    <mergeCell ref="A82:B84"/>
    <mergeCell ref="A9:B9"/>
    <mergeCell ref="AD5:AF5"/>
    <mergeCell ref="AA5:AC6"/>
    <mergeCell ref="Z5:Z7"/>
    <mergeCell ref="W6:W7"/>
    <mergeCell ref="X6:X7"/>
    <mergeCell ref="W5:X5"/>
    <mergeCell ref="O6:O7"/>
    <mergeCell ref="P5:T5"/>
    <mergeCell ref="A5:B8"/>
    <mergeCell ref="C5:C8"/>
    <mergeCell ref="D5:D8"/>
    <mergeCell ref="Y5:Y7"/>
    <mergeCell ref="P6:P7"/>
    <mergeCell ref="Q6:Q7"/>
    <mergeCell ref="R6:R7"/>
    <mergeCell ref="BE6:BF6"/>
    <mergeCell ref="AS5:AU5"/>
    <mergeCell ref="AM5:AQ5"/>
    <mergeCell ref="BA6:BB6"/>
    <mergeCell ref="AA2:AI4"/>
    <mergeCell ref="AG5:AI5"/>
    <mergeCell ref="AH6:AI6"/>
  </mergeCells>
  <dataValidations count="4">
    <dataValidation allowBlank="1" showInputMessage="1" showErrorMessage="1" prompt="specifikacija u mjesečna izvješća (privremeni tr. i garancije)" sqref="D99"/>
    <dataValidation allowBlank="1" showInputMessage="1" showErrorMessage="1" prompt="ŠPANSKO 2.A.7" sqref="E26:E27"/>
    <dataValidation allowBlank="1" showInputMessage="1" showErrorMessage="1" prompt="provaljeni stanovi: opuzen (49,16 m2, 294.796,30 kn)_x000a_pula (81,59 m2, 572.365,27 kn)_x000a_varaždin b1 (86,99m2, 539.902,57 kn)" sqref="E28"/>
    <dataValidation allowBlank="1" showInputMessage="1" showErrorMessage="1" prompt="vidi tablicu u bitni podaci, planovi i analize, pomoćni izračuni, neprodani prostori 31.12.2008." sqref="B26"/>
  </dataValidations>
  <pageMargins left="0.70866141732283472" right="0.31496062992125984" top="0.27559055118110237" bottom="0.31496062992125984" header="0.23622047244094491" footer="0.19685039370078741"/>
  <pageSetup paperSize="9" scale="50" orientation="portrait" copies="6" r:id="rId1"/>
  <colBreaks count="5" manualBreakCount="5">
    <brk id="10" max="121" man="1"/>
    <brk id="31" max="122" man="1"/>
    <brk id="46" max="121" man="1"/>
    <brk id="55" max="122" man="1"/>
    <brk id="68" min="1" max="9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685" t="s">
        <v>440</v>
      </c>
      <c r="B1" s="3685"/>
      <c r="C1" s="3685"/>
      <c r="D1" s="3685"/>
      <c r="E1" s="3685"/>
    </row>
    <row r="2" spans="1:7" x14ac:dyDescent="0.2">
      <c r="A2" s="3685"/>
      <c r="B2" s="3685"/>
      <c r="C2" s="3685"/>
      <c r="D2" s="3685"/>
      <c r="E2" s="3685"/>
    </row>
    <row r="3" spans="1:7" ht="30.75" customHeight="1" x14ac:dyDescent="0.2">
      <c r="A3" s="3685"/>
      <c r="B3" s="3685"/>
      <c r="C3" s="3685"/>
      <c r="D3" s="3685"/>
      <c r="E3" s="3685"/>
    </row>
    <row r="4" spans="1:7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7" x14ac:dyDescent="0.2">
      <c r="A5" s="38">
        <v>1</v>
      </c>
      <c r="B5" s="82" t="s">
        <v>443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444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191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193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194</v>
      </c>
      <c r="C10" s="37" t="e">
        <f>F10*$G$11</f>
        <v>#REF!</v>
      </c>
      <c r="D10" s="37" t="e">
        <f>'prosinac 2009.(12)'!AV222-'A4 srpanj'!D11-'A4 srpanj'!D12-'A4 srpanj'!D13</f>
        <v>#REF!</v>
      </c>
      <c r="E10" s="3686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195</v>
      </c>
      <c r="C11" s="37" t="e">
        <f>F11*$G$11</f>
        <v>#REF!</v>
      </c>
      <c r="D11" s="34" t="e">
        <f>#REF!</f>
        <v>#REF!</v>
      </c>
      <c r="E11" s="3687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196</v>
      </c>
      <c r="C12" s="37" t="e">
        <f>F12*$G$11</f>
        <v>#REF!</v>
      </c>
      <c r="D12" s="34" t="e">
        <f>#REF!</f>
        <v>#REF!</v>
      </c>
      <c r="E12" s="3687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197</v>
      </c>
      <c r="C13" s="37">
        <v>0</v>
      </c>
      <c r="D13" s="40">
        <v>0</v>
      </c>
      <c r="E13" s="3688"/>
      <c r="F13" s="56" t="e">
        <f>D13/$G$12</f>
        <v>#REF!</v>
      </c>
    </row>
    <row r="14" spans="1:7" x14ac:dyDescent="0.2">
      <c r="A14" s="32">
        <v>10</v>
      </c>
      <c r="B14" s="33" t="s">
        <v>198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199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349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386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387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220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381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200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423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201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202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203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388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422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9" x14ac:dyDescent="0.2">
      <c r="A30" s="46">
        <v>1</v>
      </c>
      <c r="B30" s="84" t="s">
        <v>445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446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207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208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209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210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211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350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351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384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221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212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381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213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421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214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223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222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382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689" t="s">
        <v>215</v>
      </c>
      <c r="B51" s="3690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691" t="s">
        <v>441</v>
      </c>
      <c r="B53" s="3690"/>
      <c r="C53" s="3690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691" t="s">
        <v>442</v>
      </c>
      <c r="B55" s="3690"/>
      <c r="C55" s="3690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692" t="s">
        <v>216</v>
      </c>
      <c r="C57" s="3693"/>
      <c r="D57" s="3692" t="s">
        <v>217</v>
      </c>
      <c r="E57" s="3692"/>
    </row>
    <row r="58" spans="1:8" x14ac:dyDescent="0.2">
      <c r="A58" s="14"/>
      <c r="B58" s="3682" t="s">
        <v>218</v>
      </c>
      <c r="C58" s="3682"/>
      <c r="D58" s="3682" t="s">
        <v>219</v>
      </c>
      <c r="E58" s="3682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683" t="s">
        <v>447</v>
      </c>
      <c r="E60" s="3684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6" t="s">
        <v>454</v>
      </c>
      <c r="B2" s="3696"/>
      <c r="C2" s="3696"/>
      <c r="D2" s="3696"/>
      <c r="E2" s="3696"/>
    </row>
    <row r="3" spans="1:7" x14ac:dyDescent="0.2">
      <c r="A3" s="3696"/>
      <c r="B3" s="3696"/>
      <c r="C3" s="3696"/>
      <c r="D3" s="3696"/>
      <c r="E3" s="3696"/>
    </row>
    <row r="4" spans="1:7" ht="30.75" customHeight="1" x14ac:dyDescent="0.2">
      <c r="A4" s="3696"/>
      <c r="B4" s="3696"/>
      <c r="C4" s="3696"/>
      <c r="D4" s="3696"/>
      <c r="E4" s="3696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457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458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194</v>
      </c>
      <c r="C12" s="131" t="e">
        <f>G14*F12</f>
        <v>#REF!</v>
      </c>
      <c r="D12" s="131" t="e">
        <f>'prosinac 2009.(12)'!CB222-D13-D14-D15</f>
        <v>#REF!</v>
      </c>
      <c r="E12" s="3697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G14*F13</f>
        <v>#REF!</v>
      </c>
      <c r="D13" s="158" t="e">
        <f>#REF!</f>
        <v>#REF!</v>
      </c>
      <c r="E13" s="3698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G14*F14</f>
        <v>#REF!</v>
      </c>
      <c r="D14" s="158" t="e">
        <f>#REF!</f>
        <v>#REF!</v>
      </c>
      <c r="E14" s="3698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G14*F15</f>
        <v>#REF!</v>
      </c>
      <c r="D15" s="1164">
        <v>0</v>
      </c>
      <c r="E15" s="3699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386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220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381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200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423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201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202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203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459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460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207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208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211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350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351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384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221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212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381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213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421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214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223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00" t="s">
        <v>215</v>
      </c>
      <c r="B53" s="3701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00" t="s">
        <v>461</v>
      </c>
      <c r="B55" s="3701"/>
      <c r="C55" s="3701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00" t="s">
        <v>462</v>
      </c>
      <c r="B57" s="3701"/>
      <c r="C57" s="3701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02" t="s">
        <v>216</v>
      </c>
      <c r="C59" s="3703"/>
      <c r="D59" s="3702" t="s">
        <v>217</v>
      </c>
      <c r="E59" s="3702"/>
    </row>
    <row r="60" spans="1:8" x14ac:dyDescent="0.2">
      <c r="A60" s="110"/>
      <c r="B60" s="3694" t="s">
        <v>218</v>
      </c>
      <c r="C60" s="3694"/>
      <c r="D60" s="3694" t="s">
        <v>219</v>
      </c>
      <c r="E60" s="3694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95" t="s">
        <v>455</v>
      </c>
      <c r="E62" s="3695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6" t="s">
        <v>486</v>
      </c>
      <c r="B2" s="3696"/>
      <c r="C2" s="3696"/>
      <c r="D2" s="3696"/>
      <c r="E2" s="3696"/>
    </row>
    <row r="3" spans="1:7" x14ac:dyDescent="0.2">
      <c r="A3" s="3696"/>
      <c r="B3" s="3696"/>
      <c r="C3" s="3696"/>
      <c r="D3" s="3696"/>
      <c r="E3" s="3696"/>
    </row>
    <row r="4" spans="1:7" ht="30.75" customHeight="1" x14ac:dyDescent="0.2">
      <c r="A4" s="3696"/>
      <c r="B4" s="3696"/>
      <c r="C4" s="3696"/>
      <c r="D4" s="3696"/>
      <c r="E4" s="3696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492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191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194</v>
      </c>
      <c r="C12" s="131" t="e">
        <f>F12*$G$14</f>
        <v>#REF!</v>
      </c>
      <c r="D12" s="131" t="e">
        <f>'prosinac 2009.(12)'!DH222-'A4 rujan'!D13-'A4 rujan'!D14-'A4 rujan'!D15</f>
        <v>#REF!</v>
      </c>
      <c r="E12" s="3697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F13*$G$14</f>
        <v>#REF!</v>
      </c>
      <c r="D13" s="158" t="e">
        <f>#REF!</f>
        <v>#REF!</v>
      </c>
      <c r="E13" s="3698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F14*$G$14</f>
        <v>#REF!</v>
      </c>
      <c r="D14" s="158" t="e">
        <f>#REF!</f>
        <v>#REF!</v>
      </c>
      <c r="E14" s="3698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F15*$G$14</f>
        <v>#REF!</v>
      </c>
      <c r="D15" s="1164">
        <v>0</v>
      </c>
      <c r="E15" s="3699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386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220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381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200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423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201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202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203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493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494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207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208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211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350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351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384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221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212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381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213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421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214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223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00" t="s">
        <v>215</v>
      </c>
      <c r="B53" s="3701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00" t="s">
        <v>487</v>
      </c>
      <c r="B55" s="3701"/>
      <c r="C55" s="3701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00" t="s">
        <v>488</v>
      </c>
      <c r="B57" s="3701"/>
      <c r="C57" s="3701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02" t="s">
        <v>216</v>
      </c>
      <c r="C59" s="3703"/>
      <c r="D59" s="3702" t="s">
        <v>217</v>
      </c>
      <c r="E59" s="3702"/>
    </row>
    <row r="60" spans="1:8" x14ac:dyDescent="0.2">
      <c r="A60" s="110"/>
      <c r="B60" s="3694" t="s">
        <v>218</v>
      </c>
      <c r="C60" s="3694"/>
      <c r="D60" s="3694" t="s">
        <v>219</v>
      </c>
      <c r="E60" s="3694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95" t="s">
        <v>490</v>
      </c>
      <c r="E62" s="3695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6" t="s">
        <v>513</v>
      </c>
      <c r="B2" s="3696"/>
      <c r="C2" s="3696"/>
      <c r="D2" s="3696"/>
      <c r="E2" s="3696"/>
    </row>
    <row r="3" spans="1:7" x14ac:dyDescent="0.2">
      <c r="A3" s="3696"/>
      <c r="B3" s="3696"/>
      <c r="C3" s="3696"/>
      <c r="D3" s="3696"/>
      <c r="E3" s="3696"/>
    </row>
    <row r="4" spans="1:7" ht="30.75" customHeight="1" x14ac:dyDescent="0.2">
      <c r="A4" s="3696"/>
      <c r="B4" s="3696"/>
      <c r="C4" s="3696"/>
      <c r="D4" s="3696"/>
      <c r="E4" s="3696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492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191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193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2009.(12)'!EN222-D12-D13</f>
        <v>#REF!</v>
      </c>
      <c r="E11" s="3697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195</v>
      </c>
      <c r="C12" s="131" t="e">
        <f>F12*G14</f>
        <v>#REF!</v>
      </c>
      <c r="D12" s="158" t="e">
        <f>#REF!</f>
        <v>#REF!</v>
      </c>
      <c r="E12" s="3698"/>
      <c r="F12" s="133" t="e">
        <f>D12/G15</f>
        <v>#REF!</v>
      </c>
    </row>
    <row r="13" spans="1:7" x14ac:dyDescent="0.2">
      <c r="A13" s="124">
        <v>7</v>
      </c>
      <c r="B13" s="125" t="s">
        <v>196</v>
      </c>
      <c r="C13" s="131" t="e">
        <f>F13*G14</f>
        <v>#REF!</v>
      </c>
      <c r="D13" s="158" t="e">
        <f>#REF!</f>
        <v>#REF!</v>
      </c>
      <c r="E13" s="3698"/>
      <c r="F13" s="133" t="e">
        <f>D13/G15</f>
        <v>#REF!</v>
      </c>
    </row>
    <row r="14" spans="1:7" x14ac:dyDescent="0.2">
      <c r="A14" s="124">
        <v>8</v>
      </c>
      <c r="B14" s="125" t="s">
        <v>198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199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349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386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214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223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00" t="s">
        <v>215</v>
      </c>
      <c r="B50" s="3701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00" t="s">
        <v>514</v>
      </c>
      <c r="B52" s="3701"/>
      <c r="C52" s="3701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00" t="s">
        <v>512</v>
      </c>
      <c r="B54" s="3701"/>
      <c r="C54" s="3701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702" t="s">
        <v>216</v>
      </c>
      <c r="C56" s="3703"/>
      <c r="D56" s="3702" t="s">
        <v>217</v>
      </c>
      <c r="E56" s="3702"/>
    </row>
    <row r="57" spans="1:7" x14ac:dyDescent="0.2">
      <c r="A57" s="110"/>
      <c r="B57" s="3694" t="s">
        <v>218</v>
      </c>
      <c r="C57" s="3694"/>
      <c r="D57" s="3694" t="s">
        <v>219</v>
      </c>
      <c r="E57" s="3694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695" t="s">
        <v>510</v>
      </c>
      <c r="E59" s="3695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6" t="s">
        <v>526</v>
      </c>
      <c r="B2" s="3696"/>
      <c r="C2" s="3696"/>
      <c r="D2" s="3696"/>
      <c r="E2" s="3696"/>
    </row>
    <row r="3" spans="1:7" x14ac:dyDescent="0.2">
      <c r="A3" s="3696"/>
      <c r="B3" s="3696"/>
      <c r="C3" s="3696"/>
      <c r="D3" s="3696"/>
      <c r="E3" s="3696"/>
    </row>
    <row r="4" spans="1:7" ht="30.75" customHeight="1" x14ac:dyDescent="0.2">
      <c r="A4" s="3696"/>
      <c r="B4" s="3696"/>
      <c r="C4" s="3696"/>
      <c r="D4" s="3696"/>
      <c r="E4" s="3696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193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194</v>
      </c>
      <c r="C11" s="131" t="e">
        <f>F11*G15</f>
        <v>#REF!</v>
      </c>
      <c r="D11" s="131" t="e">
        <f>'prosinac 2009.(12)'!FT222-D12-D13</f>
        <v>#REF!</v>
      </c>
      <c r="E11" s="3697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 t="e">
        <f>F12*G15</f>
        <v>#REF!</v>
      </c>
      <c r="D12" s="158" t="e">
        <f>#REF!</f>
        <v>#REF!</v>
      </c>
      <c r="E12" s="3698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 t="e">
        <f>F13*G15</f>
        <v>#REF!</v>
      </c>
      <c r="D13" s="158" t="e">
        <f>#REF!</f>
        <v>#REF!</v>
      </c>
      <c r="E13" s="3698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386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00" t="s">
        <v>215</v>
      </c>
      <c r="B51" s="3701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00" t="s">
        <v>524</v>
      </c>
      <c r="B53" s="3701"/>
      <c r="C53" s="3701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00" t="s">
        <v>525</v>
      </c>
      <c r="B55" s="3701"/>
      <c r="C55" s="3701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02" t="s">
        <v>216</v>
      </c>
      <c r="C57" s="3703"/>
      <c r="D57" s="3702" t="s">
        <v>217</v>
      </c>
      <c r="E57" s="3702"/>
    </row>
    <row r="58" spans="1:8" x14ac:dyDescent="0.2">
      <c r="A58" s="110"/>
      <c r="B58" s="3694" t="s">
        <v>218</v>
      </c>
      <c r="C58" s="3694"/>
      <c r="D58" s="3694" t="s">
        <v>219</v>
      </c>
      <c r="E58" s="3694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95" t="s">
        <v>523</v>
      </c>
      <c r="E60" s="3695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96" t="s">
        <v>546</v>
      </c>
      <c r="B2" s="3696"/>
      <c r="C2" s="3696"/>
      <c r="D2" s="3696"/>
      <c r="E2" s="3696"/>
    </row>
    <row r="3" spans="1:7" x14ac:dyDescent="0.2">
      <c r="A3" s="3696"/>
      <c r="B3" s="3696"/>
      <c r="C3" s="3696"/>
      <c r="D3" s="3696"/>
      <c r="E3" s="3696"/>
    </row>
    <row r="4" spans="1:7" ht="30.75" customHeight="1" x14ac:dyDescent="0.2">
      <c r="A4" s="3696"/>
      <c r="B4" s="3696"/>
      <c r="C4" s="3696"/>
      <c r="D4" s="3696"/>
      <c r="E4" s="3696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193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194</v>
      </c>
      <c r="C11" s="131">
        <f>'prosinac 2009.(12)'!HC222-C12-C13</f>
        <v>302958.67</v>
      </c>
      <c r="D11" s="131" t="e">
        <f>'prosinac 2009.(12)'!GZ222-D12-D13</f>
        <v>#REF!</v>
      </c>
      <c r="E11" s="3697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/>
      <c r="D12" s="158" t="e">
        <f>#REF!</f>
        <v>#REF!</v>
      </c>
      <c r="E12" s="3698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/>
      <c r="D13" s="158" t="e">
        <f>#REF!</f>
        <v>#REF!</v>
      </c>
      <c r="E13" s="3698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386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202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203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521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00" t="s">
        <v>215</v>
      </c>
      <c r="B51" s="3701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00" t="s">
        <v>544</v>
      </c>
      <c r="B53" s="3701"/>
      <c r="C53" s="3701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00" t="s">
        <v>545</v>
      </c>
      <c r="B55" s="3701"/>
      <c r="C55" s="3701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02" t="s">
        <v>216</v>
      </c>
      <c r="C57" s="3703"/>
      <c r="D57" s="3702" t="s">
        <v>217</v>
      </c>
      <c r="E57" s="3702"/>
    </row>
    <row r="58" spans="1:8" x14ac:dyDescent="0.2">
      <c r="A58" s="110"/>
      <c r="B58" s="3694" t="s">
        <v>218</v>
      </c>
      <c r="C58" s="3694"/>
      <c r="D58" s="3694" t="s">
        <v>219</v>
      </c>
      <c r="E58" s="3694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95" t="s">
        <v>536</v>
      </c>
      <c r="E60" s="3695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685" t="s">
        <v>429</v>
      </c>
      <c r="B1" s="3685"/>
      <c r="C1" s="3685"/>
      <c r="D1" s="3685"/>
      <c r="E1" s="3685"/>
    </row>
    <row r="2" spans="1:11" x14ac:dyDescent="0.2">
      <c r="A2" s="3685"/>
      <c r="B2" s="3685"/>
      <c r="C2" s="3685"/>
      <c r="D2" s="3685"/>
      <c r="E2" s="3685"/>
    </row>
    <row r="3" spans="1:11" ht="26.25" customHeight="1" x14ac:dyDescent="0.2">
      <c r="A3" s="3685"/>
      <c r="B3" s="3685"/>
      <c r="C3" s="3685"/>
      <c r="D3" s="3685"/>
      <c r="E3" s="3685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430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431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37">
        <v>3065267.9</v>
      </c>
      <c r="D10" s="37" t="e">
        <f>'prosinac 2009.(12)'!AE222</f>
        <v>#REF!</v>
      </c>
      <c r="E10" s="3686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37">
        <v>25900.881779508312</v>
      </c>
      <c r="D11" s="37" t="e">
        <f>SUM(#REF!)</f>
        <v>#REF!</v>
      </c>
      <c r="E11" s="3687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196</v>
      </c>
      <c r="C12" s="37">
        <v>26229.17443827436</v>
      </c>
      <c r="D12" s="37" t="e">
        <f>SUM(#REF!)</f>
        <v>#REF!</v>
      </c>
      <c r="E12" s="3687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197</v>
      </c>
      <c r="C13" s="37">
        <v>0</v>
      </c>
      <c r="D13" s="37">
        <v>0</v>
      </c>
      <c r="E13" s="3688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198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199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203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426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432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433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207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438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209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351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384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381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213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689" t="s">
        <v>385</v>
      </c>
      <c r="B51" s="3690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689" t="s">
        <v>327</v>
      </c>
      <c r="B53" s="3690"/>
      <c r="C53" s="3690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691" t="s">
        <v>428</v>
      </c>
      <c r="B55" s="3690"/>
      <c r="C55" s="3690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692" t="s">
        <v>216</v>
      </c>
      <c r="C57" s="3693"/>
      <c r="D57" s="3692" t="s">
        <v>217</v>
      </c>
      <c r="E57" s="3692"/>
    </row>
    <row r="58" spans="1:10" x14ac:dyDescent="0.2">
      <c r="A58" s="14"/>
      <c r="B58" s="3682" t="s">
        <v>218</v>
      </c>
      <c r="C58" s="3682"/>
      <c r="D58" s="3682" t="s">
        <v>219</v>
      </c>
      <c r="E58" s="3682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684" t="s">
        <v>427</v>
      </c>
      <c r="E60" s="3684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685" t="s">
        <v>448</v>
      </c>
      <c r="B1" s="3685"/>
      <c r="C1" s="3685"/>
      <c r="D1" s="3685"/>
      <c r="E1" s="3685"/>
    </row>
    <row r="2" spans="1:11" x14ac:dyDescent="0.2">
      <c r="A2" s="3685"/>
      <c r="B2" s="3685"/>
      <c r="C2" s="3685"/>
      <c r="D2" s="3685"/>
      <c r="E2" s="3685"/>
    </row>
    <row r="3" spans="1:11" ht="26.25" customHeight="1" x14ac:dyDescent="0.2">
      <c r="A3" s="3685"/>
      <c r="B3" s="3685"/>
      <c r="C3" s="3685"/>
      <c r="D3" s="3685"/>
      <c r="E3" s="3685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443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444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1291">
        <v>3312667.6684798151</v>
      </c>
      <c r="D10" s="1291">
        <v>5534920.921085</v>
      </c>
      <c r="E10" s="3686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1291">
        <v>27013.89209252963</v>
      </c>
      <c r="D11" s="1291">
        <v>45135.755067000006</v>
      </c>
      <c r="E11" s="3687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196</v>
      </c>
      <c r="C12" s="1291">
        <v>28544.969427655371</v>
      </c>
      <c r="D12" s="1291">
        <v>47693.932591000004</v>
      </c>
      <c r="E12" s="3687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197</v>
      </c>
      <c r="C13" s="1291">
        <v>0</v>
      </c>
      <c r="D13" s="1291">
        <v>0</v>
      </c>
      <c r="E13" s="3688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198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199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203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453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445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446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207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438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209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351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384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381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213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689" t="s">
        <v>385</v>
      </c>
      <c r="B51" s="3690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689" t="s">
        <v>327</v>
      </c>
      <c r="B53" s="3690"/>
      <c r="C53" s="3690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691" t="s">
        <v>442</v>
      </c>
      <c r="B55" s="3690"/>
      <c r="C55" s="3690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692" t="s">
        <v>216</v>
      </c>
      <c r="C57" s="3693"/>
      <c r="D57" s="3692" t="s">
        <v>217</v>
      </c>
      <c r="E57" s="3692"/>
    </row>
    <row r="58" spans="1:10" x14ac:dyDescent="0.2">
      <c r="A58" s="14"/>
      <c r="B58" s="3682" t="s">
        <v>218</v>
      </c>
      <c r="C58" s="3682"/>
      <c r="D58" s="3682" t="s">
        <v>219</v>
      </c>
      <c r="E58" s="3682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683" t="s">
        <v>447</v>
      </c>
      <c r="E60" s="3684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2024.</vt:lpstr>
      <vt:lpstr>'2024.'!Print_Area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Pavelić Marijana</cp:lastModifiedBy>
  <cp:lastPrinted>2025-02-11T14:21:33Z</cp:lastPrinted>
  <dcterms:created xsi:type="dcterms:W3CDTF">2009-01-20T06:57:59Z</dcterms:created>
  <dcterms:modified xsi:type="dcterms:W3CDTF">2025-02-13T12:37:30Z</dcterms:modified>
</cp:coreProperties>
</file>